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E:\MyPapers\[Sensors] CounterTracer\5.ExperimentalResult\"/>
    </mc:Choice>
  </mc:AlternateContent>
  <bookViews>
    <workbookView xWindow="0" yWindow="0" windowWidth="28800" windowHeight="17460" tabRatio="500" activeTab="1"/>
  </bookViews>
  <sheets>
    <sheet name="Sheet1" sheetId="1" r:id="rId1"/>
    <sheet name="Very original" sheetId="7" r:id="rId2"/>
    <sheet name="Final" sheetId="8" r:id="rId3"/>
    <sheet name="Sheet2" sheetId="2" r:id="rId4"/>
    <sheet name="Sheet2 (2)" sheetId="3" r:id="rId5"/>
    <sheet name="Sheet2 (3)" sheetId="4" r:id="rId6"/>
    <sheet name="Sheet2 (4)" sheetId="5" r:id="rId7"/>
    <sheet name="Proposed" sheetId="6" r:id="rId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U153" i="7" l="1" a="1"/>
  <c r="AC153" i="7"/>
  <c r="S133" i="7"/>
  <c r="S134" i="7"/>
  <c r="S135" i="7"/>
  <c r="S136" i="7"/>
  <c r="S137" i="7"/>
  <c r="S138" i="7"/>
  <c r="S139" i="7"/>
  <c r="S140" i="7"/>
  <c r="S141" i="7"/>
  <c r="S142" i="7"/>
  <c r="S143" i="7"/>
  <c r="S144" i="7"/>
  <c r="S145" i="7"/>
  <c r="S146" i="7"/>
  <c r="S147" i="7"/>
  <c r="S148" i="7"/>
  <c r="S149" i="7"/>
  <c r="S150" i="7"/>
  <c r="S151" i="7"/>
  <c r="S152" i="7"/>
  <c r="S155" i="7"/>
  <c r="AB153" i="7"/>
  <c r="R133" i="7"/>
  <c r="R134" i="7"/>
  <c r="R135" i="7"/>
  <c r="R136" i="7"/>
  <c r="R137" i="7"/>
  <c r="R138" i="7"/>
  <c r="R139" i="7"/>
  <c r="R140" i="7"/>
  <c r="R141" i="7"/>
  <c r="R142" i="7"/>
  <c r="R143" i="7"/>
  <c r="R144" i="7"/>
  <c r="R145" i="7"/>
  <c r="R146" i="7"/>
  <c r="R147" i="7"/>
  <c r="R148" i="7"/>
  <c r="R149" i="7"/>
  <c r="R150" i="7"/>
  <c r="R151" i="7"/>
  <c r="R152" i="7"/>
  <c r="R155" i="7"/>
  <c r="AA153" i="7"/>
  <c r="Q133" i="7"/>
  <c r="Q134" i="7"/>
  <c r="Q135" i="7"/>
  <c r="Q136" i="7"/>
  <c r="Q137" i="7"/>
  <c r="Q138" i="7"/>
  <c r="Q139" i="7"/>
  <c r="Q140" i="7"/>
  <c r="Q141" i="7"/>
  <c r="Q142" i="7"/>
  <c r="Q143" i="7"/>
  <c r="Q144" i="7"/>
  <c r="Q145" i="7"/>
  <c r="Q146" i="7"/>
  <c r="Q147" i="7"/>
  <c r="Q148" i="7"/>
  <c r="Q149" i="7"/>
  <c r="Q150" i="7"/>
  <c r="Q151" i="7"/>
  <c r="Q152" i="7"/>
  <c r="Q155" i="7"/>
  <c r="Z153" i="7"/>
  <c r="P133" i="7"/>
  <c r="P134" i="7"/>
  <c r="P135" i="7"/>
  <c r="P136" i="7"/>
  <c r="P137" i="7"/>
  <c r="P138" i="7"/>
  <c r="P139" i="7"/>
  <c r="P140" i="7"/>
  <c r="P141" i="7"/>
  <c r="P142" i="7"/>
  <c r="P143" i="7"/>
  <c r="P144" i="7"/>
  <c r="P145" i="7"/>
  <c r="P146" i="7"/>
  <c r="P147" i="7"/>
  <c r="P148" i="7"/>
  <c r="P149" i="7"/>
  <c r="P150" i="7"/>
  <c r="P151" i="7"/>
  <c r="P152" i="7"/>
  <c r="P155" i="7"/>
  <c r="Y153" i="7"/>
  <c r="O133" i="7"/>
  <c r="O134" i="7"/>
  <c r="O135" i="7"/>
  <c r="O136" i="7"/>
  <c r="O137" i="7"/>
  <c r="O138" i="7"/>
  <c r="O139" i="7"/>
  <c r="O140" i="7"/>
  <c r="O141" i="7"/>
  <c r="O142" i="7"/>
  <c r="O143" i="7"/>
  <c r="O144" i="7"/>
  <c r="O145" i="7"/>
  <c r="O146" i="7"/>
  <c r="O147" i="7"/>
  <c r="O148" i="7"/>
  <c r="O149" i="7"/>
  <c r="O150" i="7"/>
  <c r="O151" i="7"/>
  <c r="O152" i="7"/>
  <c r="O155" i="7"/>
  <c r="X153" i="7"/>
  <c r="N133" i="7"/>
  <c r="N134" i="7"/>
  <c r="N135" i="7"/>
  <c r="N136" i="7"/>
  <c r="N137" i="7"/>
  <c r="N138" i="7"/>
  <c r="N139" i="7"/>
  <c r="N140" i="7"/>
  <c r="N141" i="7"/>
  <c r="N142" i="7"/>
  <c r="N143" i="7"/>
  <c r="N144" i="7"/>
  <c r="N145" i="7"/>
  <c r="N146" i="7"/>
  <c r="N147" i="7"/>
  <c r="N148" i="7"/>
  <c r="N149" i="7"/>
  <c r="N150" i="7"/>
  <c r="N151" i="7"/>
  <c r="N152" i="7"/>
  <c r="N155" i="7"/>
  <c r="W153" i="7"/>
  <c r="M133" i="7"/>
  <c r="M134" i="7"/>
  <c r="M135" i="7"/>
  <c r="M136" i="7"/>
  <c r="M137" i="7"/>
  <c r="M138" i="7"/>
  <c r="M139" i="7"/>
  <c r="M140" i="7"/>
  <c r="M141" i="7"/>
  <c r="M142" i="7"/>
  <c r="M143" i="7"/>
  <c r="M144" i="7"/>
  <c r="M145" i="7"/>
  <c r="M146" i="7"/>
  <c r="M147" i="7"/>
  <c r="M148" i="7"/>
  <c r="M149" i="7"/>
  <c r="M150" i="7"/>
  <c r="M151" i="7"/>
  <c r="M152" i="7"/>
  <c r="M155" i="7"/>
  <c r="V153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5" i="7"/>
  <c r="U153" i="7"/>
  <c r="K133" i="7"/>
  <c r="K134" i="7"/>
  <c r="K135" i="7"/>
  <c r="K136" i="7"/>
  <c r="K137" i="7"/>
  <c r="K138" i="7"/>
  <c r="K139" i="7"/>
  <c r="K140" i="7"/>
  <c r="K141" i="7"/>
  <c r="K142" i="7"/>
  <c r="K143" i="7"/>
  <c r="K144" i="7"/>
  <c r="K145" i="7"/>
  <c r="K146" i="7"/>
  <c r="K147" i="7"/>
  <c r="K148" i="7"/>
  <c r="K149" i="7"/>
  <c r="K150" i="7"/>
  <c r="K151" i="7"/>
  <c r="K152" i="7"/>
  <c r="K155" i="7"/>
  <c r="J155" i="7"/>
  <c r="I155" i="7"/>
  <c r="H155" i="7"/>
  <c r="G155" i="7"/>
  <c r="F155" i="7"/>
  <c r="E155" i="7"/>
  <c r="D155" i="7"/>
  <c r="C155" i="7"/>
  <c r="B155" i="7"/>
  <c r="U127" i="7" a="1"/>
  <c r="AC127" i="7"/>
  <c r="S107" i="7"/>
  <c r="S108" i="7"/>
  <c r="S109" i="7"/>
  <c r="S110" i="7"/>
  <c r="S111" i="7"/>
  <c r="S112" i="7"/>
  <c r="S113" i="7"/>
  <c r="S114" i="7"/>
  <c r="S115" i="7"/>
  <c r="S116" i="7"/>
  <c r="S117" i="7"/>
  <c r="S118" i="7"/>
  <c r="S119" i="7"/>
  <c r="S120" i="7"/>
  <c r="S121" i="7"/>
  <c r="S122" i="7"/>
  <c r="S123" i="7"/>
  <c r="S124" i="7"/>
  <c r="S125" i="7"/>
  <c r="S126" i="7"/>
  <c r="S129" i="7"/>
  <c r="AB127" i="7"/>
  <c r="R107" i="7"/>
  <c r="R108" i="7"/>
  <c r="R109" i="7"/>
  <c r="R110" i="7"/>
  <c r="R111" i="7"/>
  <c r="R112" i="7"/>
  <c r="R113" i="7"/>
  <c r="R114" i="7"/>
  <c r="R115" i="7"/>
  <c r="R116" i="7"/>
  <c r="R117" i="7"/>
  <c r="R118" i="7"/>
  <c r="R119" i="7"/>
  <c r="R120" i="7"/>
  <c r="R121" i="7"/>
  <c r="R122" i="7"/>
  <c r="R123" i="7"/>
  <c r="R124" i="7"/>
  <c r="R125" i="7"/>
  <c r="R126" i="7"/>
  <c r="R129" i="7"/>
  <c r="AA127" i="7"/>
  <c r="Q107" i="7"/>
  <c r="Q108" i="7"/>
  <c r="Q109" i="7"/>
  <c r="Q110" i="7"/>
  <c r="Q111" i="7"/>
  <c r="Q112" i="7"/>
  <c r="Q113" i="7"/>
  <c r="Q114" i="7"/>
  <c r="Q115" i="7"/>
  <c r="Q116" i="7"/>
  <c r="Q117" i="7"/>
  <c r="Q118" i="7"/>
  <c r="Q119" i="7"/>
  <c r="Q120" i="7"/>
  <c r="Q121" i="7"/>
  <c r="Q122" i="7"/>
  <c r="Q123" i="7"/>
  <c r="Q124" i="7"/>
  <c r="Q125" i="7"/>
  <c r="Q126" i="7"/>
  <c r="Q129" i="7"/>
  <c r="Z127" i="7"/>
  <c r="P107" i="7"/>
  <c r="P108" i="7"/>
  <c r="P109" i="7"/>
  <c r="P110" i="7"/>
  <c r="P111" i="7"/>
  <c r="P112" i="7"/>
  <c r="P113" i="7"/>
  <c r="P114" i="7"/>
  <c r="P115" i="7"/>
  <c r="P116" i="7"/>
  <c r="P117" i="7"/>
  <c r="P118" i="7"/>
  <c r="P119" i="7"/>
  <c r="P120" i="7"/>
  <c r="P121" i="7"/>
  <c r="P122" i="7"/>
  <c r="P123" i="7"/>
  <c r="P124" i="7"/>
  <c r="P125" i="7"/>
  <c r="P126" i="7"/>
  <c r="P129" i="7"/>
  <c r="Y127" i="7"/>
  <c r="O107" i="7"/>
  <c r="O108" i="7"/>
  <c r="O109" i="7"/>
  <c r="O110" i="7"/>
  <c r="O111" i="7"/>
  <c r="O112" i="7"/>
  <c r="O113" i="7"/>
  <c r="O114" i="7"/>
  <c r="O115" i="7"/>
  <c r="O116" i="7"/>
  <c r="O117" i="7"/>
  <c r="O118" i="7"/>
  <c r="O119" i="7"/>
  <c r="O120" i="7"/>
  <c r="O121" i="7"/>
  <c r="O122" i="7"/>
  <c r="O123" i="7"/>
  <c r="O124" i="7"/>
  <c r="O125" i="7"/>
  <c r="O126" i="7"/>
  <c r="O129" i="7"/>
  <c r="X127" i="7"/>
  <c r="N107" i="7"/>
  <c r="N108" i="7"/>
  <c r="N109" i="7"/>
  <c r="N110" i="7"/>
  <c r="N111" i="7"/>
  <c r="N112" i="7"/>
  <c r="N113" i="7"/>
  <c r="N114" i="7"/>
  <c r="N115" i="7"/>
  <c r="N116" i="7"/>
  <c r="N117" i="7"/>
  <c r="N118" i="7"/>
  <c r="N119" i="7"/>
  <c r="N120" i="7"/>
  <c r="N121" i="7"/>
  <c r="N122" i="7"/>
  <c r="N123" i="7"/>
  <c r="N124" i="7"/>
  <c r="N125" i="7"/>
  <c r="N126" i="7"/>
  <c r="N129" i="7"/>
  <c r="W127" i="7"/>
  <c r="M107" i="7"/>
  <c r="M108" i="7"/>
  <c r="M109" i="7"/>
  <c r="M110" i="7"/>
  <c r="M111" i="7"/>
  <c r="M112" i="7"/>
  <c r="M113" i="7"/>
  <c r="M114" i="7"/>
  <c r="M115" i="7"/>
  <c r="M116" i="7"/>
  <c r="M117" i="7"/>
  <c r="M118" i="7"/>
  <c r="M119" i="7"/>
  <c r="M120" i="7"/>
  <c r="M121" i="7"/>
  <c r="M122" i="7"/>
  <c r="M123" i="7"/>
  <c r="M124" i="7"/>
  <c r="M125" i="7"/>
  <c r="M126" i="7"/>
  <c r="M129" i="7"/>
  <c r="V127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9" i="7"/>
  <c r="U127" i="7"/>
  <c r="K107" i="7"/>
  <c r="K108" i="7"/>
  <c r="K109" i="7"/>
  <c r="K110" i="7"/>
  <c r="K111" i="7"/>
  <c r="K112" i="7"/>
  <c r="K113" i="7"/>
  <c r="K114" i="7"/>
  <c r="K115" i="7"/>
  <c r="K116" i="7"/>
  <c r="K117" i="7"/>
  <c r="K118" i="7"/>
  <c r="K119" i="7"/>
  <c r="K120" i="7"/>
  <c r="K121" i="7"/>
  <c r="K122" i="7"/>
  <c r="K123" i="7"/>
  <c r="K124" i="7"/>
  <c r="K125" i="7"/>
  <c r="K126" i="7"/>
  <c r="K129" i="7"/>
  <c r="J129" i="7"/>
  <c r="I129" i="7"/>
  <c r="H129" i="7"/>
  <c r="G129" i="7"/>
  <c r="F129" i="7"/>
  <c r="E129" i="7"/>
  <c r="D129" i="7"/>
  <c r="C129" i="7"/>
  <c r="B129" i="7"/>
  <c r="U101" i="7" a="1"/>
  <c r="AC101" i="7"/>
  <c r="S81" i="7"/>
  <c r="S82" i="7"/>
  <c r="S83" i="7"/>
  <c r="S84" i="7"/>
  <c r="S85" i="7"/>
  <c r="S86" i="7"/>
  <c r="S87" i="7"/>
  <c r="S88" i="7"/>
  <c r="S89" i="7"/>
  <c r="S90" i="7"/>
  <c r="S91" i="7"/>
  <c r="S92" i="7"/>
  <c r="S93" i="7"/>
  <c r="S94" i="7"/>
  <c r="S95" i="7"/>
  <c r="S96" i="7"/>
  <c r="S97" i="7"/>
  <c r="S98" i="7"/>
  <c r="S99" i="7"/>
  <c r="S100" i="7"/>
  <c r="S103" i="7"/>
  <c r="AB101" i="7"/>
  <c r="R81" i="7"/>
  <c r="R82" i="7"/>
  <c r="R83" i="7"/>
  <c r="R84" i="7"/>
  <c r="R85" i="7"/>
  <c r="R86" i="7"/>
  <c r="R87" i="7"/>
  <c r="R88" i="7"/>
  <c r="R89" i="7"/>
  <c r="R90" i="7"/>
  <c r="R91" i="7"/>
  <c r="R92" i="7"/>
  <c r="R93" i="7"/>
  <c r="R94" i="7"/>
  <c r="R95" i="7"/>
  <c r="R96" i="7"/>
  <c r="R97" i="7"/>
  <c r="R98" i="7"/>
  <c r="R99" i="7"/>
  <c r="R100" i="7"/>
  <c r="R103" i="7"/>
  <c r="AA101" i="7"/>
  <c r="Q81" i="7"/>
  <c r="Q82" i="7"/>
  <c r="Q83" i="7"/>
  <c r="Q84" i="7"/>
  <c r="Q85" i="7"/>
  <c r="Q86" i="7"/>
  <c r="Q87" i="7"/>
  <c r="Q88" i="7"/>
  <c r="Q89" i="7"/>
  <c r="Q90" i="7"/>
  <c r="Q91" i="7"/>
  <c r="Q92" i="7"/>
  <c r="Q93" i="7"/>
  <c r="Q94" i="7"/>
  <c r="Q95" i="7"/>
  <c r="Q96" i="7"/>
  <c r="Q97" i="7"/>
  <c r="Q98" i="7"/>
  <c r="Q99" i="7"/>
  <c r="Q100" i="7"/>
  <c r="Q103" i="7"/>
  <c r="Z101" i="7"/>
  <c r="P81" i="7"/>
  <c r="P82" i="7"/>
  <c r="P83" i="7"/>
  <c r="P84" i="7"/>
  <c r="P85" i="7"/>
  <c r="P86" i="7"/>
  <c r="P87" i="7"/>
  <c r="P88" i="7"/>
  <c r="P89" i="7"/>
  <c r="P90" i="7"/>
  <c r="P91" i="7"/>
  <c r="P92" i="7"/>
  <c r="P93" i="7"/>
  <c r="P94" i="7"/>
  <c r="P95" i="7"/>
  <c r="P96" i="7"/>
  <c r="P97" i="7"/>
  <c r="P98" i="7"/>
  <c r="P99" i="7"/>
  <c r="P100" i="7"/>
  <c r="P103" i="7"/>
  <c r="Y101" i="7"/>
  <c r="O81" i="7"/>
  <c r="O82" i="7"/>
  <c r="O83" i="7"/>
  <c r="O84" i="7"/>
  <c r="O85" i="7"/>
  <c r="O86" i="7"/>
  <c r="O87" i="7"/>
  <c r="O88" i="7"/>
  <c r="O89" i="7"/>
  <c r="O90" i="7"/>
  <c r="O91" i="7"/>
  <c r="O92" i="7"/>
  <c r="O93" i="7"/>
  <c r="O94" i="7"/>
  <c r="O95" i="7"/>
  <c r="O96" i="7"/>
  <c r="O97" i="7"/>
  <c r="O98" i="7"/>
  <c r="O99" i="7"/>
  <c r="O100" i="7"/>
  <c r="O103" i="7"/>
  <c r="X101" i="7"/>
  <c r="N81" i="7"/>
  <c r="N82" i="7"/>
  <c r="N83" i="7"/>
  <c r="N84" i="7"/>
  <c r="N85" i="7"/>
  <c r="N86" i="7"/>
  <c r="N87" i="7"/>
  <c r="N88" i="7"/>
  <c r="N89" i="7"/>
  <c r="N90" i="7"/>
  <c r="N91" i="7"/>
  <c r="N92" i="7"/>
  <c r="N93" i="7"/>
  <c r="N94" i="7"/>
  <c r="N95" i="7"/>
  <c r="N96" i="7"/>
  <c r="N97" i="7"/>
  <c r="N98" i="7"/>
  <c r="N99" i="7"/>
  <c r="N100" i="7"/>
  <c r="N103" i="7"/>
  <c r="W101" i="7"/>
  <c r="M81" i="7"/>
  <c r="M82" i="7"/>
  <c r="M83" i="7"/>
  <c r="M84" i="7"/>
  <c r="M85" i="7"/>
  <c r="M86" i="7"/>
  <c r="M87" i="7"/>
  <c r="M88" i="7"/>
  <c r="M89" i="7"/>
  <c r="M90" i="7"/>
  <c r="M91" i="7"/>
  <c r="M92" i="7"/>
  <c r="M93" i="7"/>
  <c r="M94" i="7"/>
  <c r="M95" i="7"/>
  <c r="M96" i="7"/>
  <c r="M97" i="7"/>
  <c r="M98" i="7"/>
  <c r="M99" i="7"/>
  <c r="M100" i="7"/>
  <c r="M103" i="7"/>
  <c r="V101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3" i="7"/>
  <c r="U101" i="7"/>
  <c r="K81" i="7"/>
  <c r="K82" i="7"/>
  <c r="K83" i="7"/>
  <c r="K84" i="7"/>
  <c r="K85" i="7"/>
  <c r="K86" i="7"/>
  <c r="K87" i="7"/>
  <c r="K88" i="7"/>
  <c r="K89" i="7"/>
  <c r="K90" i="7"/>
  <c r="K91" i="7"/>
  <c r="K92" i="7"/>
  <c r="K93" i="7"/>
  <c r="K94" i="7"/>
  <c r="K95" i="7"/>
  <c r="K96" i="7"/>
  <c r="K97" i="7"/>
  <c r="K98" i="7"/>
  <c r="K99" i="7"/>
  <c r="K100" i="7"/>
  <c r="K103" i="7"/>
  <c r="J103" i="7"/>
  <c r="I103" i="7"/>
  <c r="H103" i="7"/>
  <c r="G103" i="7"/>
  <c r="F103" i="7"/>
  <c r="E103" i="7"/>
  <c r="D103" i="7"/>
  <c r="C103" i="7"/>
  <c r="B103" i="7"/>
  <c r="U55" i="7" a="1"/>
  <c r="AC55" i="7"/>
  <c r="S55" i="7"/>
  <c r="S56" i="7"/>
  <c r="S57" i="7"/>
  <c r="S58" i="7"/>
  <c r="S59" i="7"/>
  <c r="S60" i="7"/>
  <c r="S61" i="7"/>
  <c r="S62" i="7"/>
  <c r="S63" i="7"/>
  <c r="S64" i="7"/>
  <c r="S65" i="7"/>
  <c r="S66" i="7"/>
  <c r="S67" i="7"/>
  <c r="S68" i="7"/>
  <c r="S69" i="7"/>
  <c r="S70" i="7"/>
  <c r="S71" i="7"/>
  <c r="S72" i="7"/>
  <c r="S73" i="7"/>
  <c r="S74" i="7"/>
  <c r="S77" i="7"/>
  <c r="AB55" i="7"/>
  <c r="R55" i="7"/>
  <c r="R56" i="7"/>
  <c r="R57" i="7"/>
  <c r="R58" i="7"/>
  <c r="R59" i="7"/>
  <c r="R60" i="7"/>
  <c r="R61" i="7"/>
  <c r="R62" i="7"/>
  <c r="R63" i="7"/>
  <c r="R64" i="7"/>
  <c r="R65" i="7"/>
  <c r="R66" i="7"/>
  <c r="R67" i="7"/>
  <c r="R68" i="7"/>
  <c r="R69" i="7"/>
  <c r="R70" i="7"/>
  <c r="R71" i="7"/>
  <c r="R72" i="7"/>
  <c r="R73" i="7"/>
  <c r="R74" i="7"/>
  <c r="R77" i="7"/>
  <c r="AA55" i="7"/>
  <c r="Q55" i="7"/>
  <c r="Q56" i="7"/>
  <c r="Q57" i="7"/>
  <c r="Q58" i="7"/>
  <c r="Q59" i="7"/>
  <c r="Q60" i="7"/>
  <c r="Q61" i="7"/>
  <c r="Q62" i="7"/>
  <c r="Q63" i="7"/>
  <c r="Q64" i="7"/>
  <c r="Q65" i="7"/>
  <c r="Q66" i="7"/>
  <c r="Q67" i="7"/>
  <c r="Q68" i="7"/>
  <c r="Q69" i="7"/>
  <c r="Q70" i="7"/>
  <c r="Q71" i="7"/>
  <c r="Q72" i="7"/>
  <c r="Q73" i="7"/>
  <c r="Q74" i="7"/>
  <c r="Q77" i="7"/>
  <c r="Z55" i="7"/>
  <c r="P55" i="7"/>
  <c r="P56" i="7"/>
  <c r="P57" i="7"/>
  <c r="P58" i="7"/>
  <c r="P59" i="7"/>
  <c r="P60" i="7"/>
  <c r="P61" i="7"/>
  <c r="P62" i="7"/>
  <c r="P63" i="7"/>
  <c r="P64" i="7"/>
  <c r="P65" i="7"/>
  <c r="P66" i="7"/>
  <c r="P67" i="7"/>
  <c r="P68" i="7"/>
  <c r="P69" i="7"/>
  <c r="P70" i="7"/>
  <c r="P71" i="7"/>
  <c r="P72" i="7"/>
  <c r="P73" i="7"/>
  <c r="P74" i="7"/>
  <c r="P77" i="7"/>
  <c r="Y55" i="7"/>
  <c r="O55" i="7"/>
  <c r="O56" i="7"/>
  <c r="O57" i="7"/>
  <c r="O58" i="7"/>
  <c r="O59" i="7"/>
  <c r="O60" i="7"/>
  <c r="O61" i="7"/>
  <c r="O62" i="7"/>
  <c r="O63" i="7"/>
  <c r="O64" i="7"/>
  <c r="O65" i="7"/>
  <c r="O66" i="7"/>
  <c r="O67" i="7"/>
  <c r="O68" i="7"/>
  <c r="O69" i="7"/>
  <c r="O70" i="7"/>
  <c r="O71" i="7"/>
  <c r="O72" i="7"/>
  <c r="O73" i="7"/>
  <c r="O74" i="7"/>
  <c r="O77" i="7"/>
  <c r="X55" i="7"/>
  <c r="N55" i="7"/>
  <c r="N56" i="7"/>
  <c r="N57" i="7"/>
  <c r="N58" i="7"/>
  <c r="N59" i="7"/>
  <c r="N60" i="7"/>
  <c r="N61" i="7"/>
  <c r="N62" i="7"/>
  <c r="N63" i="7"/>
  <c r="N64" i="7"/>
  <c r="N65" i="7"/>
  <c r="N66" i="7"/>
  <c r="N67" i="7"/>
  <c r="N68" i="7"/>
  <c r="N69" i="7"/>
  <c r="N70" i="7"/>
  <c r="N71" i="7"/>
  <c r="N72" i="7"/>
  <c r="N73" i="7"/>
  <c r="N74" i="7"/>
  <c r="N77" i="7"/>
  <c r="W55" i="7"/>
  <c r="M55" i="7"/>
  <c r="M56" i="7"/>
  <c r="M57" i="7"/>
  <c r="M58" i="7"/>
  <c r="M59" i="7"/>
  <c r="M60" i="7"/>
  <c r="M61" i="7"/>
  <c r="M62" i="7"/>
  <c r="M63" i="7"/>
  <c r="M64" i="7"/>
  <c r="M65" i="7"/>
  <c r="M66" i="7"/>
  <c r="M67" i="7"/>
  <c r="M68" i="7"/>
  <c r="M69" i="7"/>
  <c r="M70" i="7"/>
  <c r="M71" i="7"/>
  <c r="M72" i="7"/>
  <c r="M73" i="7"/>
  <c r="M74" i="7"/>
  <c r="M77" i="7"/>
  <c r="V55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7" i="7"/>
  <c r="U55" i="7"/>
  <c r="K55" i="7"/>
  <c r="K56" i="7"/>
  <c r="K57" i="7"/>
  <c r="K58" i="7"/>
  <c r="K59" i="7"/>
  <c r="K60" i="7"/>
  <c r="K61" i="7"/>
  <c r="K62" i="7"/>
  <c r="K63" i="7"/>
  <c r="K64" i="7"/>
  <c r="K65" i="7"/>
  <c r="K66" i="7"/>
  <c r="K67" i="7"/>
  <c r="K68" i="7"/>
  <c r="K69" i="7"/>
  <c r="K70" i="7"/>
  <c r="K71" i="7"/>
  <c r="K72" i="7"/>
  <c r="K73" i="7"/>
  <c r="K74" i="7"/>
  <c r="K77" i="7"/>
  <c r="J77" i="7"/>
  <c r="I77" i="7"/>
  <c r="H77" i="7"/>
  <c r="G77" i="7"/>
  <c r="F77" i="7"/>
  <c r="E77" i="7"/>
  <c r="D77" i="7"/>
  <c r="C77" i="7"/>
  <c r="B77" i="7"/>
  <c r="U29" i="7" a="1"/>
  <c r="AC29" i="7"/>
  <c r="S29" i="7"/>
  <c r="S30" i="7"/>
  <c r="S31" i="7"/>
  <c r="S32" i="7"/>
  <c r="S33" i="7"/>
  <c r="S34" i="7"/>
  <c r="S35" i="7"/>
  <c r="S36" i="7"/>
  <c r="S37" i="7"/>
  <c r="S38" i="7"/>
  <c r="S39" i="7"/>
  <c r="S40" i="7"/>
  <c r="S41" i="7"/>
  <c r="S42" i="7"/>
  <c r="S43" i="7"/>
  <c r="S44" i="7"/>
  <c r="S45" i="7"/>
  <c r="S46" i="7"/>
  <c r="S47" i="7"/>
  <c r="S48" i="7"/>
  <c r="S51" i="7"/>
  <c r="AB29" i="7"/>
  <c r="R29" i="7"/>
  <c r="R30" i="7"/>
  <c r="R31" i="7"/>
  <c r="R32" i="7"/>
  <c r="R33" i="7"/>
  <c r="R34" i="7"/>
  <c r="R35" i="7"/>
  <c r="R36" i="7"/>
  <c r="R37" i="7"/>
  <c r="R38" i="7"/>
  <c r="R39" i="7"/>
  <c r="R40" i="7"/>
  <c r="R41" i="7"/>
  <c r="R42" i="7"/>
  <c r="R43" i="7"/>
  <c r="R44" i="7"/>
  <c r="R45" i="7"/>
  <c r="R46" i="7"/>
  <c r="R47" i="7"/>
  <c r="R48" i="7"/>
  <c r="R51" i="7"/>
  <c r="AA29" i="7"/>
  <c r="Q29" i="7"/>
  <c r="Q30" i="7"/>
  <c r="Q31" i="7"/>
  <c r="Q32" i="7"/>
  <c r="Q33" i="7"/>
  <c r="Q34" i="7"/>
  <c r="Q35" i="7"/>
  <c r="Q36" i="7"/>
  <c r="Q37" i="7"/>
  <c r="Q38" i="7"/>
  <c r="Q39" i="7"/>
  <c r="Q40" i="7"/>
  <c r="Q41" i="7"/>
  <c r="Q42" i="7"/>
  <c r="Q43" i="7"/>
  <c r="Q44" i="7"/>
  <c r="Q45" i="7"/>
  <c r="Q46" i="7"/>
  <c r="Q47" i="7"/>
  <c r="Q48" i="7"/>
  <c r="Q51" i="7"/>
  <c r="Z29" i="7"/>
  <c r="P29" i="7"/>
  <c r="P30" i="7"/>
  <c r="P31" i="7"/>
  <c r="P32" i="7"/>
  <c r="P33" i="7"/>
  <c r="P34" i="7"/>
  <c r="P35" i="7"/>
  <c r="P36" i="7"/>
  <c r="P37" i="7"/>
  <c r="P38" i="7"/>
  <c r="P39" i="7"/>
  <c r="P40" i="7"/>
  <c r="P41" i="7"/>
  <c r="P42" i="7"/>
  <c r="P43" i="7"/>
  <c r="P44" i="7"/>
  <c r="P45" i="7"/>
  <c r="P46" i="7"/>
  <c r="P47" i="7"/>
  <c r="P48" i="7"/>
  <c r="P51" i="7"/>
  <c r="Y29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4" i="7"/>
  <c r="O45" i="7"/>
  <c r="O46" i="7"/>
  <c r="O47" i="7"/>
  <c r="O48" i="7"/>
  <c r="O51" i="7"/>
  <c r="X29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44" i="7"/>
  <c r="N45" i="7"/>
  <c r="N46" i="7"/>
  <c r="N47" i="7"/>
  <c r="N48" i="7"/>
  <c r="N51" i="7"/>
  <c r="W29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44" i="7"/>
  <c r="M45" i="7"/>
  <c r="M46" i="7"/>
  <c r="M47" i="7"/>
  <c r="M48" i="7"/>
  <c r="M51" i="7"/>
  <c r="V29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51" i="7"/>
  <c r="U29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48" i="7"/>
  <c r="K51" i="7"/>
  <c r="J51" i="7"/>
  <c r="I51" i="7"/>
  <c r="H51" i="7"/>
  <c r="G51" i="7"/>
  <c r="F51" i="7"/>
  <c r="E51" i="7"/>
  <c r="D51" i="7"/>
  <c r="C51" i="7"/>
  <c r="B51" i="7"/>
  <c r="C25" i="7"/>
  <c r="D25" i="7"/>
  <c r="E25" i="7"/>
  <c r="F25" i="7"/>
  <c r="G25" i="7"/>
  <c r="H25" i="7"/>
  <c r="I25" i="7"/>
  <c r="J25" i="7"/>
  <c r="U3" i="7" a="1"/>
  <c r="U3" i="7"/>
  <c r="B23" i="7"/>
  <c r="K3" i="7"/>
  <c r="K4" i="7"/>
  <c r="K5" i="7"/>
  <c r="K6" i="7"/>
  <c r="K7" i="7"/>
  <c r="K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5" i="7"/>
  <c r="V3" i="7"/>
  <c r="C23" i="7"/>
  <c r="L3" i="7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5" i="7"/>
  <c r="W3" i="7"/>
  <c r="D23" i="7"/>
  <c r="M3" i="7"/>
  <c r="M4" i="7"/>
  <c r="M5" i="7"/>
  <c r="M6" i="7"/>
  <c r="M7" i="7"/>
  <c r="M8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5" i="7"/>
  <c r="X3" i="7"/>
  <c r="E23" i="7"/>
  <c r="N3" i="7"/>
  <c r="N4" i="7"/>
  <c r="N5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5" i="7"/>
  <c r="Y3" i="7"/>
  <c r="F23" i="7"/>
  <c r="O3" i="7"/>
  <c r="O4" i="7"/>
  <c r="O5" i="7"/>
  <c r="O6" i="7"/>
  <c r="O7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5" i="7"/>
  <c r="Z3" i="7"/>
  <c r="G23" i="7"/>
  <c r="P3" i="7"/>
  <c r="P4" i="7"/>
  <c r="P5" i="7"/>
  <c r="P6" i="7"/>
  <c r="P7" i="7"/>
  <c r="P8" i="7"/>
  <c r="P9" i="7"/>
  <c r="P10" i="7"/>
  <c r="P11" i="7"/>
  <c r="P12" i="7"/>
  <c r="P13" i="7"/>
  <c r="P14" i="7"/>
  <c r="P15" i="7"/>
  <c r="P16" i="7"/>
  <c r="P17" i="7"/>
  <c r="P18" i="7"/>
  <c r="P19" i="7"/>
  <c r="P20" i="7"/>
  <c r="P21" i="7"/>
  <c r="P22" i="7"/>
  <c r="P25" i="7"/>
  <c r="AA3" i="7"/>
  <c r="H23" i="7"/>
  <c r="Q3" i="7"/>
  <c r="Q4" i="7"/>
  <c r="Q5" i="7"/>
  <c r="Q6" i="7"/>
  <c r="Q7" i="7"/>
  <c r="Q8" i="7"/>
  <c r="Q9" i="7"/>
  <c r="Q10" i="7"/>
  <c r="Q11" i="7"/>
  <c r="Q12" i="7"/>
  <c r="Q13" i="7"/>
  <c r="Q14" i="7"/>
  <c r="Q15" i="7"/>
  <c r="Q16" i="7"/>
  <c r="Q17" i="7"/>
  <c r="Q18" i="7"/>
  <c r="Q19" i="7"/>
  <c r="Q20" i="7"/>
  <c r="Q21" i="7"/>
  <c r="Q22" i="7"/>
  <c r="Q25" i="7"/>
  <c r="AB3" i="7"/>
  <c r="I23" i="7"/>
  <c r="R3" i="7"/>
  <c r="R4" i="7"/>
  <c r="R5" i="7"/>
  <c r="R6" i="7"/>
  <c r="R7" i="7"/>
  <c r="R8" i="7"/>
  <c r="R9" i="7"/>
  <c r="R10" i="7"/>
  <c r="R11" i="7"/>
  <c r="R12" i="7"/>
  <c r="R13" i="7"/>
  <c r="R14" i="7"/>
  <c r="R15" i="7"/>
  <c r="R16" i="7"/>
  <c r="R17" i="7"/>
  <c r="R18" i="7"/>
  <c r="R19" i="7"/>
  <c r="R20" i="7"/>
  <c r="R21" i="7"/>
  <c r="R22" i="7"/>
  <c r="R25" i="7"/>
  <c r="AC3" i="7"/>
  <c r="J23" i="7"/>
  <c r="S3" i="7"/>
  <c r="S4" i="7"/>
  <c r="S5" i="7"/>
  <c r="S6" i="7"/>
  <c r="S7" i="7"/>
  <c r="S8" i="7"/>
  <c r="S9" i="7"/>
  <c r="S10" i="7"/>
  <c r="S11" i="7"/>
  <c r="S12" i="7"/>
  <c r="S13" i="7"/>
  <c r="S14" i="7"/>
  <c r="S15" i="7"/>
  <c r="S16" i="7"/>
  <c r="S17" i="7"/>
  <c r="S18" i="7"/>
  <c r="S19" i="7"/>
  <c r="S20" i="7"/>
  <c r="S21" i="7"/>
  <c r="S22" i="7"/>
  <c r="S25" i="7"/>
  <c r="B25" i="7"/>
  <c r="D3" i="8" a="1"/>
  <c r="D3" i="8"/>
  <c r="D4" i="8"/>
  <c r="D5" i="8"/>
  <c r="D6" i="8"/>
  <c r="D7" i="8"/>
  <c r="D8" i="8"/>
  <c r="D9" i="8"/>
  <c r="D10" i="8"/>
  <c r="D11" i="8"/>
  <c r="B3" i="8" a="1"/>
  <c r="B3" i="8"/>
  <c r="B4" i="8"/>
  <c r="B5" i="8"/>
  <c r="B6" i="8"/>
  <c r="B7" i="8"/>
  <c r="B8" i="8"/>
  <c r="B9" i="8"/>
  <c r="B10" i="8"/>
  <c r="B11" i="8"/>
  <c r="C153" i="7"/>
  <c r="D153" i="7"/>
  <c r="E153" i="7"/>
  <c r="F153" i="7"/>
  <c r="G153" i="7"/>
  <c r="H153" i="7"/>
  <c r="I153" i="7"/>
  <c r="J153" i="7"/>
  <c r="B153" i="7"/>
  <c r="K153" i="7"/>
  <c r="L153" i="7"/>
  <c r="M153" i="7"/>
  <c r="N153" i="7"/>
  <c r="O153" i="7"/>
  <c r="P153" i="7"/>
  <c r="Q153" i="7"/>
  <c r="R153" i="7"/>
  <c r="S153" i="7"/>
  <c r="C154" i="7"/>
  <c r="D154" i="7"/>
  <c r="E154" i="7"/>
  <c r="F154" i="7"/>
  <c r="G154" i="7"/>
  <c r="H154" i="7"/>
  <c r="I154" i="7"/>
  <c r="J154" i="7"/>
  <c r="K154" i="7"/>
  <c r="L154" i="7"/>
  <c r="M154" i="7"/>
  <c r="N154" i="7"/>
  <c r="O154" i="7"/>
  <c r="P154" i="7"/>
  <c r="Q154" i="7"/>
  <c r="R154" i="7"/>
  <c r="S154" i="7"/>
  <c r="B154" i="7"/>
  <c r="C127" i="7"/>
  <c r="D127" i="7"/>
  <c r="E127" i="7"/>
  <c r="F127" i="7"/>
  <c r="G127" i="7"/>
  <c r="H127" i="7"/>
  <c r="I127" i="7"/>
  <c r="J127" i="7"/>
  <c r="B127" i="7"/>
  <c r="K127" i="7"/>
  <c r="L127" i="7"/>
  <c r="M127" i="7"/>
  <c r="N127" i="7"/>
  <c r="O127" i="7"/>
  <c r="P127" i="7"/>
  <c r="Q127" i="7"/>
  <c r="R127" i="7"/>
  <c r="S127" i="7"/>
  <c r="C128" i="7"/>
  <c r="D128" i="7"/>
  <c r="E128" i="7"/>
  <c r="F128" i="7"/>
  <c r="G128" i="7"/>
  <c r="H128" i="7"/>
  <c r="I128" i="7"/>
  <c r="J128" i="7"/>
  <c r="K128" i="7"/>
  <c r="L128" i="7"/>
  <c r="M128" i="7"/>
  <c r="N128" i="7"/>
  <c r="O128" i="7"/>
  <c r="P128" i="7"/>
  <c r="Q128" i="7"/>
  <c r="R128" i="7"/>
  <c r="S128" i="7"/>
  <c r="B128" i="7"/>
  <c r="B101" i="7"/>
  <c r="K101" i="7"/>
  <c r="C101" i="7"/>
  <c r="L101" i="7"/>
  <c r="D101" i="7"/>
  <c r="M101" i="7"/>
  <c r="E101" i="7"/>
  <c r="N101" i="7"/>
  <c r="F101" i="7"/>
  <c r="O101" i="7"/>
  <c r="G101" i="7"/>
  <c r="P101" i="7"/>
  <c r="H101" i="7"/>
  <c r="Q101" i="7"/>
  <c r="I101" i="7"/>
  <c r="R101" i="7"/>
  <c r="J101" i="7"/>
  <c r="S101" i="7"/>
  <c r="K102" i="7"/>
  <c r="L102" i="7"/>
  <c r="M102" i="7"/>
  <c r="N102" i="7"/>
  <c r="O102" i="7"/>
  <c r="P102" i="7"/>
  <c r="Q102" i="7"/>
  <c r="R102" i="7"/>
  <c r="S102" i="7"/>
  <c r="C102" i="7"/>
  <c r="D102" i="7"/>
  <c r="E102" i="7"/>
  <c r="F102" i="7"/>
  <c r="G102" i="7"/>
  <c r="H102" i="7"/>
  <c r="I102" i="7"/>
  <c r="J102" i="7"/>
  <c r="B102" i="7"/>
  <c r="B75" i="7"/>
  <c r="C75" i="7"/>
  <c r="D75" i="7"/>
  <c r="E75" i="7"/>
  <c r="F75" i="7"/>
  <c r="G75" i="7"/>
  <c r="H75" i="7"/>
  <c r="I75" i="7"/>
  <c r="J75" i="7"/>
  <c r="K75" i="7"/>
  <c r="L75" i="7"/>
  <c r="M75" i="7"/>
  <c r="N75" i="7"/>
  <c r="O75" i="7"/>
  <c r="P75" i="7"/>
  <c r="Q75" i="7"/>
  <c r="R75" i="7"/>
  <c r="S75" i="7"/>
  <c r="C76" i="7"/>
  <c r="D76" i="7"/>
  <c r="E76" i="7"/>
  <c r="F76" i="7"/>
  <c r="G76" i="7"/>
  <c r="H76" i="7"/>
  <c r="I76" i="7"/>
  <c r="J76" i="7"/>
  <c r="K76" i="7"/>
  <c r="L76" i="7"/>
  <c r="M76" i="7"/>
  <c r="N76" i="7"/>
  <c r="O76" i="7"/>
  <c r="P76" i="7"/>
  <c r="Q76" i="7"/>
  <c r="R76" i="7"/>
  <c r="S76" i="7"/>
  <c r="B76" i="7"/>
  <c r="C49" i="7"/>
  <c r="D49" i="7"/>
  <c r="E49" i="7"/>
  <c r="F49" i="7"/>
  <c r="G49" i="7"/>
  <c r="H49" i="7"/>
  <c r="I49" i="7"/>
  <c r="J49" i="7"/>
  <c r="B49" i="7"/>
  <c r="K49" i="7"/>
  <c r="L49" i="7"/>
  <c r="M49" i="7"/>
  <c r="N49" i="7"/>
  <c r="O49" i="7"/>
  <c r="P49" i="7"/>
  <c r="Q49" i="7"/>
  <c r="R49" i="7"/>
  <c r="S49" i="7"/>
  <c r="C50" i="7"/>
  <c r="D50" i="7"/>
  <c r="E50" i="7"/>
  <c r="F50" i="7"/>
  <c r="G50" i="7"/>
  <c r="H50" i="7"/>
  <c r="I50" i="7"/>
  <c r="J50" i="7"/>
  <c r="K50" i="7"/>
  <c r="L50" i="7"/>
  <c r="M50" i="7"/>
  <c r="N50" i="7"/>
  <c r="O50" i="7"/>
  <c r="P50" i="7"/>
  <c r="Q50" i="7"/>
  <c r="R50" i="7"/>
  <c r="S50" i="7"/>
  <c r="B50" i="7"/>
  <c r="K23" i="7"/>
  <c r="L24" i="7"/>
  <c r="C24" i="7"/>
  <c r="M24" i="7"/>
  <c r="D24" i="7"/>
  <c r="N24" i="7"/>
  <c r="E24" i="7"/>
  <c r="O24" i="7"/>
  <c r="F24" i="7"/>
  <c r="P24" i="7"/>
  <c r="G24" i="7"/>
  <c r="Q24" i="7"/>
  <c r="H24" i="7"/>
  <c r="R24" i="7"/>
  <c r="I24" i="7"/>
  <c r="S24" i="7"/>
  <c r="J24" i="7"/>
  <c r="K24" i="7"/>
  <c r="B24" i="7"/>
  <c r="L23" i="7"/>
  <c r="M23" i="7"/>
  <c r="N23" i="7"/>
  <c r="O23" i="7"/>
  <c r="P23" i="7"/>
  <c r="Q23" i="7"/>
  <c r="R23" i="7"/>
  <c r="S23" i="7"/>
  <c r="AI3" i="6"/>
  <c r="AJ3" i="6"/>
  <c r="AK3" i="6"/>
  <c r="AI4" i="6"/>
  <c r="AJ4" i="6"/>
  <c r="AK4" i="6"/>
  <c r="AI5" i="6"/>
  <c r="AJ5" i="6"/>
  <c r="AK5" i="6"/>
  <c r="AI6" i="6"/>
  <c r="AJ6" i="6"/>
  <c r="AK6" i="6"/>
  <c r="AI7" i="6"/>
  <c r="AJ7" i="6"/>
  <c r="AK7" i="6"/>
  <c r="AI8" i="6"/>
  <c r="AJ8" i="6"/>
  <c r="AK8" i="6"/>
  <c r="AI9" i="6"/>
  <c r="AJ9" i="6"/>
  <c r="AK9" i="6"/>
  <c r="AI10" i="6"/>
  <c r="AJ10" i="6"/>
  <c r="AK10" i="6"/>
  <c r="AI11" i="6"/>
  <c r="AJ11" i="6"/>
  <c r="AK11" i="6"/>
  <c r="AK12" i="6"/>
  <c r="AD3" i="6"/>
  <c r="AE3" i="6"/>
  <c r="AF3" i="6"/>
  <c r="AD4" i="6"/>
  <c r="AE4" i="6"/>
  <c r="AF4" i="6"/>
  <c r="AD5" i="6"/>
  <c r="AE5" i="6"/>
  <c r="AF5" i="6"/>
  <c r="AD6" i="6"/>
  <c r="AE6" i="6"/>
  <c r="AF6" i="6"/>
  <c r="AD7" i="6"/>
  <c r="AE7" i="6"/>
  <c r="AF7" i="6"/>
  <c r="AD8" i="6"/>
  <c r="AE8" i="6"/>
  <c r="AF8" i="6"/>
  <c r="AD9" i="6"/>
  <c r="AE9" i="6"/>
  <c r="AF9" i="6"/>
  <c r="AD10" i="6"/>
  <c r="AE10" i="6"/>
  <c r="AF10" i="6"/>
  <c r="AD11" i="6"/>
  <c r="AE11" i="6"/>
  <c r="AF11" i="6"/>
  <c r="AF12" i="6"/>
  <c r="Y3" i="6"/>
  <c r="Z3" i="6"/>
  <c r="AA3" i="6"/>
  <c r="Y4" i="6"/>
  <c r="Z4" i="6"/>
  <c r="AA4" i="6"/>
  <c r="Y5" i="6"/>
  <c r="Z5" i="6"/>
  <c r="AA5" i="6"/>
  <c r="Y6" i="6"/>
  <c r="Z6" i="6"/>
  <c r="AA6" i="6"/>
  <c r="Y7" i="6"/>
  <c r="Z7" i="6"/>
  <c r="AA7" i="6"/>
  <c r="Y8" i="6"/>
  <c r="Z8" i="6"/>
  <c r="AA8" i="6"/>
  <c r="Y9" i="6"/>
  <c r="Z9" i="6"/>
  <c r="AA9" i="6"/>
  <c r="Y10" i="6"/>
  <c r="Z10" i="6"/>
  <c r="AA10" i="6"/>
  <c r="Y11" i="6"/>
  <c r="Z11" i="6"/>
  <c r="AA11" i="6"/>
  <c r="AA12" i="6"/>
  <c r="T3" i="6"/>
  <c r="U3" i="6"/>
  <c r="V3" i="6"/>
  <c r="T4" i="6"/>
  <c r="U4" i="6"/>
  <c r="V4" i="6"/>
  <c r="T5" i="6"/>
  <c r="U5" i="6"/>
  <c r="V5" i="6"/>
  <c r="T6" i="6"/>
  <c r="U6" i="6"/>
  <c r="V6" i="6"/>
  <c r="T7" i="6"/>
  <c r="U7" i="6"/>
  <c r="V7" i="6"/>
  <c r="T8" i="6"/>
  <c r="U8" i="6"/>
  <c r="V8" i="6"/>
  <c r="T9" i="6"/>
  <c r="U9" i="6"/>
  <c r="V9" i="6"/>
  <c r="T10" i="6"/>
  <c r="U10" i="6"/>
  <c r="V10" i="6"/>
  <c r="T11" i="6"/>
  <c r="U11" i="6"/>
  <c r="V11" i="6"/>
  <c r="V12" i="6"/>
  <c r="O3" i="6"/>
  <c r="P3" i="6"/>
  <c r="Q3" i="6"/>
  <c r="O4" i="6"/>
  <c r="P4" i="6"/>
  <c r="Q4" i="6"/>
  <c r="O5" i="6"/>
  <c r="P5" i="6"/>
  <c r="Q5" i="6"/>
  <c r="O6" i="6"/>
  <c r="P6" i="6"/>
  <c r="Q6" i="6"/>
  <c r="O7" i="6"/>
  <c r="P7" i="6"/>
  <c r="Q7" i="6"/>
  <c r="O8" i="6"/>
  <c r="P8" i="6"/>
  <c r="Q8" i="6"/>
  <c r="O9" i="6"/>
  <c r="P9" i="6"/>
  <c r="Q9" i="6"/>
  <c r="O10" i="6"/>
  <c r="P10" i="6"/>
  <c r="Q10" i="6"/>
  <c r="O11" i="6"/>
  <c r="P11" i="6"/>
  <c r="Q11" i="6"/>
  <c r="Q12" i="6"/>
  <c r="C4" i="6"/>
  <c r="D4" i="6"/>
  <c r="C5" i="6"/>
  <c r="D5" i="6"/>
  <c r="C6" i="6"/>
  <c r="D6" i="6"/>
  <c r="C7" i="6"/>
  <c r="D7" i="6"/>
  <c r="C8" i="6"/>
  <c r="D8" i="6"/>
  <c r="C9" i="6"/>
  <c r="D9" i="6"/>
  <c r="C10" i="6"/>
  <c r="D10" i="6"/>
  <c r="C11" i="6"/>
  <c r="D11" i="6"/>
  <c r="C3" i="6"/>
  <c r="D3" i="6"/>
  <c r="E3" i="6"/>
  <c r="E4" i="6"/>
  <c r="E5" i="6"/>
  <c r="E6" i="6"/>
  <c r="E7" i="6"/>
  <c r="E8" i="6"/>
  <c r="E9" i="6"/>
  <c r="E10" i="6"/>
  <c r="E11" i="6"/>
  <c r="E12" i="6"/>
  <c r="G20" i="5"/>
  <c r="G21" i="5"/>
  <c r="G22" i="5"/>
  <c r="G23" i="5"/>
  <c r="G24" i="5"/>
  <c r="G25" i="5"/>
  <c r="G26" i="5"/>
  <c r="G27" i="5"/>
  <c r="G28" i="5"/>
  <c r="G30" i="5"/>
  <c r="F20" i="5"/>
  <c r="F21" i="5"/>
  <c r="F22" i="5"/>
  <c r="F23" i="5"/>
  <c r="F24" i="5"/>
  <c r="F25" i="5"/>
  <c r="F26" i="5"/>
  <c r="F27" i="5"/>
  <c r="F28" i="5"/>
  <c r="F30" i="5"/>
  <c r="E20" i="5"/>
  <c r="E21" i="5"/>
  <c r="E22" i="5"/>
  <c r="E23" i="5"/>
  <c r="E24" i="5"/>
  <c r="E25" i="5"/>
  <c r="E26" i="5"/>
  <c r="E27" i="5"/>
  <c r="E28" i="5"/>
  <c r="E30" i="5"/>
  <c r="D20" i="5"/>
  <c r="D21" i="5"/>
  <c r="D22" i="5"/>
  <c r="D23" i="5"/>
  <c r="D24" i="5"/>
  <c r="D25" i="5"/>
  <c r="D26" i="5"/>
  <c r="D27" i="5"/>
  <c r="D28" i="5"/>
  <c r="D30" i="5"/>
  <c r="C20" i="5"/>
  <c r="C21" i="5"/>
  <c r="C22" i="5"/>
  <c r="C23" i="5"/>
  <c r="C24" i="5"/>
  <c r="C25" i="5"/>
  <c r="C26" i="5"/>
  <c r="C27" i="5"/>
  <c r="C28" i="5"/>
  <c r="C30" i="5"/>
  <c r="B20" i="5"/>
  <c r="B21" i="5"/>
  <c r="B22" i="5"/>
  <c r="B23" i="5"/>
  <c r="B24" i="5"/>
  <c r="B25" i="5"/>
  <c r="B26" i="5"/>
  <c r="B27" i="5"/>
  <c r="B28" i="5"/>
  <c r="B30" i="5"/>
  <c r="G29" i="5"/>
  <c r="F29" i="5"/>
  <c r="E29" i="5"/>
  <c r="D29" i="5"/>
  <c r="C29" i="5"/>
  <c r="B29" i="5"/>
  <c r="C12" i="5"/>
  <c r="C10" i="5"/>
  <c r="C9" i="5"/>
  <c r="C8" i="5"/>
  <c r="C7" i="5"/>
  <c r="C6" i="5"/>
  <c r="C5" i="5"/>
  <c r="C4" i="5"/>
  <c r="C3" i="5"/>
  <c r="C2" i="5"/>
  <c r="G20" i="4"/>
  <c r="G21" i="4"/>
  <c r="G22" i="4"/>
  <c r="G23" i="4"/>
  <c r="G24" i="4"/>
  <c r="G25" i="4"/>
  <c r="G26" i="4"/>
  <c r="G27" i="4"/>
  <c r="G28" i="4"/>
  <c r="G30" i="4"/>
  <c r="F20" i="4"/>
  <c r="F21" i="4"/>
  <c r="F22" i="4"/>
  <c r="F23" i="4"/>
  <c r="F24" i="4"/>
  <c r="F25" i="4"/>
  <c r="F26" i="4"/>
  <c r="F27" i="4"/>
  <c r="F28" i="4"/>
  <c r="F30" i="4"/>
  <c r="E20" i="4"/>
  <c r="E21" i="4"/>
  <c r="E22" i="4"/>
  <c r="E23" i="4"/>
  <c r="E24" i="4"/>
  <c r="E25" i="4"/>
  <c r="E26" i="4"/>
  <c r="E27" i="4"/>
  <c r="E28" i="4"/>
  <c r="E30" i="4"/>
  <c r="D20" i="4"/>
  <c r="D21" i="4"/>
  <c r="D22" i="4"/>
  <c r="D23" i="4"/>
  <c r="D24" i="4"/>
  <c r="D25" i="4"/>
  <c r="D26" i="4"/>
  <c r="D27" i="4"/>
  <c r="D28" i="4"/>
  <c r="D30" i="4"/>
  <c r="C20" i="4"/>
  <c r="C21" i="4"/>
  <c r="C22" i="4"/>
  <c r="C23" i="4"/>
  <c r="C24" i="4"/>
  <c r="C25" i="4"/>
  <c r="C26" i="4"/>
  <c r="C27" i="4"/>
  <c r="C28" i="4"/>
  <c r="C30" i="4"/>
  <c r="B20" i="4"/>
  <c r="B21" i="4"/>
  <c r="B22" i="4"/>
  <c r="B23" i="4"/>
  <c r="B24" i="4"/>
  <c r="B25" i="4"/>
  <c r="B26" i="4"/>
  <c r="B27" i="4"/>
  <c r="B28" i="4"/>
  <c r="B30" i="4"/>
  <c r="G29" i="4"/>
  <c r="F29" i="4"/>
  <c r="E29" i="4"/>
  <c r="D29" i="4"/>
  <c r="C29" i="4"/>
  <c r="B29" i="4"/>
  <c r="C12" i="4"/>
  <c r="C10" i="4"/>
  <c r="C9" i="4"/>
  <c r="C8" i="4"/>
  <c r="C7" i="4"/>
  <c r="C6" i="4"/>
  <c r="C5" i="4"/>
  <c r="C4" i="4"/>
  <c r="C3" i="4"/>
  <c r="C2" i="4"/>
  <c r="G20" i="3"/>
  <c r="G21" i="3"/>
  <c r="G22" i="3"/>
  <c r="G23" i="3"/>
  <c r="G24" i="3"/>
  <c r="G25" i="3"/>
  <c r="G26" i="3"/>
  <c r="G27" i="3"/>
  <c r="G28" i="3"/>
  <c r="G30" i="3"/>
  <c r="F20" i="3"/>
  <c r="F21" i="3"/>
  <c r="F22" i="3"/>
  <c r="F23" i="3"/>
  <c r="F24" i="3"/>
  <c r="F25" i="3"/>
  <c r="F26" i="3"/>
  <c r="F27" i="3"/>
  <c r="F28" i="3"/>
  <c r="F30" i="3"/>
  <c r="E20" i="3"/>
  <c r="E21" i="3"/>
  <c r="E22" i="3"/>
  <c r="E23" i="3"/>
  <c r="E24" i="3"/>
  <c r="E25" i="3"/>
  <c r="E26" i="3"/>
  <c r="E27" i="3"/>
  <c r="E28" i="3"/>
  <c r="E30" i="3"/>
  <c r="D20" i="3"/>
  <c r="D21" i="3"/>
  <c r="D22" i="3"/>
  <c r="D23" i="3"/>
  <c r="D24" i="3"/>
  <c r="D25" i="3"/>
  <c r="D26" i="3"/>
  <c r="D27" i="3"/>
  <c r="D28" i="3"/>
  <c r="D30" i="3"/>
  <c r="C20" i="3"/>
  <c r="C21" i="3"/>
  <c r="C22" i="3"/>
  <c r="C23" i="3"/>
  <c r="C24" i="3"/>
  <c r="C25" i="3"/>
  <c r="C26" i="3"/>
  <c r="C27" i="3"/>
  <c r="C28" i="3"/>
  <c r="C30" i="3"/>
  <c r="C12" i="3"/>
  <c r="B20" i="3"/>
  <c r="B21" i="3"/>
  <c r="B22" i="3"/>
  <c r="B23" i="3"/>
  <c r="B24" i="3"/>
  <c r="B25" i="3"/>
  <c r="B26" i="3"/>
  <c r="B27" i="3"/>
  <c r="B28" i="3"/>
  <c r="B30" i="3"/>
  <c r="C29" i="3"/>
  <c r="D29" i="3"/>
  <c r="E29" i="3"/>
  <c r="F29" i="3"/>
  <c r="G29" i="3"/>
  <c r="B29" i="3"/>
  <c r="C3" i="3"/>
  <c r="C4" i="3"/>
  <c r="C5" i="3"/>
  <c r="C6" i="3"/>
  <c r="C7" i="3"/>
  <c r="C8" i="3"/>
  <c r="C9" i="3"/>
  <c r="C10" i="3"/>
  <c r="C2" i="3"/>
  <c r="M12" i="1"/>
  <c r="K12" i="1"/>
  <c r="E39" i="1"/>
  <c r="E38" i="1"/>
  <c r="E31" i="1"/>
  <c r="E32" i="1"/>
  <c r="E33" i="1"/>
  <c r="E34" i="1"/>
  <c r="E35" i="1"/>
  <c r="E36" i="1"/>
  <c r="E37" i="1"/>
  <c r="E40" i="1"/>
  <c r="B17" i="1"/>
  <c r="D17" i="1"/>
  <c r="F17" i="1"/>
  <c r="H17" i="1"/>
  <c r="J17" i="1"/>
  <c r="L17" i="1"/>
  <c r="B18" i="1"/>
  <c r="D18" i="1"/>
  <c r="F18" i="1"/>
  <c r="H18" i="1"/>
  <c r="J18" i="1"/>
  <c r="L18" i="1"/>
  <c r="B19" i="1"/>
  <c r="D19" i="1"/>
  <c r="F19" i="1"/>
  <c r="H19" i="1"/>
  <c r="J19" i="1"/>
  <c r="L19" i="1"/>
  <c r="B20" i="1"/>
  <c r="D20" i="1"/>
  <c r="F20" i="1"/>
  <c r="H20" i="1"/>
  <c r="J20" i="1"/>
  <c r="L20" i="1"/>
  <c r="B21" i="1"/>
  <c r="D21" i="1"/>
  <c r="F21" i="1"/>
  <c r="H21" i="1"/>
  <c r="J21" i="1"/>
  <c r="L21" i="1"/>
  <c r="B22" i="1"/>
  <c r="D22" i="1"/>
  <c r="F22" i="1"/>
  <c r="H22" i="1"/>
  <c r="J22" i="1"/>
  <c r="L22" i="1"/>
  <c r="B23" i="1"/>
  <c r="D23" i="1"/>
  <c r="F23" i="1"/>
  <c r="H23" i="1"/>
  <c r="J23" i="1"/>
  <c r="L23" i="1"/>
  <c r="B24" i="1"/>
  <c r="D24" i="1"/>
  <c r="F24" i="1"/>
  <c r="H24" i="1"/>
  <c r="J24" i="1"/>
  <c r="L24" i="1"/>
  <c r="L16" i="1"/>
  <c r="J16" i="1"/>
  <c r="H16" i="1"/>
  <c r="F16" i="1"/>
  <c r="D16" i="1"/>
  <c r="B16" i="1"/>
  <c r="I12" i="1"/>
  <c r="G12" i="1"/>
  <c r="E12" i="1"/>
  <c r="C12" i="1"/>
  <c r="C31" i="1"/>
  <c r="C32" i="1"/>
  <c r="C33" i="1"/>
  <c r="C34" i="1"/>
  <c r="C35" i="1"/>
  <c r="C36" i="1"/>
  <c r="C37" i="1"/>
  <c r="C38" i="1"/>
  <c r="C39" i="1"/>
  <c r="L11" i="1"/>
  <c r="J11" i="1"/>
  <c r="H11" i="1"/>
  <c r="F11" i="1"/>
  <c r="D11" i="1"/>
  <c r="B11" i="1"/>
  <c r="C3" i="8" a="1"/>
  <c r="C3" i="8"/>
  <c r="C4" i="8"/>
  <c r="C5" i="8"/>
  <c r="C6" i="8"/>
  <c r="C7" i="8"/>
  <c r="C8" i="8"/>
  <c r="C9" i="8"/>
  <c r="C10" i="8"/>
  <c r="C11" i="8"/>
</calcChain>
</file>

<file path=xl/sharedStrings.xml><?xml version="1.0" encoding="utf-8"?>
<sst xmlns="http://schemas.openxmlformats.org/spreadsheetml/2006/main" count="707" uniqueCount="93">
  <si>
    <t>Image</t>
  </si>
  <si>
    <t>Proposed Algorithm</t>
  </si>
  <si>
    <t>ISBF</t>
  </si>
  <si>
    <t>MSBF</t>
  </si>
  <si>
    <t>SBF</t>
  </si>
  <si>
    <t>MNT</t>
  </si>
  <si>
    <t>RSA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</si>
  <si>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</si>
  <si>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</si>
  <si>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</si>
  <si>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</si>
  <si>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</si>
  <si>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</si>
  <si>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</si>
  <si>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</si>
  <si>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</si>
  <si>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 xml:space="preserve">Average </t>
  </si>
  <si>
    <t>Average time per traced contour pixel</t>
  </si>
  <si>
    <t>LSE</t>
  </si>
  <si>
    <t>R-square</t>
  </si>
  <si>
    <t>Total</t>
  </si>
  <si>
    <t>Number</t>
  </si>
  <si>
    <t>Proposed</t>
  </si>
  <si>
    <t xml:space="preserve">Number </t>
  </si>
  <si>
    <t>%</t>
  </si>
  <si>
    <r>
      <t>2.45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>10</t>
    </r>
    <r>
      <rPr>
        <vertAlign val="superscript"/>
        <sz val="11"/>
        <color theme="1"/>
        <rFont val="Times New Roman"/>
      </rPr>
      <t>-07</t>
    </r>
  </si>
  <si>
    <r>
      <t>2.71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>10</t>
    </r>
    <r>
      <rPr>
        <vertAlign val="superscript"/>
        <sz val="11"/>
        <color theme="1"/>
        <rFont val="Times New Roman"/>
      </rPr>
      <t>-07</t>
    </r>
  </si>
  <si>
    <r>
      <t>3.59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>10</t>
    </r>
    <r>
      <rPr>
        <vertAlign val="superscript"/>
        <sz val="11"/>
        <color theme="1"/>
        <rFont val="Times New Roman"/>
      </rPr>
      <t>-07</t>
    </r>
  </si>
  <si>
    <r>
      <t>2.75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>10</t>
    </r>
    <r>
      <rPr>
        <vertAlign val="superscript"/>
        <sz val="11"/>
        <color theme="1"/>
        <rFont val="Times New Roman"/>
      </rPr>
      <t>-07</t>
    </r>
  </si>
  <si>
    <r>
      <t>3.09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>10</t>
    </r>
    <r>
      <rPr>
        <vertAlign val="superscript"/>
        <sz val="11"/>
        <color theme="1"/>
        <rFont val="Times New Roman"/>
      </rPr>
      <t>-07</t>
    </r>
  </si>
  <si>
    <r>
      <t>3.79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>10</t>
    </r>
    <r>
      <rPr>
        <vertAlign val="superscript"/>
        <sz val="11"/>
        <color theme="1"/>
        <rFont val="Times New Roman"/>
      </rPr>
      <t>-07</t>
    </r>
  </si>
  <si>
    <r>
      <t xml:space="preserve">1.62 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 xml:space="preserve"> 10</t>
    </r>
    <r>
      <rPr>
        <vertAlign val="superscript"/>
        <sz val="11"/>
        <color theme="1"/>
        <rFont val="Times New Roman"/>
      </rPr>
      <t xml:space="preserve">-07 </t>
    </r>
    <r>
      <rPr>
        <sz val="11"/>
        <color theme="1"/>
        <rFont val="Times New Roman"/>
      </rPr>
      <t>+ 0.0156</t>
    </r>
  </si>
  <si>
    <r>
      <t xml:space="preserve">1.79 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 xml:space="preserve"> 10</t>
    </r>
    <r>
      <rPr>
        <vertAlign val="superscript"/>
        <sz val="11"/>
        <color theme="1"/>
        <rFont val="Times New Roman"/>
      </rPr>
      <t xml:space="preserve">-07 </t>
    </r>
    <r>
      <rPr>
        <sz val="11"/>
        <color theme="1"/>
        <rFont val="Times New Roman"/>
      </rPr>
      <t>+ 0.0173</t>
    </r>
  </si>
  <si>
    <r>
      <t xml:space="preserve">2.87 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 xml:space="preserve"> 10</t>
    </r>
    <r>
      <rPr>
        <vertAlign val="superscript"/>
        <sz val="11"/>
        <color theme="1"/>
        <rFont val="Times New Roman"/>
      </rPr>
      <t xml:space="preserve">-07 </t>
    </r>
    <r>
      <rPr>
        <sz val="11"/>
        <color theme="1"/>
        <rFont val="Times New Roman"/>
      </rPr>
      <t>+ 0.0124</t>
    </r>
  </si>
  <si>
    <r>
      <t xml:space="preserve">1.79 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 xml:space="preserve"> 10</t>
    </r>
    <r>
      <rPr>
        <vertAlign val="superscript"/>
        <sz val="11"/>
        <color theme="1"/>
        <rFont val="Times New Roman"/>
      </rPr>
      <t xml:space="preserve">-07 </t>
    </r>
    <r>
      <rPr>
        <sz val="11"/>
        <color theme="1"/>
        <rFont val="Times New Roman"/>
      </rPr>
      <t>+ 0.0164</t>
    </r>
  </si>
  <si>
    <r>
      <t xml:space="preserve">2.03 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 xml:space="preserve"> 10</t>
    </r>
    <r>
      <rPr>
        <vertAlign val="superscript"/>
        <sz val="11"/>
        <color theme="1"/>
        <rFont val="Times New Roman"/>
      </rPr>
      <t xml:space="preserve">-07 </t>
    </r>
    <r>
      <rPr>
        <sz val="11"/>
        <color theme="1"/>
        <rFont val="Times New Roman"/>
      </rPr>
      <t>+ 0.0161</t>
    </r>
  </si>
  <si>
    <r>
      <t xml:space="preserve">2.77 </t>
    </r>
    <r>
      <rPr>
        <sz val="11"/>
        <color theme="1"/>
        <rFont val="Wingdings 2"/>
      </rPr>
      <t>Í</t>
    </r>
    <r>
      <rPr>
        <sz val="11"/>
        <color theme="1"/>
        <rFont val="Times New Roman"/>
      </rPr>
      <t xml:space="preserve"> 10</t>
    </r>
    <r>
      <rPr>
        <vertAlign val="superscript"/>
        <sz val="11"/>
        <color theme="1"/>
        <rFont val="Times New Roman"/>
      </rPr>
      <t xml:space="preserve">-07 </t>
    </r>
    <r>
      <rPr>
        <sz val="11"/>
        <color theme="1"/>
        <rFont val="Times New Roman"/>
      </rPr>
      <t>+ 0.0155</t>
    </r>
  </si>
  <si>
    <r>
      <t>2.45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>10</t>
    </r>
    <r>
      <rPr>
        <vertAlign val="superscript"/>
        <sz val="8"/>
        <color theme="1"/>
        <rFont val="Times New Roman"/>
      </rPr>
      <t>-07</t>
    </r>
  </si>
  <si>
    <r>
      <t>2.71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>10</t>
    </r>
    <r>
      <rPr>
        <vertAlign val="superscript"/>
        <sz val="8"/>
        <color theme="1"/>
        <rFont val="Times New Roman"/>
      </rPr>
      <t>-07</t>
    </r>
  </si>
  <si>
    <r>
      <t>3.59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>10</t>
    </r>
    <r>
      <rPr>
        <vertAlign val="superscript"/>
        <sz val="8"/>
        <color theme="1"/>
        <rFont val="Times New Roman"/>
      </rPr>
      <t>-07</t>
    </r>
  </si>
  <si>
    <r>
      <t>2.75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>10</t>
    </r>
    <r>
      <rPr>
        <vertAlign val="superscript"/>
        <sz val="8"/>
        <color theme="1"/>
        <rFont val="Times New Roman"/>
      </rPr>
      <t>-07</t>
    </r>
  </si>
  <si>
    <r>
      <t>3.09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>10</t>
    </r>
    <r>
      <rPr>
        <vertAlign val="superscript"/>
        <sz val="8"/>
        <color theme="1"/>
        <rFont val="Times New Roman"/>
      </rPr>
      <t>-07</t>
    </r>
  </si>
  <si>
    <r>
      <t>3.79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>10</t>
    </r>
    <r>
      <rPr>
        <vertAlign val="superscript"/>
        <sz val="8"/>
        <color theme="1"/>
        <rFont val="Times New Roman"/>
      </rPr>
      <t>-07</t>
    </r>
  </si>
  <si>
    <r>
      <t xml:space="preserve">1.62 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 xml:space="preserve"> 10</t>
    </r>
    <r>
      <rPr>
        <vertAlign val="superscript"/>
        <sz val="8"/>
        <color theme="1"/>
        <rFont val="Times New Roman"/>
      </rPr>
      <t xml:space="preserve">-07 </t>
    </r>
    <r>
      <rPr>
        <sz val="8"/>
        <color theme="1"/>
        <rFont val="Times New Roman"/>
      </rPr>
      <t>+ 0.0156</t>
    </r>
  </si>
  <si>
    <r>
      <t xml:space="preserve">1.79 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 xml:space="preserve"> 10</t>
    </r>
    <r>
      <rPr>
        <vertAlign val="superscript"/>
        <sz val="8"/>
        <color theme="1"/>
        <rFont val="Times New Roman"/>
      </rPr>
      <t xml:space="preserve">-07 </t>
    </r>
    <r>
      <rPr>
        <sz val="8"/>
        <color theme="1"/>
        <rFont val="Times New Roman"/>
      </rPr>
      <t>+ 0.0173</t>
    </r>
  </si>
  <si>
    <r>
      <t xml:space="preserve">2.87 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 xml:space="preserve"> 10</t>
    </r>
    <r>
      <rPr>
        <vertAlign val="superscript"/>
        <sz val="8"/>
        <color theme="1"/>
        <rFont val="Times New Roman"/>
      </rPr>
      <t xml:space="preserve">-07 </t>
    </r>
    <r>
      <rPr>
        <sz val="8"/>
        <color theme="1"/>
        <rFont val="Times New Roman"/>
      </rPr>
      <t>+ 0.0124</t>
    </r>
  </si>
  <si>
    <r>
      <t xml:space="preserve">1.79 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 xml:space="preserve"> 10</t>
    </r>
    <r>
      <rPr>
        <vertAlign val="superscript"/>
        <sz val="8"/>
        <color theme="1"/>
        <rFont val="Times New Roman"/>
      </rPr>
      <t xml:space="preserve">-07 </t>
    </r>
    <r>
      <rPr>
        <sz val="8"/>
        <color theme="1"/>
        <rFont val="Times New Roman"/>
      </rPr>
      <t>+ 0.0164</t>
    </r>
  </si>
  <si>
    <r>
      <t xml:space="preserve">2.03 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 xml:space="preserve"> 10</t>
    </r>
    <r>
      <rPr>
        <vertAlign val="superscript"/>
        <sz val="8"/>
        <color theme="1"/>
        <rFont val="Times New Roman"/>
      </rPr>
      <t xml:space="preserve">-07 </t>
    </r>
    <r>
      <rPr>
        <sz val="8"/>
        <color theme="1"/>
        <rFont val="Times New Roman"/>
      </rPr>
      <t>+ 0.0161</t>
    </r>
  </si>
  <si>
    <r>
      <t xml:space="preserve">2.77 </t>
    </r>
    <r>
      <rPr>
        <sz val="8"/>
        <color theme="1"/>
        <rFont val="Wingdings 2"/>
      </rPr>
      <t>Í</t>
    </r>
    <r>
      <rPr>
        <sz val="8"/>
        <color theme="1"/>
        <rFont val="Times New Roman"/>
      </rPr>
      <t xml:space="preserve"> 10</t>
    </r>
    <r>
      <rPr>
        <vertAlign val="superscript"/>
        <sz val="8"/>
        <color theme="1"/>
        <rFont val="Times New Roman"/>
      </rPr>
      <t xml:space="preserve">-07 </t>
    </r>
    <r>
      <rPr>
        <sz val="8"/>
        <color theme="1"/>
        <rFont val="Times New Roman"/>
      </rPr>
      <t>+ 0.0155</t>
    </r>
  </si>
  <si>
    <t>OpenCV</t>
  </si>
  <si>
    <t>Time</t>
  </si>
  <si>
    <t>predicted t</t>
  </si>
  <si>
    <t>a</t>
  </si>
  <si>
    <t>b</t>
  </si>
  <si>
    <t>residual</t>
  </si>
  <si>
    <t>squared error</t>
  </si>
  <si>
    <t>F04</t>
  </si>
  <si>
    <t>F05</t>
  </si>
  <si>
    <t>F06</t>
  </si>
  <si>
    <t>F07</t>
  </si>
  <si>
    <t>F08</t>
  </si>
  <si>
    <t>Proposed</t>
    <phoneticPr fontId="13" type="noConversion"/>
  </si>
  <si>
    <t>F01</t>
    <phoneticPr fontId="13" type="noConversion"/>
  </si>
  <si>
    <t>F02</t>
    <phoneticPr fontId="13" type="noConversion"/>
  </si>
  <si>
    <t>F03</t>
    <phoneticPr fontId="13" type="noConversion"/>
  </si>
  <si>
    <t>Try</t>
    <phoneticPr fontId="13" type="noConversion"/>
  </si>
  <si>
    <t>Average</t>
    <phoneticPr fontId="13" type="noConversion"/>
  </si>
  <si>
    <t>F10</t>
    <phoneticPr fontId="13" type="noConversion"/>
  </si>
  <si>
    <t>Normalised Proposed</t>
    <phoneticPr fontId="13" type="noConversion"/>
  </si>
  <si>
    <t>Variance</t>
    <phoneticPr fontId="13" type="noConversion"/>
  </si>
  <si>
    <t>Final</t>
    <phoneticPr fontId="13" type="noConversion"/>
  </si>
  <si>
    <t>Mean</t>
    <phoneticPr fontId="13" type="noConversion"/>
  </si>
  <si>
    <t>ISBF</t>
    <phoneticPr fontId="13" type="noConversion"/>
  </si>
  <si>
    <t>MSBF</t>
    <phoneticPr fontId="13" type="noConversion"/>
  </si>
  <si>
    <t>SBF</t>
    <phoneticPr fontId="13" type="noConversion"/>
  </si>
  <si>
    <t>MNT</t>
    <phoneticPr fontId="13" type="noConversion"/>
  </si>
  <si>
    <t>RSA</t>
    <phoneticPr fontId="13" type="noConversion"/>
  </si>
  <si>
    <t>Image</t>
    <phoneticPr fontId="13" type="noConversion"/>
  </si>
  <si>
    <t>Proposed Algorithm</t>
    <phoneticPr fontId="13" type="noConversion"/>
  </si>
  <si>
    <t>ISBF</t>
    <phoneticPr fontId="13" type="noConversion"/>
  </si>
  <si>
    <t>MSBF</t>
    <phoneticPr fontId="13" type="noConversion"/>
  </si>
  <si>
    <t>SBF</t>
    <phoneticPr fontId="13" type="noConversion"/>
  </si>
  <si>
    <t>MNT</t>
    <phoneticPr fontId="13" type="noConversion"/>
  </si>
  <si>
    <t>RSA</t>
    <phoneticPr fontId="13" type="noConversion"/>
  </si>
  <si>
    <t>Mean</t>
    <phoneticPr fontId="13" type="noConversion"/>
  </si>
  <si>
    <t>Std. Dev.</t>
    <phoneticPr fontId="13" type="noConversion"/>
  </si>
  <si>
    <t>#1</t>
    <phoneticPr fontId="13" type="noConversion"/>
  </si>
  <si>
    <t>#2</t>
    <phoneticPr fontId="13" type="noConversion"/>
  </si>
  <si>
    <t>#10</t>
    <phoneticPr fontId="13" type="noConversion"/>
  </si>
  <si>
    <t>Average time per traced contour pixel</t>
    <phoneticPr fontId="13" type="noConversion"/>
  </si>
  <si>
    <t>LSE</t>
    <phoneticPr fontId="13" type="noConversion"/>
  </si>
  <si>
    <t>R-square</t>
    <phoneticPr fontId="13" type="noConversion"/>
  </si>
  <si>
    <t>Std Dev.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</si>
</sst>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0000"/>
    <numFmt numFmtId="177" formatCode="0.00E+00;\_x0000_"/>
    <numFmt numFmtId="192" formatCode="0.00000_);[Red]\(0.00000\)"/>
    <numFmt numFmtId="195" formatCode="0.0000000"/>
  </numFmts>
  <fonts count="15" x14ac:knownFonts="1">
    <font>
      <sz val="12"/>
      <color theme="1"/>
      <name val="맑은 고딕"/>
      <family val="2"/>
      <scheme val="minor"/>
    </font>
    <font>
      <sz val="8"/>
      <color theme="1"/>
      <name val="Times New Roman"/>
    </font>
    <font>
      <u/>
      <sz val="12"/>
      <color theme="10"/>
      <name val="맑은 고딕"/>
      <family val="2"/>
      <scheme val="minor"/>
    </font>
    <font>
      <u/>
      <sz val="12"/>
      <color theme="11"/>
      <name val="맑은 고딕"/>
      <family val="2"/>
      <scheme val="minor"/>
    </font>
    <font>
      <sz val="11"/>
      <color theme="1"/>
      <name val="Times New Roman"/>
    </font>
    <font>
      <sz val="11"/>
      <color theme="1"/>
      <name val="Wingdings 2"/>
    </font>
    <font>
      <vertAlign val="superscript"/>
      <sz val="11"/>
      <color theme="1"/>
      <name val="Times New Roman"/>
    </font>
    <font>
      <sz val="8"/>
      <color theme="1"/>
      <name val="Wingdings 2"/>
    </font>
    <font>
      <vertAlign val="superscript"/>
      <sz val="8"/>
      <color theme="1"/>
      <name val="Times New Roman"/>
    </font>
    <font>
      <sz val="12"/>
      <color rgb="FF9C0006"/>
      <name val="맑은 고딕"/>
      <family val="2"/>
      <scheme val="minor"/>
    </font>
    <font>
      <b/>
      <sz val="12"/>
      <color theme="0"/>
      <name val="맑은 고딕"/>
      <family val="2"/>
      <scheme val="minor"/>
    </font>
    <font>
      <sz val="12"/>
      <color theme="1"/>
      <name val="굴림"/>
      <family val="2"/>
      <charset val="129"/>
    </font>
    <font>
      <sz val="11"/>
      <color rgb="FF0000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3B3B3"/>
        <bgColor indexed="64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DBDBDB"/>
        <bgColor rgb="FF000000"/>
      </patternFill>
    </fill>
  </fills>
  <borders count="11">
    <border>
      <left/>
      <right/>
      <top/>
      <bottom/>
      <diagonal/>
    </border>
    <border>
      <left/>
      <right/>
      <top style="double">
        <color auto="1"/>
      </top>
      <bottom style="mediumDashed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10" fillId="4" borderId="7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5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3" fontId="1" fillId="0" borderId="0" xfId="0" applyNumberFormat="1" applyFont="1" applyAlignment="1">
      <alignment horizontal="justify" vertical="center"/>
    </xf>
    <xf numFmtId="3" fontId="1" fillId="0" borderId="5" xfId="0" applyNumberFormat="1" applyFont="1" applyBorder="1" applyAlignment="1">
      <alignment horizontal="justify" vertical="center"/>
    </xf>
    <xf numFmtId="0" fontId="4" fillId="0" borderId="1" xfId="0" applyFont="1" applyBorder="1" applyAlignment="1">
      <alignment horizontal="justify" vertical="center"/>
    </xf>
    <xf numFmtId="0" fontId="4" fillId="0" borderId="2" xfId="0" applyFont="1" applyBorder="1" applyAlignment="1">
      <alignment horizontal="justify" vertical="center"/>
    </xf>
    <xf numFmtId="0" fontId="4" fillId="2" borderId="2" xfId="0" applyFont="1" applyFill="1" applyBorder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4" fillId="2" borderId="0" xfId="0" applyFont="1" applyFill="1" applyAlignment="1">
      <alignment horizontal="justify" vertical="center"/>
    </xf>
    <xf numFmtId="0" fontId="4" fillId="0" borderId="3" xfId="0" applyFont="1" applyBorder="1" applyAlignment="1">
      <alignment horizontal="justify" vertical="center"/>
    </xf>
    <xf numFmtId="0" fontId="4" fillId="2" borderId="3" xfId="0" applyFont="1" applyFill="1" applyBorder="1" applyAlignment="1">
      <alignment horizontal="justify" vertical="center"/>
    </xf>
    <xf numFmtId="0" fontId="4" fillId="0" borderId="4" xfId="0" applyFont="1" applyBorder="1" applyAlignment="1">
      <alignment horizontal="justify" vertical="center"/>
    </xf>
    <xf numFmtId="0" fontId="4" fillId="2" borderId="4" xfId="0" applyFont="1" applyFill="1" applyBorder="1" applyAlignment="1">
      <alignment horizontal="justify" vertical="center"/>
    </xf>
    <xf numFmtId="0" fontId="4" fillId="0" borderId="5" xfId="0" applyFont="1" applyBorder="1" applyAlignment="1">
      <alignment horizontal="justify" vertical="center"/>
    </xf>
    <xf numFmtId="0" fontId="4" fillId="2" borderId="5" xfId="0" applyFont="1" applyFill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6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5" xfId="0" applyFont="1" applyFill="1" applyBorder="1" applyAlignment="1">
      <alignment horizontal="justify" vertical="center"/>
    </xf>
    <xf numFmtId="0" fontId="11" fillId="0" borderId="0" xfId="0" applyFont="1"/>
    <xf numFmtId="0" fontId="12" fillId="5" borderId="8" xfId="0" applyFont="1" applyFill="1" applyBorder="1" applyAlignment="1">
      <alignment vertical="center"/>
    </xf>
    <xf numFmtId="0" fontId="12" fillId="0" borderId="8" xfId="0" applyFont="1" applyBorder="1" applyAlignment="1">
      <alignment vertical="center"/>
    </xf>
    <xf numFmtId="0" fontId="12" fillId="5" borderId="9" xfId="0" applyFont="1" applyFill="1" applyBorder="1" applyAlignment="1">
      <alignment vertical="center"/>
    </xf>
    <xf numFmtId="176" fontId="0" fillId="0" borderId="0" xfId="0" applyNumberFormat="1"/>
    <xf numFmtId="11" fontId="0" fillId="0" borderId="0" xfId="0" applyNumberFormat="1"/>
    <xf numFmtId="176" fontId="10" fillId="4" borderId="7" xfId="44" applyNumberFormat="1"/>
    <xf numFmtId="176" fontId="9" fillId="3" borderId="0" xfId="43" applyNumberFormat="1"/>
    <xf numFmtId="0" fontId="1" fillId="0" borderId="0" xfId="0" applyFont="1" applyFill="1" applyBorder="1" applyAlignment="1">
      <alignment horizontal="justify" vertical="center"/>
    </xf>
    <xf numFmtId="0" fontId="1" fillId="0" borderId="0" xfId="0" applyFont="1" applyBorder="1" applyAlignment="1">
      <alignment horizontal="justify" vertical="center"/>
    </xf>
    <xf numFmtId="0" fontId="1" fillId="2" borderId="0" xfId="0" applyFont="1" applyFill="1" applyBorder="1" applyAlignment="1">
      <alignment horizontal="justify" vertical="center"/>
    </xf>
    <xf numFmtId="177" fontId="0" fillId="0" borderId="0" xfId="0" applyNumberFormat="1"/>
    <xf numFmtId="0" fontId="1" fillId="0" borderId="6" xfId="0" applyFont="1" applyBorder="1" applyAlignment="1">
      <alignment horizontal="justify" vertical="center"/>
    </xf>
    <xf numFmtId="0" fontId="1" fillId="0" borderId="3" xfId="0" applyFont="1" applyBorder="1" applyAlignment="1">
      <alignment horizontal="justify" vertical="center"/>
    </xf>
    <xf numFmtId="0" fontId="0" fillId="0" borderId="0" xfId="0" applyAlignment="1">
      <alignment horizontal="center"/>
    </xf>
    <xf numFmtId="0" fontId="0" fillId="0" borderId="10" xfId="0" applyBorder="1"/>
    <xf numFmtId="0" fontId="14" fillId="0" borderId="0" xfId="0" applyFont="1"/>
    <xf numFmtId="192" fontId="0" fillId="0" borderId="0" xfId="0" applyNumberFormat="1"/>
    <xf numFmtId="195" fontId="0" fillId="0" borderId="0" xfId="0" applyNumberFormat="1"/>
  </cellXfs>
  <cellStyles count="203">
    <cellStyle name="나쁨" xfId="43" builtinId="27"/>
    <cellStyle name="셀 확인" xfId="44" builtinId="23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열어 본 하이퍼링크" xfId="16" builtinId="9" hidden="1"/>
    <cellStyle name="열어 본 하이퍼링크" xfId="18" builtinId="9" hidden="1"/>
    <cellStyle name="열어 본 하이퍼링크" xfId="20" builtinId="9" hidden="1"/>
    <cellStyle name="열어 본 하이퍼링크" xfId="22" builtinId="9" hidden="1"/>
    <cellStyle name="열어 본 하이퍼링크" xfId="24" builtinId="9" hidden="1"/>
    <cellStyle name="열어 본 하이퍼링크" xfId="26" builtinId="9" hidden="1"/>
    <cellStyle name="열어 본 하이퍼링크" xfId="28" builtinId="9" hidden="1"/>
    <cellStyle name="열어 본 하이퍼링크" xfId="30" builtinId="9" hidden="1"/>
    <cellStyle name="열어 본 하이퍼링크" xfId="32" builtinId="9" hidden="1"/>
    <cellStyle name="열어 본 하이퍼링크" xfId="34" builtinId="9" hidden="1"/>
    <cellStyle name="열어 본 하이퍼링크" xfId="36" builtinId="9" hidden="1"/>
    <cellStyle name="열어 본 하이퍼링크" xfId="38" builtinId="9" hidden="1"/>
    <cellStyle name="열어 본 하이퍼링크" xfId="40" builtinId="9" hidden="1"/>
    <cellStyle name="열어 본 하이퍼링크" xfId="42" builtinId="9" hidden="1"/>
    <cellStyle name="열어 본 하이퍼링크" xfId="46" builtinId="9" hidden="1"/>
    <cellStyle name="열어 본 하이퍼링크" xfId="48" builtinId="9" hidden="1"/>
    <cellStyle name="열어 본 하이퍼링크" xfId="50" builtinId="9" hidden="1"/>
    <cellStyle name="열어 본 하이퍼링크" xfId="52" builtinId="9" hidden="1"/>
    <cellStyle name="열어 본 하이퍼링크" xfId="54" builtinId="9" hidden="1"/>
    <cellStyle name="열어 본 하이퍼링크" xfId="56" builtinId="9" hidden="1"/>
    <cellStyle name="열어 본 하이퍼링크" xfId="58" builtinId="9" hidden="1"/>
    <cellStyle name="열어 본 하이퍼링크" xfId="60" builtinId="9" hidden="1"/>
    <cellStyle name="열어 본 하이퍼링크" xfId="62" builtinId="9" hidden="1"/>
    <cellStyle name="열어 본 하이퍼링크" xfId="64" builtinId="9" hidden="1"/>
    <cellStyle name="열어 본 하이퍼링크" xfId="66" builtinId="9" hidden="1"/>
    <cellStyle name="열어 본 하이퍼링크" xfId="68" builtinId="9" hidden="1"/>
    <cellStyle name="열어 본 하이퍼링크" xfId="70" builtinId="9" hidden="1"/>
    <cellStyle name="열어 본 하이퍼링크" xfId="72" builtinId="9" hidden="1"/>
    <cellStyle name="열어 본 하이퍼링크" xfId="74" builtinId="9" hidden="1"/>
    <cellStyle name="열어 본 하이퍼링크" xfId="76" builtinId="9" hidden="1"/>
    <cellStyle name="열어 본 하이퍼링크" xfId="78" builtinId="9" hidden="1"/>
    <cellStyle name="열어 본 하이퍼링크" xfId="80" builtinId="9" hidden="1"/>
    <cellStyle name="열어 본 하이퍼링크" xfId="82" builtinId="9" hidden="1"/>
    <cellStyle name="열어 본 하이퍼링크" xfId="84" builtinId="9" hidden="1"/>
    <cellStyle name="열어 본 하이퍼링크" xfId="86" builtinId="9" hidden="1"/>
    <cellStyle name="열어 본 하이퍼링크" xfId="88" builtinId="9" hidden="1"/>
    <cellStyle name="열어 본 하이퍼링크" xfId="90" builtinId="9" hidden="1"/>
    <cellStyle name="열어 본 하이퍼링크" xfId="92" builtinId="9" hidden="1"/>
    <cellStyle name="열어 본 하이퍼링크" xfId="94" builtinId="9" hidden="1"/>
    <cellStyle name="열어 본 하이퍼링크" xfId="96" builtinId="9" hidden="1"/>
    <cellStyle name="열어 본 하이퍼링크" xfId="98" builtinId="9" hidden="1"/>
    <cellStyle name="열어 본 하이퍼링크" xfId="100" builtinId="9" hidden="1"/>
    <cellStyle name="열어 본 하이퍼링크" xfId="102" builtinId="9" hidden="1"/>
    <cellStyle name="열어 본 하이퍼링크" xfId="104" builtinId="9" hidden="1"/>
    <cellStyle name="열어 본 하이퍼링크" xfId="106" builtinId="9" hidden="1"/>
    <cellStyle name="열어 본 하이퍼링크" xfId="108" builtinId="9" hidden="1"/>
    <cellStyle name="열어 본 하이퍼링크" xfId="110" builtinId="9" hidden="1"/>
    <cellStyle name="열어 본 하이퍼링크" xfId="112" builtinId="9" hidden="1"/>
    <cellStyle name="열어 본 하이퍼링크" xfId="114" builtinId="9" hidden="1"/>
    <cellStyle name="열어 본 하이퍼링크" xfId="116" builtinId="9" hidden="1"/>
    <cellStyle name="열어 본 하이퍼링크" xfId="118" builtinId="9" hidden="1"/>
    <cellStyle name="열어 본 하이퍼링크" xfId="120" builtinId="9" hidden="1"/>
    <cellStyle name="열어 본 하이퍼링크" xfId="122" builtinId="9" hidden="1"/>
    <cellStyle name="열어 본 하이퍼링크" xfId="124" builtinId="9" hidden="1"/>
    <cellStyle name="열어 본 하이퍼링크" xfId="126" builtinId="9" hidden="1"/>
    <cellStyle name="열어 본 하이퍼링크" xfId="128" builtinId="9" hidden="1"/>
    <cellStyle name="열어 본 하이퍼링크" xfId="130" builtinId="9" hidden="1"/>
    <cellStyle name="열어 본 하이퍼링크" xfId="132" builtinId="9" hidden="1"/>
    <cellStyle name="열어 본 하이퍼링크" xfId="134" builtinId="9" hidden="1"/>
    <cellStyle name="열어 본 하이퍼링크" xfId="136" builtinId="9" hidden="1"/>
    <cellStyle name="열어 본 하이퍼링크" xfId="138" builtinId="9" hidden="1"/>
    <cellStyle name="열어 본 하이퍼링크" xfId="140" builtinId="9" hidden="1"/>
    <cellStyle name="열어 본 하이퍼링크" xfId="142" builtinId="9" hidden="1"/>
    <cellStyle name="열어 본 하이퍼링크" xfId="144" builtinId="9" hidden="1"/>
    <cellStyle name="열어 본 하이퍼링크" xfId="146" builtinId="9" hidden="1"/>
    <cellStyle name="열어 본 하이퍼링크" xfId="148" builtinId="9" hidden="1"/>
    <cellStyle name="열어 본 하이퍼링크" xfId="150" builtinId="9" hidden="1"/>
    <cellStyle name="열어 본 하이퍼링크" xfId="152" builtinId="9" hidden="1"/>
    <cellStyle name="열어 본 하이퍼링크" xfId="154" builtinId="9" hidden="1"/>
    <cellStyle name="열어 본 하이퍼링크" xfId="156" builtinId="9" hidden="1"/>
    <cellStyle name="열어 본 하이퍼링크" xfId="158" builtinId="9" hidden="1"/>
    <cellStyle name="열어 본 하이퍼링크" xfId="160" builtinId="9" hidden="1"/>
    <cellStyle name="열어 본 하이퍼링크" xfId="162" builtinId="9" hidden="1"/>
    <cellStyle name="열어 본 하이퍼링크" xfId="164" builtinId="9" hidden="1"/>
    <cellStyle name="열어 본 하이퍼링크" xfId="166" builtinId="9" hidden="1"/>
    <cellStyle name="열어 본 하이퍼링크" xfId="168" builtinId="9" hidden="1"/>
    <cellStyle name="열어 본 하이퍼링크" xfId="170" builtinId="9" hidden="1"/>
    <cellStyle name="열어 본 하이퍼링크" xfId="172" builtinId="9" hidden="1"/>
    <cellStyle name="열어 본 하이퍼링크" xfId="174" builtinId="9" hidden="1"/>
    <cellStyle name="열어 본 하이퍼링크" xfId="176" builtinId="9" hidden="1"/>
    <cellStyle name="열어 본 하이퍼링크" xfId="178" builtinId="9" hidden="1"/>
    <cellStyle name="열어 본 하이퍼링크" xfId="180" builtinId="9" hidden="1"/>
    <cellStyle name="열어 본 하이퍼링크" xfId="182" builtinId="9" hidden="1"/>
    <cellStyle name="열어 본 하이퍼링크" xfId="184" builtinId="9" hidden="1"/>
    <cellStyle name="열어 본 하이퍼링크" xfId="186" builtinId="9" hidden="1"/>
    <cellStyle name="열어 본 하이퍼링크" xfId="188" builtinId="9" hidden="1"/>
    <cellStyle name="열어 본 하이퍼링크" xfId="190" builtinId="9" hidden="1"/>
    <cellStyle name="열어 본 하이퍼링크" xfId="192" builtinId="9" hidden="1"/>
    <cellStyle name="열어 본 하이퍼링크" xfId="194" builtinId="9" hidden="1"/>
    <cellStyle name="열어 본 하이퍼링크" xfId="196" builtinId="9" hidden="1"/>
    <cellStyle name="열어 본 하이퍼링크" xfId="198" builtinId="9" hidden="1"/>
    <cellStyle name="열어 본 하이퍼링크" xfId="200" builtinId="9" hidden="1"/>
    <cellStyle name="열어 본 하이퍼링크" xfId="202" builtinId="9" hidden="1"/>
    <cellStyle name="표준" xfId="0" builtinId="0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  <cellStyle name="하이퍼링크" xfId="15" builtinId="8" hidden="1"/>
    <cellStyle name="하이퍼링크" xfId="17" builtinId="8" hidden="1"/>
    <cellStyle name="하이퍼링크" xfId="19" builtinId="8" hidden="1"/>
    <cellStyle name="하이퍼링크" xfId="21" builtinId="8" hidden="1"/>
    <cellStyle name="하이퍼링크" xfId="23" builtinId="8" hidden="1"/>
    <cellStyle name="하이퍼링크" xfId="25" builtinId="8" hidden="1"/>
    <cellStyle name="하이퍼링크" xfId="27" builtinId="8" hidden="1"/>
    <cellStyle name="하이퍼링크" xfId="29" builtinId="8" hidden="1"/>
    <cellStyle name="하이퍼링크" xfId="31" builtinId="8" hidden="1"/>
    <cellStyle name="하이퍼링크" xfId="33" builtinId="8" hidden="1"/>
    <cellStyle name="하이퍼링크" xfId="35" builtinId="8" hidden="1"/>
    <cellStyle name="하이퍼링크" xfId="37" builtinId="8" hidden="1"/>
    <cellStyle name="하이퍼링크" xfId="39" builtinId="8" hidden="1"/>
    <cellStyle name="하이퍼링크" xfId="41" builtinId="8" hidden="1"/>
    <cellStyle name="하이퍼링크" xfId="45" builtinId="8" hidden="1"/>
    <cellStyle name="하이퍼링크" xfId="47" builtinId="8" hidden="1"/>
    <cellStyle name="하이퍼링크" xfId="49" builtinId="8" hidden="1"/>
    <cellStyle name="하이퍼링크" xfId="51" builtinId="8" hidden="1"/>
    <cellStyle name="하이퍼링크" xfId="53" builtinId="8" hidden="1"/>
    <cellStyle name="하이퍼링크" xfId="55" builtinId="8" hidden="1"/>
    <cellStyle name="하이퍼링크" xfId="57" builtinId="8" hidden="1"/>
    <cellStyle name="하이퍼링크" xfId="59" builtinId="8" hidden="1"/>
    <cellStyle name="하이퍼링크" xfId="61" builtinId="8" hidden="1"/>
    <cellStyle name="하이퍼링크" xfId="63" builtinId="8" hidden="1"/>
    <cellStyle name="하이퍼링크" xfId="65" builtinId="8" hidden="1"/>
    <cellStyle name="하이퍼링크" xfId="67" builtinId="8" hidden="1"/>
    <cellStyle name="하이퍼링크" xfId="69" builtinId="8" hidden="1"/>
    <cellStyle name="하이퍼링크" xfId="71" builtinId="8" hidden="1"/>
    <cellStyle name="하이퍼링크" xfId="73" builtinId="8" hidden="1"/>
    <cellStyle name="하이퍼링크" xfId="75" builtinId="8" hidden="1"/>
    <cellStyle name="하이퍼링크" xfId="77" builtinId="8" hidden="1"/>
    <cellStyle name="하이퍼링크" xfId="79" builtinId="8" hidden="1"/>
    <cellStyle name="하이퍼링크" xfId="81" builtinId="8" hidden="1"/>
    <cellStyle name="하이퍼링크" xfId="83" builtinId="8" hidden="1"/>
    <cellStyle name="하이퍼링크" xfId="85" builtinId="8" hidden="1"/>
    <cellStyle name="하이퍼링크" xfId="87" builtinId="8" hidden="1"/>
    <cellStyle name="하이퍼링크" xfId="89" builtinId="8" hidden="1"/>
    <cellStyle name="하이퍼링크" xfId="91" builtinId="8" hidden="1"/>
    <cellStyle name="하이퍼링크" xfId="93" builtinId="8" hidden="1"/>
    <cellStyle name="하이퍼링크" xfId="95" builtinId="8" hidden="1"/>
    <cellStyle name="하이퍼링크" xfId="97" builtinId="8" hidden="1"/>
    <cellStyle name="하이퍼링크" xfId="99" builtinId="8" hidden="1"/>
    <cellStyle name="하이퍼링크" xfId="101" builtinId="8" hidden="1"/>
    <cellStyle name="하이퍼링크" xfId="103" builtinId="8" hidden="1"/>
    <cellStyle name="하이퍼링크" xfId="105" builtinId="8" hidden="1"/>
    <cellStyle name="하이퍼링크" xfId="107" builtinId="8" hidden="1"/>
    <cellStyle name="하이퍼링크" xfId="109" builtinId="8" hidden="1"/>
    <cellStyle name="하이퍼링크" xfId="111" builtinId="8" hidden="1"/>
    <cellStyle name="하이퍼링크" xfId="113" builtinId="8" hidden="1"/>
    <cellStyle name="하이퍼링크" xfId="115" builtinId="8" hidden="1"/>
    <cellStyle name="하이퍼링크" xfId="117" builtinId="8" hidden="1"/>
    <cellStyle name="하이퍼링크" xfId="119" builtinId="8" hidden="1"/>
    <cellStyle name="하이퍼링크" xfId="121" builtinId="8" hidden="1"/>
    <cellStyle name="하이퍼링크" xfId="123" builtinId="8" hidden="1"/>
    <cellStyle name="하이퍼링크" xfId="125" builtinId="8" hidden="1"/>
    <cellStyle name="하이퍼링크" xfId="127" builtinId="8" hidden="1"/>
    <cellStyle name="하이퍼링크" xfId="129" builtinId="8" hidden="1"/>
    <cellStyle name="하이퍼링크" xfId="131" builtinId="8" hidden="1"/>
    <cellStyle name="하이퍼링크" xfId="133" builtinId="8" hidden="1"/>
    <cellStyle name="하이퍼링크" xfId="135" builtinId="8" hidden="1"/>
    <cellStyle name="하이퍼링크" xfId="137" builtinId="8" hidden="1"/>
    <cellStyle name="하이퍼링크" xfId="139" builtinId="8" hidden="1"/>
    <cellStyle name="하이퍼링크" xfId="141" builtinId="8" hidden="1"/>
    <cellStyle name="하이퍼링크" xfId="143" builtinId="8" hidden="1"/>
    <cellStyle name="하이퍼링크" xfId="145" builtinId="8" hidden="1"/>
    <cellStyle name="하이퍼링크" xfId="147" builtinId="8" hidden="1"/>
    <cellStyle name="하이퍼링크" xfId="149" builtinId="8" hidden="1"/>
    <cellStyle name="하이퍼링크" xfId="151" builtinId="8" hidden="1"/>
    <cellStyle name="하이퍼링크" xfId="153" builtinId="8" hidden="1"/>
    <cellStyle name="하이퍼링크" xfId="155" builtinId="8" hidden="1"/>
    <cellStyle name="하이퍼링크" xfId="157" builtinId="8" hidden="1"/>
    <cellStyle name="하이퍼링크" xfId="159" builtinId="8" hidden="1"/>
    <cellStyle name="하이퍼링크" xfId="161" builtinId="8" hidden="1"/>
    <cellStyle name="하이퍼링크" xfId="163" builtinId="8" hidden="1"/>
    <cellStyle name="하이퍼링크" xfId="165" builtinId="8" hidden="1"/>
    <cellStyle name="하이퍼링크" xfId="167" builtinId="8" hidden="1"/>
    <cellStyle name="하이퍼링크" xfId="169" builtinId="8" hidden="1"/>
    <cellStyle name="하이퍼링크" xfId="171" builtinId="8" hidden="1"/>
    <cellStyle name="하이퍼링크" xfId="173" builtinId="8" hidden="1"/>
    <cellStyle name="하이퍼링크" xfId="175" builtinId="8" hidden="1"/>
    <cellStyle name="하이퍼링크" xfId="177" builtinId="8" hidden="1"/>
    <cellStyle name="하이퍼링크" xfId="179" builtinId="8" hidden="1"/>
    <cellStyle name="하이퍼링크" xfId="181" builtinId="8" hidden="1"/>
    <cellStyle name="하이퍼링크" xfId="183" builtinId="8" hidden="1"/>
    <cellStyle name="하이퍼링크" xfId="185" builtinId="8" hidden="1"/>
    <cellStyle name="하이퍼링크" xfId="187" builtinId="8" hidden="1"/>
    <cellStyle name="하이퍼링크" xfId="189" builtinId="8" hidden="1"/>
    <cellStyle name="하이퍼링크" xfId="191" builtinId="8" hidden="1"/>
    <cellStyle name="하이퍼링크" xfId="193" builtinId="8" hidden="1"/>
    <cellStyle name="하이퍼링크" xfId="195" builtinId="8" hidden="1"/>
    <cellStyle name="하이퍼링크" xfId="197" builtinId="8" hidden="1"/>
    <cellStyle name="하이퍼링크" xfId="199" builtinId="8" hidden="1"/>
    <cellStyle name="하이퍼링크" xfId="201" builtinId="8" hidden="1"/>
  </cellStyles>
  <dxfs count="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  <dxf>
      <font>
        <color auto="1"/>
      </font>
      <fill>
        <patternFill patternType="solid">
          <fgColor indexed="64"/>
          <bgColor theme="0" tint="-0.499984740745262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Proposed Algorithm</c:v>
                </c:pt>
              </c:strCache>
            </c:strRef>
          </c:tx>
          <c:cat>
            <c:numRef>
              <c:f>Sheet1!$S$3:$S$11</c:f>
              <c:numCache>
                <c:formatCode>#,##0</c:formatCode>
                <c:ptCount val="9"/>
                <c:pt idx="0">
                  <c:v>81188</c:v>
                </c:pt>
                <c:pt idx="1">
                  <c:v>50824</c:v>
                </c:pt>
                <c:pt idx="2">
                  <c:v>152487</c:v>
                </c:pt>
                <c:pt idx="3">
                  <c:v>312812</c:v>
                </c:pt>
                <c:pt idx="4">
                  <c:v>157374</c:v>
                </c:pt>
                <c:pt idx="5">
                  <c:v>98566</c:v>
                </c:pt>
                <c:pt idx="6">
                  <c:v>283551</c:v>
                </c:pt>
                <c:pt idx="7">
                  <c:v>97015</c:v>
                </c:pt>
                <c:pt idx="8">
                  <c:v>445972</c:v>
                </c:pt>
              </c:numCache>
            </c:numRef>
          </c:cat>
          <c:val>
            <c:numRef>
              <c:f>Sheet1!$B$2:$B$10</c:f>
              <c:numCache>
                <c:formatCode>General</c:formatCode>
                <c:ptCount val="9"/>
                <c:pt idx="0">
                  <c:v>6.1000000000000004E-3</c:v>
                </c:pt>
                <c:pt idx="1">
                  <c:v>4.4999999999999997E-3</c:v>
                </c:pt>
                <c:pt idx="2">
                  <c:v>7.4999999999999997E-3</c:v>
                </c:pt>
                <c:pt idx="3">
                  <c:v>1.2800000000000001E-2</c:v>
                </c:pt>
                <c:pt idx="4">
                  <c:v>7.7999999999999996E-3</c:v>
                </c:pt>
                <c:pt idx="5">
                  <c:v>5.8999999999999999E-3</c:v>
                </c:pt>
                <c:pt idx="6">
                  <c:v>1.2500000000000001E-2</c:v>
                </c:pt>
                <c:pt idx="7">
                  <c:v>1.5299999999999999E-2</c:v>
                </c:pt>
                <c:pt idx="8">
                  <c:v>2.1000000000000001E-2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Sheet1!$D$1</c:f>
              <c:strCache>
                <c:ptCount val="1"/>
                <c:pt idx="0">
                  <c:v>ISBF</c:v>
                </c:pt>
              </c:strCache>
            </c:strRef>
          </c:tx>
          <c:cat>
            <c:numRef>
              <c:f>Sheet1!$S$3:$S$11</c:f>
              <c:numCache>
                <c:formatCode>#,##0</c:formatCode>
                <c:ptCount val="9"/>
                <c:pt idx="0">
                  <c:v>81188</c:v>
                </c:pt>
                <c:pt idx="1">
                  <c:v>50824</c:v>
                </c:pt>
                <c:pt idx="2">
                  <c:v>152487</c:v>
                </c:pt>
                <c:pt idx="3">
                  <c:v>312812</c:v>
                </c:pt>
                <c:pt idx="4">
                  <c:v>157374</c:v>
                </c:pt>
                <c:pt idx="5">
                  <c:v>98566</c:v>
                </c:pt>
                <c:pt idx="6">
                  <c:v>283551</c:v>
                </c:pt>
                <c:pt idx="7">
                  <c:v>97015</c:v>
                </c:pt>
                <c:pt idx="8">
                  <c:v>445972</c:v>
                </c:pt>
              </c:numCache>
            </c:numRef>
          </c:cat>
          <c:val>
            <c:numRef>
              <c:f>Sheet1!$D$2:$D$10</c:f>
              <c:numCache>
                <c:formatCode>General</c:formatCode>
                <c:ptCount val="9"/>
                <c:pt idx="0">
                  <c:v>8.6E-3</c:v>
                </c:pt>
                <c:pt idx="1">
                  <c:v>5.5999999999999999E-3</c:v>
                </c:pt>
                <c:pt idx="2">
                  <c:v>8.6999999999999994E-3</c:v>
                </c:pt>
                <c:pt idx="3">
                  <c:v>1.43E-2</c:v>
                </c:pt>
                <c:pt idx="4">
                  <c:v>9.5999999999999992E-3</c:v>
                </c:pt>
                <c:pt idx="5">
                  <c:v>6.4000000000000003E-3</c:v>
                </c:pt>
                <c:pt idx="6">
                  <c:v>1.6299999999999999E-2</c:v>
                </c:pt>
                <c:pt idx="7">
                  <c:v>1.83E-2</c:v>
                </c:pt>
                <c:pt idx="8">
                  <c:v>2.8000000000000001E-2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432128"/>
        <c:axId val="10428320"/>
      </c:lineChart>
      <c:catAx>
        <c:axId val="10432128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crossAx val="10428320"/>
        <c:crosses val="autoZero"/>
        <c:auto val="1"/>
        <c:lblAlgn val="ctr"/>
        <c:lblOffset val="100"/>
        <c:noMultiLvlLbl val="0"/>
      </c:catAx>
      <c:valAx>
        <c:axId val="104283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4321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'Sheet2 (3)'!$J$19</c:f>
              <c:strCache>
                <c:ptCount val="1"/>
                <c:pt idx="0">
                  <c:v>Proposed</c:v>
                </c:pt>
              </c:strCache>
            </c:strRef>
          </c:tx>
          <c:xVal>
            <c:numRef>
              <c:f>'Sheet2 (3)'!$J$21:$J$29</c:f>
              <c:numCache>
                <c:formatCode>#,##0</c:formatCode>
                <c:ptCount val="9"/>
                <c:pt idx="0">
                  <c:v>50824</c:v>
                </c:pt>
                <c:pt idx="1">
                  <c:v>81188</c:v>
                </c:pt>
                <c:pt idx="2">
                  <c:v>97015</c:v>
                </c:pt>
                <c:pt idx="3">
                  <c:v>98566</c:v>
                </c:pt>
                <c:pt idx="4">
                  <c:v>152487</c:v>
                </c:pt>
                <c:pt idx="5">
                  <c:v>157374</c:v>
                </c:pt>
                <c:pt idx="6">
                  <c:v>283551</c:v>
                </c:pt>
                <c:pt idx="7">
                  <c:v>312812</c:v>
                </c:pt>
                <c:pt idx="8">
                  <c:v>445975</c:v>
                </c:pt>
              </c:numCache>
            </c:numRef>
          </c:xVal>
          <c:yVal>
            <c:numRef>
              <c:f>'Sheet2 (3)'!$K$21:$K$29</c:f>
              <c:numCache>
                <c:formatCode>General</c:formatCode>
                <c:ptCount val="9"/>
                <c:pt idx="0">
                  <c:v>4.3200000000000001E-3</c:v>
                </c:pt>
                <c:pt idx="1">
                  <c:v>5.96E-3</c:v>
                </c:pt>
                <c:pt idx="2">
                  <c:v>6.2399999999999999E-3</c:v>
                </c:pt>
                <c:pt idx="3">
                  <c:v>5.9200000000000008E-3</c:v>
                </c:pt>
                <c:pt idx="4">
                  <c:v>7.7799999999999996E-3</c:v>
                </c:pt>
                <c:pt idx="5">
                  <c:v>8.4799999999999997E-3</c:v>
                </c:pt>
                <c:pt idx="6">
                  <c:v>1.3080000000000001E-2</c:v>
                </c:pt>
                <c:pt idx="7">
                  <c:v>1.4060000000000001E-2</c:v>
                </c:pt>
                <c:pt idx="8">
                  <c:v>1.6560000000000002E-2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'Sheet2 (3)'!$L$19</c:f>
              <c:strCache>
                <c:ptCount val="1"/>
                <c:pt idx="0">
                  <c:v>ISBF</c:v>
                </c:pt>
              </c:strCache>
            </c:strRef>
          </c:tx>
          <c:xVal>
            <c:numRef>
              <c:f>'Sheet2 (3)'!$L$21:$L$29</c:f>
              <c:numCache>
                <c:formatCode>#,##0</c:formatCode>
                <c:ptCount val="9"/>
                <c:pt idx="0">
                  <c:v>50824</c:v>
                </c:pt>
                <c:pt idx="1">
                  <c:v>81188</c:v>
                </c:pt>
                <c:pt idx="2">
                  <c:v>97015</c:v>
                </c:pt>
                <c:pt idx="3">
                  <c:v>98566</c:v>
                </c:pt>
                <c:pt idx="4">
                  <c:v>152487</c:v>
                </c:pt>
                <c:pt idx="5">
                  <c:v>157374</c:v>
                </c:pt>
                <c:pt idx="6">
                  <c:v>283551</c:v>
                </c:pt>
                <c:pt idx="7">
                  <c:v>312812</c:v>
                </c:pt>
                <c:pt idx="8">
                  <c:v>445972</c:v>
                </c:pt>
              </c:numCache>
            </c:numRef>
          </c:xVal>
          <c:yVal>
            <c:numRef>
              <c:f>'Sheet2 (3)'!$M$21:$M$29</c:f>
              <c:numCache>
                <c:formatCode>General</c:formatCode>
                <c:ptCount val="9"/>
                <c:pt idx="0">
                  <c:v>5.62E-3</c:v>
                </c:pt>
                <c:pt idx="1">
                  <c:v>6.2199999999999998E-3</c:v>
                </c:pt>
                <c:pt idx="2">
                  <c:v>6.8800000000000007E-3</c:v>
                </c:pt>
                <c:pt idx="3">
                  <c:v>6.8400000000000006E-3</c:v>
                </c:pt>
                <c:pt idx="4">
                  <c:v>8.0800000000000004E-3</c:v>
                </c:pt>
                <c:pt idx="5">
                  <c:v>9.0800000000000013E-3</c:v>
                </c:pt>
                <c:pt idx="6">
                  <c:v>1.47E-2</c:v>
                </c:pt>
                <c:pt idx="7">
                  <c:v>1.4999999999999999E-2</c:v>
                </c:pt>
                <c:pt idx="8">
                  <c:v>1.8740000000000003E-2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'Sheet2 (3)'!$N$19:$O$19</c:f>
              <c:strCache>
                <c:ptCount val="1"/>
                <c:pt idx="0">
                  <c:v>MSBF</c:v>
                </c:pt>
              </c:strCache>
            </c:strRef>
          </c:tx>
          <c:xVal>
            <c:numRef>
              <c:f>'Sheet2 (3)'!$N$21:$N$29</c:f>
              <c:numCache>
                <c:formatCode>#,##0</c:formatCode>
                <c:ptCount val="9"/>
                <c:pt idx="0">
                  <c:v>45003</c:v>
                </c:pt>
                <c:pt idx="1">
                  <c:v>73743</c:v>
                </c:pt>
                <c:pt idx="2">
                  <c:v>86822</c:v>
                </c:pt>
                <c:pt idx="3">
                  <c:v>91176</c:v>
                </c:pt>
                <c:pt idx="4">
                  <c:v>139589</c:v>
                </c:pt>
                <c:pt idx="5">
                  <c:v>142447</c:v>
                </c:pt>
                <c:pt idx="6">
                  <c:v>264108</c:v>
                </c:pt>
                <c:pt idx="7">
                  <c:v>283709</c:v>
                </c:pt>
                <c:pt idx="8">
                  <c:v>417687</c:v>
                </c:pt>
              </c:numCache>
            </c:numRef>
          </c:xVal>
          <c:yVal>
            <c:numRef>
              <c:f>'Sheet2 (3)'!$O$21:$O$29</c:f>
              <c:numCache>
                <c:formatCode>General</c:formatCode>
                <c:ptCount val="9"/>
                <c:pt idx="0">
                  <c:v>5.9200000000000008E-3</c:v>
                </c:pt>
                <c:pt idx="1">
                  <c:v>6.5799999999999999E-3</c:v>
                </c:pt>
                <c:pt idx="2">
                  <c:v>7.8399999999999997E-3</c:v>
                </c:pt>
                <c:pt idx="3">
                  <c:v>7.4999999999999997E-3</c:v>
                </c:pt>
                <c:pt idx="4">
                  <c:v>9.3600000000000003E-3</c:v>
                </c:pt>
                <c:pt idx="5">
                  <c:v>1.0000000000000002E-2</c:v>
                </c:pt>
                <c:pt idx="6">
                  <c:v>1.9040000000000001E-2</c:v>
                </c:pt>
                <c:pt idx="7">
                  <c:v>1.8440000000000002E-2</c:v>
                </c:pt>
                <c:pt idx="8">
                  <c:v>2.6279999999999998E-2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'Sheet2 (3)'!$P$19:$Q$19</c:f>
              <c:strCache>
                <c:ptCount val="1"/>
                <c:pt idx="0">
                  <c:v>SBF</c:v>
                </c:pt>
              </c:strCache>
            </c:strRef>
          </c:tx>
          <c:xVal>
            <c:numRef>
              <c:f>'Sheet2 (3)'!$P$21:$P$29</c:f>
              <c:numCache>
                <c:formatCode>#,##0</c:formatCode>
                <c:ptCount val="9"/>
                <c:pt idx="0">
                  <c:v>45003</c:v>
                </c:pt>
                <c:pt idx="1">
                  <c:v>73613</c:v>
                </c:pt>
                <c:pt idx="2">
                  <c:v>86822</c:v>
                </c:pt>
                <c:pt idx="3">
                  <c:v>91174</c:v>
                </c:pt>
                <c:pt idx="4">
                  <c:v>139589</c:v>
                </c:pt>
                <c:pt idx="5">
                  <c:v>142453</c:v>
                </c:pt>
                <c:pt idx="6">
                  <c:v>264067</c:v>
                </c:pt>
                <c:pt idx="7">
                  <c:v>283712</c:v>
                </c:pt>
                <c:pt idx="8">
                  <c:v>417735</c:v>
                </c:pt>
              </c:numCache>
            </c:numRef>
          </c:xVal>
          <c:yVal>
            <c:numRef>
              <c:f>'Sheet2 (3)'!$Q$21:$Q$29</c:f>
              <c:numCache>
                <c:formatCode>General</c:formatCode>
                <c:ptCount val="9"/>
                <c:pt idx="0">
                  <c:v>4.6800000000000001E-3</c:v>
                </c:pt>
                <c:pt idx="1">
                  <c:v>6.2600000000000008E-3</c:v>
                </c:pt>
                <c:pt idx="2">
                  <c:v>6.2199999999999998E-3</c:v>
                </c:pt>
                <c:pt idx="3">
                  <c:v>6.5799999999999999E-3</c:v>
                </c:pt>
                <c:pt idx="4">
                  <c:v>7.5200000000000006E-3</c:v>
                </c:pt>
                <c:pt idx="5">
                  <c:v>8.6599999999999993E-3</c:v>
                </c:pt>
                <c:pt idx="6">
                  <c:v>1.3760000000000001E-2</c:v>
                </c:pt>
                <c:pt idx="7">
                  <c:v>1.346E-2</c:v>
                </c:pt>
                <c:pt idx="8">
                  <c:v>1.7780000000000001E-2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'Sheet2 (3)'!$R$19:$S$19</c:f>
              <c:strCache>
                <c:ptCount val="1"/>
                <c:pt idx="0">
                  <c:v>MNT</c:v>
                </c:pt>
              </c:strCache>
            </c:strRef>
          </c:tx>
          <c:xVal>
            <c:numRef>
              <c:f>'Sheet2 (3)'!$R$21:$R$29</c:f>
              <c:numCache>
                <c:formatCode>#,##0</c:formatCode>
                <c:ptCount val="9"/>
                <c:pt idx="0">
                  <c:v>38819</c:v>
                </c:pt>
                <c:pt idx="1">
                  <c:v>65503</c:v>
                </c:pt>
                <c:pt idx="2">
                  <c:v>76251</c:v>
                </c:pt>
                <c:pt idx="3">
                  <c:v>82239</c:v>
                </c:pt>
                <c:pt idx="4">
                  <c:v>126414</c:v>
                </c:pt>
                <c:pt idx="5">
                  <c:v>127306</c:v>
                </c:pt>
                <c:pt idx="6">
                  <c:v>238533</c:v>
                </c:pt>
                <c:pt idx="7">
                  <c:v>253169</c:v>
                </c:pt>
                <c:pt idx="8">
                  <c:v>361439</c:v>
                </c:pt>
              </c:numCache>
            </c:numRef>
          </c:xVal>
          <c:yVal>
            <c:numRef>
              <c:f>'Sheet2 (3)'!$S$21:$S$29</c:f>
              <c:numCache>
                <c:formatCode>General</c:formatCode>
                <c:ptCount val="9"/>
                <c:pt idx="0">
                  <c:v>4.7200000000000002E-3</c:v>
                </c:pt>
                <c:pt idx="1">
                  <c:v>6.2600000000000008E-3</c:v>
                </c:pt>
                <c:pt idx="2">
                  <c:v>6.2199999999999998E-3</c:v>
                </c:pt>
                <c:pt idx="3">
                  <c:v>6.2399999999999999E-3</c:v>
                </c:pt>
                <c:pt idx="4">
                  <c:v>8.0800000000000004E-3</c:v>
                </c:pt>
                <c:pt idx="5">
                  <c:v>8.4200000000000004E-3</c:v>
                </c:pt>
                <c:pt idx="6">
                  <c:v>1.3440000000000001E-2</c:v>
                </c:pt>
                <c:pt idx="7">
                  <c:v>1.374E-2</c:v>
                </c:pt>
                <c:pt idx="8">
                  <c:v>1.7499999999999998E-2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'Sheet2 (3)'!$T$19:$U$19</c:f>
              <c:strCache>
                <c:ptCount val="1"/>
                <c:pt idx="0">
                  <c:v>RSA</c:v>
                </c:pt>
              </c:strCache>
            </c:strRef>
          </c:tx>
          <c:xVal>
            <c:numRef>
              <c:f>'Sheet2 (3)'!$T$21:$T$29</c:f>
              <c:numCache>
                <c:formatCode>#,##0</c:formatCode>
                <c:ptCount val="9"/>
                <c:pt idx="0">
                  <c:v>38819</c:v>
                </c:pt>
                <c:pt idx="1">
                  <c:v>65503</c:v>
                </c:pt>
                <c:pt idx="2">
                  <c:v>76251</c:v>
                </c:pt>
                <c:pt idx="3">
                  <c:v>82239</c:v>
                </c:pt>
                <c:pt idx="4">
                  <c:v>126414</c:v>
                </c:pt>
                <c:pt idx="5">
                  <c:v>127306</c:v>
                </c:pt>
                <c:pt idx="6">
                  <c:v>238533</c:v>
                </c:pt>
                <c:pt idx="7">
                  <c:v>253169</c:v>
                </c:pt>
                <c:pt idx="8">
                  <c:v>361439</c:v>
                </c:pt>
              </c:numCache>
            </c:numRef>
          </c:xVal>
          <c:yVal>
            <c:numRef>
              <c:f>'Sheet2 (3)'!$U$21:$U$29</c:f>
              <c:numCache>
                <c:formatCode>General</c:formatCode>
                <c:ptCount val="9"/>
                <c:pt idx="0">
                  <c:v>5.6000000000000008E-3</c:v>
                </c:pt>
                <c:pt idx="1">
                  <c:v>7.4999999999999997E-3</c:v>
                </c:pt>
                <c:pt idx="2">
                  <c:v>6.5600000000000007E-3</c:v>
                </c:pt>
                <c:pt idx="3">
                  <c:v>6.8599999999999998E-3</c:v>
                </c:pt>
                <c:pt idx="4">
                  <c:v>9.4000000000000004E-3</c:v>
                </c:pt>
                <c:pt idx="5">
                  <c:v>1.0000000000000002E-2</c:v>
                </c:pt>
                <c:pt idx="6">
                  <c:v>1.7480000000000002E-2</c:v>
                </c:pt>
                <c:pt idx="7">
                  <c:v>1.8420000000000002E-2</c:v>
                </c:pt>
                <c:pt idx="8">
                  <c:v>2.188E-2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24720"/>
        <c:axId val="74511120"/>
      </c:scatterChart>
      <c:valAx>
        <c:axId val="745247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contour pixels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74511120"/>
        <c:crosses val="autoZero"/>
        <c:crossBetween val="midCat"/>
      </c:valAx>
      <c:valAx>
        <c:axId val="745111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Processing 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52472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ko-KR"/>
    </a:p>
  </c:txPr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'Sheet2 (3)'!$B$19</c:f>
              <c:strCache>
                <c:ptCount val="1"/>
                <c:pt idx="0">
                  <c:v>Proposed Algorithm</c:v>
                </c:pt>
              </c:strCache>
            </c:strRef>
          </c:tx>
          <c:invertIfNegative val="0"/>
          <c:cat>
            <c:strRef>
              <c:f>'Sheet2 (3)'!$A$20:$A$29</c:f>
              <c:strCache>
                <c:ptCount val="10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  <c:pt idx="9">
                  <c:v>Average </c:v>
                </c:pt>
              </c:strCache>
            </c:strRef>
          </c:cat>
          <c:val>
            <c:numRef>
              <c:f>'Sheet2 (3)'!$B$20:$B$29</c:f>
              <c:numCache>
                <c:formatCode>0.00000</c:formatCode>
                <c:ptCount val="10"/>
                <c:pt idx="0">
                  <c:v>5.96E-3</c:v>
                </c:pt>
                <c:pt idx="1">
                  <c:v>4.3200000000000001E-3</c:v>
                </c:pt>
                <c:pt idx="2">
                  <c:v>7.7799999999999996E-3</c:v>
                </c:pt>
                <c:pt idx="3">
                  <c:v>1.4060000000000001E-2</c:v>
                </c:pt>
                <c:pt idx="4">
                  <c:v>8.4799999999999997E-3</c:v>
                </c:pt>
                <c:pt idx="5">
                  <c:v>5.9200000000000008E-3</c:v>
                </c:pt>
                <c:pt idx="6">
                  <c:v>1.3080000000000001E-2</c:v>
                </c:pt>
                <c:pt idx="7">
                  <c:v>6.2399999999999999E-3</c:v>
                </c:pt>
                <c:pt idx="8">
                  <c:v>1.6560000000000002E-2</c:v>
                </c:pt>
                <c:pt idx="9">
                  <c:v>9.1555555555555574E-3</c:v>
                </c:pt>
              </c:numCache>
            </c:numRef>
          </c:val>
        </c:ser>
        <c:ser>
          <c:idx val="1"/>
          <c:order val="1"/>
          <c:tx>
            <c:strRef>
              <c:f>'Sheet2 (3)'!$C$19</c:f>
              <c:strCache>
                <c:ptCount val="1"/>
                <c:pt idx="0">
                  <c:v>ISBF</c:v>
                </c:pt>
              </c:strCache>
            </c:strRef>
          </c:tx>
          <c:invertIfNegative val="0"/>
          <c:cat>
            <c:strRef>
              <c:f>'Sheet2 (3)'!$A$20:$A$29</c:f>
              <c:strCache>
                <c:ptCount val="10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  <c:pt idx="9">
                  <c:v>Average </c:v>
                </c:pt>
              </c:strCache>
            </c:strRef>
          </c:cat>
          <c:val>
            <c:numRef>
              <c:f>'Sheet2 (3)'!$C$20:$C$29</c:f>
              <c:numCache>
                <c:formatCode>0.00000</c:formatCode>
                <c:ptCount val="10"/>
                <c:pt idx="0">
                  <c:v>6.2199999999999998E-3</c:v>
                </c:pt>
                <c:pt idx="1">
                  <c:v>5.62E-3</c:v>
                </c:pt>
                <c:pt idx="2">
                  <c:v>8.0800000000000004E-3</c:v>
                </c:pt>
                <c:pt idx="3">
                  <c:v>1.4999999999999999E-2</c:v>
                </c:pt>
                <c:pt idx="4">
                  <c:v>9.0800000000000013E-3</c:v>
                </c:pt>
                <c:pt idx="5">
                  <c:v>6.8400000000000006E-3</c:v>
                </c:pt>
                <c:pt idx="6">
                  <c:v>1.47E-2</c:v>
                </c:pt>
                <c:pt idx="7">
                  <c:v>6.8800000000000007E-3</c:v>
                </c:pt>
                <c:pt idx="8">
                  <c:v>1.8740000000000003E-2</c:v>
                </c:pt>
                <c:pt idx="9">
                  <c:v>1.0128888888888889E-2</c:v>
                </c:pt>
              </c:numCache>
            </c:numRef>
          </c:val>
        </c:ser>
        <c:ser>
          <c:idx val="2"/>
          <c:order val="2"/>
          <c:tx>
            <c:strRef>
              <c:f>'Sheet2 (3)'!$D$19</c:f>
              <c:strCache>
                <c:ptCount val="1"/>
                <c:pt idx="0">
                  <c:v>MSBF</c:v>
                </c:pt>
              </c:strCache>
            </c:strRef>
          </c:tx>
          <c:invertIfNegative val="0"/>
          <c:cat>
            <c:strRef>
              <c:f>'Sheet2 (3)'!$A$20:$A$29</c:f>
              <c:strCache>
                <c:ptCount val="10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  <c:pt idx="9">
                  <c:v>Average </c:v>
                </c:pt>
              </c:strCache>
            </c:strRef>
          </c:cat>
          <c:val>
            <c:numRef>
              <c:f>'Sheet2 (3)'!$D$20:$D$29</c:f>
              <c:numCache>
                <c:formatCode>0.00000</c:formatCode>
                <c:ptCount val="10"/>
                <c:pt idx="0">
                  <c:v>6.5799999999999999E-3</c:v>
                </c:pt>
                <c:pt idx="1">
                  <c:v>5.9200000000000008E-3</c:v>
                </c:pt>
                <c:pt idx="2">
                  <c:v>9.3600000000000003E-3</c:v>
                </c:pt>
                <c:pt idx="3">
                  <c:v>1.8440000000000002E-2</c:v>
                </c:pt>
                <c:pt idx="4">
                  <c:v>1.0000000000000002E-2</c:v>
                </c:pt>
                <c:pt idx="5">
                  <c:v>7.4999999999999997E-3</c:v>
                </c:pt>
                <c:pt idx="6">
                  <c:v>1.9040000000000001E-2</c:v>
                </c:pt>
                <c:pt idx="7">
                  <c:v>7.8399999999999997E-3</c:v>
                </c:pt>
                <c:pt idx="8">
                  <c:v>2.6279999999999998E-2</c:v>
                </c:pt>
                <c:pt idx="9">
                  <c:v>1.2328888888888889E-2</c:v>
                </c:pt>
              </c:numCache>
            </c:numRef>
          </c:val>
        </c:ser>
        <c:ser>
          <c:idx val="3"/>
          <c:order val="3"/>
          <c:tx>
            <c:strRef>
              <c:f>'Sheet2 (3)'!$E$19</c:f>
              <c:strCache>
                <c:ptCount val="1"/>
                <c:pt idx="0">
                  <c:v>SBF</c:v>
                </c:pt>
              </c:strCache>
            </c:strRef>
          </c:tx>
          <c:invertIfNegative val="0"/>
          <c:cat>
            <c:strRef>
              <c:f>'Sheet2 (3)'!$A$20:$A$29</c:f>
              <c:strCache>
                <c:ptCount val="10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  <c:pt idx="9">
                  <c:v>Average </c:v>
                </c:pt>
              </c:strCache>
            </c:strRef>
          </c:cat>
          <c:val>
            <c:numRef>
              <c:f>'Sheet2 (3)'!$E$20:$E$29</c:f>
              <c:numCache>
                <c:formatCode>0.00000</c:formatCode>
                <c:ptCount val="10"/>
                <c:pt idx="0">
                  <c:v>6.2600000000000008E-3</c:v>
                </c:pt>
                <c:pt idx="1">
                  <c:v>4.6800000000000001E-3</c:v>
                </c:pt>
                <c:pt idx="2">
                  <c:v>7.5200000000000006E-3</c:v>
                </c:pt>
                <c:pt idx="3">
                  <c:v>1.346E-2</c:v>
                </c:pt>
                <c:pt idx="4">
                  <c:v>8.6599999999999993E-3</c:v>
                </c:pt>
                <c:pt idx="5">
                  <c:v>6.5799999999999999E-3</c:v>
                </c:pt>
                <c:pt idx="6">
                  <c:v>1.3760000000000001E-2</c:v>
                </c:pt>
                <c:pt idx="7">
                  <c:v>6.2199999999999998E-3</c:v>
                </c:pt>
                <c:pt idx="8">
                  <c:v>1.7780000000000001E-2</c:v>
                </c:pt>
                <c:pt idx="9">
                  <c:v>9.4355555555555564E-3</c:v>
                </c:pt>
              </c:numCache>
            </c:numRef>
          </c:val>
        </c:ser>
        <c:ser>
          <c:idx val="4"/>
          <c:order val="4"/>
          <c:tx>
            <c:strRef>
              <c:f>'Sheet2 (3)'!$F$19</c:f>
              <c:strCache>
                <c:ptCount val="1"/>
                <c:pt idx="0">
                  <c:v>MNT</c:v>
                </c:pt>
              </c:strCache>
            </c:strRef>
          </c:tx>
          <c:invertIfNegative val="0"/>
          <c:cat>
            <c:strRef>
              <c:f>'Sheet2 (3)'!$A$20:$A$29</c:f>
              <c:strCache>
                <c:ptCount val="10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  <c:pt idx="9">
                  <c:v>Average </c:v>
                </c:pt>
              </c:strCache>
            </c:strRef>
          </c:cat>
          <c:val>
            <c:numRef>
              <c:f>'Sheet2 (3)'!$F$20:$F$29</c:f>
              <c:numCache>
                <c:formatCode>0.00000</c:formatCode>
                <c:ptCount val="10"/>
                <c:pt idx="0">
                  <c:v>6.2600000000000008E-3</c:v>
                </c:pt>
                <c:pt idx="1">
                  <c:v>4.7200000000000002E-3</c:v>
                </c:pt>
                <c:pt idx="2">
                  <c:v>8.0800000000000004E-3</c:v>
                </c:pt>
                <c:pt idx="3">
                  <c:v>1.374E-2</c:v>
                </c:pt>
                <c:pt idx="4">
                  <c:v>8.4200000000000004E-3</c:v>
                </c:pt>
                <c:pt idx="5">
                  <c:v>6.2399999999999999E-3</c:v>
                </c:pt>
                <c:pt idx="6">
                  <c:v>1.3440000000000001E-2</c:v>
                </c:pt>
                <c:pt idx="7">
                  <c:v>6.2199999999999998E-3</c:v>
                </c:pt>
                <c:pt idx="8">
                  <c:v>1.7499999999999998E-2</c:v>
                </c:pt>
                <c:pt idx="9">
                  <c:v>9.4022222222222233E-3</c:v>
                </c:pt>
              </c:numCache>
            </c:numRef>
          </c:val>
        </c:ser>
        <c:ser>
          <c:idx val="5"/>
          <c:order val="5"/>
          <c:tx>
            <c:strRef>
              <c:f>'Sheet2 (3)'!$G$19</c:f>
              <c:strCache>
                <c:ptCount val="1"/>
                <c:pt idx="0">
                  <c:v>RSA</c:v>
                </c:pt>
              </c:strCache>
            </c:strRef>
          </c:tx>
          <c:invertIfNegative val="0"/>
          <c:cat>
            <c:strRef>
              <c:f>'Sheet2 (3)'!$A$20:$A$29</c:f>
              <c:strCache>
                <c:ptCount val="10"/>
                <c:pt idx="0">
                  <c:v>#1</c:v>
                </c:pt>
                <c:pt idx="1">
                  <c:v>#2</c:v>
                </c:pt>
                <c:pt idx="2">
                  <c:v>#3</c:v>
                </c:pt>
                <c:pt idx="3">
                  <c:v>#4</c:v>
                </c:pt>
                <c:pt idx="4">
                  <c:v>#5</c:v>
                </c:pt>
                <c:pt idx="5">
                  <c:v>#6</c:v>
                </c:pt>
                <c:pt idx="6">
                  <c:v>#7</c:v>
                </c:pt>
                <c:pt idx="7">
                  <c:v>#8</c:v>
                </c:pt>
                <c:pt idx="8">
                  <c:v>#9</c:v>
                </c:pt>
                <c:pt idx="9">
                  <c:v>Average </c:v>
                </c:pt>
              </c:strCache>
            </c:strRef>
          </c:cat>
          <c:val>
            <c:numRef>
              <c:f>'Sheet2 (3)'!$G$20:$G$29</c:f>
              <c:numCache>
                <c:formatCode>0.00000</c:formatCode>
                <c:ptCount val="10"/>
                <c:pt idx="0">
                  <c:v>7.4999999999999997E-3</c:v>
                </c:pt>
                <c:pt idx="1">
                  <c:v>5.6000000000000008E-3</c:v>
                </c:pt>
                <c:pt idx="2">
                  <c:v>9.4000000000000004E-3</c:v>
                </c:pt>
                <c:pt idx="3">
                  <c:v>1.8420000000000002E-2</c:v>
                </c:pt>
                <c:pt idx="4">
                  <c:v>1.0000000000000002E-2</c:v>
                </c:pt>
                <c:pt idx="5">
                  <c:v>6.8599999999999998E-3</c:v>
                </c:pt>
                <c:pt idx="6">
                  <c:v>1.7480000000000002E-2</c:v>
                </c:pt>
                <c:pt idx="7">
                  <c:v>6.5600000000000007E-3</c:v>
                </c:pt>
                <c:pt idx="8">
                  <c:v>2.188E-2</c:v>
                </c:pt>
                <c:pt idx="9">
                  <c:v>1.152222222222222E-2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4522000"/>
        <c:axId val="74523088"/>
      </c:barChart>
      <c:catAx>
        <c:axId val="74522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Images</a:t>
                </a:r>
              </a:p>
            </c:rich>
          </c:tx>
          <c:layout/>
          <c:overlay val="0"/>
        </c:title>
        <c:numFmt formatCode="General" sourceLinked="0"/>
        <c:majorTickMark val="out"/>
        <c:minorTickMark val="none"/>
        <c:tickLblPos val="nextTo"/>
        <c:crossAx val="74523088"/>
        <c:crosses val="autoZero"/>
        <c:auto val="1"/>
        <c:lblAlgn val="ctr"/>
        <c:lblOffset val="100"/>
        <c:noMultiLvlLbl val="0"/>
      </c:catAx>
      <c:valAx>
        <c:axId val="74523088"/>
        <c:scaling>
          <c:orientation val="minMax"/>
        </c:scaling>
        <c:delete val="0"/>
        <c:axPos val="l"/>
        <c:majorGridlines>
          <c:spPr>
            <a:ln>
              <a:noFill/>
            </a:ln>
          </c:spPr>
        </c:majorGridlines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Average contour tracing time (seconds)</a:t>
                </a:r>
              </a:p>
            </c:rich>
          </c:tx>
          <c:layout/>
          <c:overlay val="0"/>
        </c:title>
        <c:numFmt formatCode="0.000" sourceLinked="0"/>
        <c:majorTickMark val="out"/>
        <c:minorTickMark val="none"/>
        <c:tickLblPos val="nextTo"/>
        <c:crossAx val="74522000"/>
        <c:crosses val="autoZero"/>
        <c:crossBetween val="between"/>
      </c:valAx>
    </c:plotArea>
    <c:legend>
      <c:legendPos val="b"/>
      <c:layout>
        <c:manualLayout>
          <c:xMode val="edge"/>
          <c:yMode val="edge"/>
          <c:x val="6.6897312178083104E-3"/>
          <c:y val="0.94069518337234903"/>
          <c:w val="0.97440249245160104"/>
          <c:h val="4.4890402213236903E-2"/>
        </c:manualLayout>
      </c:layout>
      <c:overlay val="0"/>
      <c:spPr>
        <a:ln>
          <a:solidFill>
            <a:schemeClr val="tx1"/>
          </a:solidFill>
        </a:ln>
      </c:spPr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ko-KR"/>
    </a:p>
  </c:txPr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'Sheet2 (4)'!$J$19</c:f>
              <c:strCache>
                <c:ptCount val="1"/>
                <c:pt idx="0">
                  <c:v>Proposed</c:v>
                </c:pt>
              </c:strCache>
            </c:strRef>
          </c:tx>
          <c:xVal>
            <c:numRef>
              <c:f>'Sheet2 (4)'!$J$21:$J$29</c:f>
              <c:numCache>
                <c:formatCode>#,##0</c:formatCode>
                <c:ptCount val="9"/>
                <c:pt idx="0">
                  <c:v>50824</c:v>
                </c:pt>
                <c:pt idx="1">
                  <c:v>81188</c:v>
                </c:pt>
                <c:pt idx="2">
                  <c:v>97015</c:v>
                </c:pt>
                <c:pt idx="3">
                  <c:v>98566</c:v>
                </c:pt>
                <c:pt idx="4">
                  <c:v>152487</c:v>
                </c:pt>
                <c:pt idx="5">
                  <c:v>157374</c:v>
                </c:pt>
                <c:pt idx="6">
                  <c:v>283551</c:v>
                </c:pt>
                <c:pt idx="7">
                  <c:v>312812</c:v>
                </c:pt>
                <c:pt idx="8">
                  <c:v>445975</c:v>
                </c:pt>
              </c:numCache>
            </c:numRef>
          </c:xVal>
          <c:yVal>
            <c:numRef>
              <c:f>'Sheet2 (4)'!$K$21:$K$29</c:f>
              <c:numCache>
                <c:formatCode>General</c:formatCode>
                <c:ptCount val="9"/>
                <c:pt idx="0">
                  <c:v>4.3200000000000001E-3</c:v>
                </c:pt>
                <c:pt idx="1">
                  <c:v>5.96E-3</c:v>
                </c:pt>
                <c:pt idx="2">
                  <c:v>6.2399999999999999E-3</c:v>
                </c:pt>
                <c:pt idx="3">
                  <c:v>5.9200000000000008E-3</c:v>
                </c:pt>
                <c:pt idx="4">
                  <c:v>7.7799999999999996E-3</c:v>
                </c:pt>
                <c:pt idx="5">
                  <c:v>8.4799999999999997E-3</c:v>
                </c:pt>
                <c:pt idx="6">
                  <c:v>1.3080000000000001E-2</c:v>
                </c:pt>
                <c:pt idx="7">
                  <c:v>1.4060000000000001E-2</c:v>
                </c:pt>
                <c:pt idx="8">
                  <c:v>1.6560000000000002E-2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'Sheet2 (4)'!$L$19</c:f>
              <c:strCache>
                <c:ptCount val="1"/>
                <c:pt idx="0">
                  <c:v>ISBF</c:v>
                </c:pt>
              </c:strCache>
            </c:strRef>
          </c:tx>
          <c:xVal>
            <c:numRef>
              <c:f>'Sheet2 (4)'!$L$21:$L$29</c:f>
              <c:numCache>
                <c:formatCode>#,##0</c:formatCode>
                <c:ptCount val="9"/>
                <c:pt idx="0">
                  <c:v>50824</c:v>
                </c:pt>
                <c:pt idx="1">
                  <c:v>81188</c:v>
                </c:pt>
                <c:pt idx="2">
                  <c:v>97015</c:v>
                </c:pt>
                <c:pt idx="3">
                  <c:v>98566</c:v>
                </c:pt>
                <c:pt idx="4">
                  <c:v>152487</c:v>
                </c:pt>
                <c:pt idx="5">
                  <c:v>157374</c:v>
                </c:pt>
                <c:pt idx="6">
                  <c:v>283551</c:v>
                </c:pt>
                <c:pt idx="7">
                  <c:v>312812</c:v>
                </c:pt>
                <c:pt idx="8">
                  <c:v>445972</c:v>
                </c:pt>
              </c:numCache>
            </c:numRef>
          </c:xVal>
          <c:yVal>
            <c:numRef>
              <c:f>'Sheet2 (4)'!$M$21:$M$29</c:f>
              <c:numCache>
                <c:formatCode>General</c:formatCode>
                <c:ptCount val="9"/>
                <c:pt idx="0">
                  <c:v>5.62E-3</c:v>
                </c:pt>
                <c:pt idx="1">
                  <c:v>6.2199999999999998E-3</c:v>
                </c:pt>
                <c:pt idx="2">
                  <c:v>6.8800000000000007E-3</c:v>
                </c:pt>
                <c:pt idx="3">
                  <c:v>6.8400000000000006E-3</c:v>
                </c:pt>
                <c:pt idx="4">
                  <c:v>8.0800000000000004E-3</c:v>
                </c:pt>
                <c:pt idx="5">
                  <c:v>9.0800000000000013E-3</c:v>
                </c:pt>
                <c:pt idx="6">
                  <c:v>1.47E-2</c:v>
                </c:pt>
                <c:pt idx="7">
                  <c:v>1.4999999999999999E-2</c:v>
                </c:pt>
                <c:pt idx="8">
                  <c:v>1.8740000000000003E-2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'Sheet2 (4)'!$N$19:$O$19</c:f>
              <c:strCache>
                <c:ptCount val="1"/>
                <c:pt idx="0">
                  <c:v>MSBF</c:v>
                </c:pt>
              </c:strCache>
            </c:strRef>
          </c:tx>
          <c:xVal>
            <c:numRef>
              <c:f>'Sheet2 (4)'!$N$21:$N$29</c:f>
              <c:numCache>
                <c:formatCode>#,##0</c:formatCode>
                <c:ptCount val="9"/>
                <c:pt idx="0">
                  <c:v>45003</c:v>
                </c:pt>
                <c:pt idx="1">
                  <c:v>73743</c:v>
                </c:pt>
                <c:pt idx="2">
                  <c:v>86822</c:v>
                </c:pt>
                <c:pt idx="3">
                  <c:v>91176</c:v>
                </c:pt>
                <c:pt idx="4">
                  <c:v>139589</c:v>
                </c:pt>
                <c:pt idx="5">
                  <c:v>142447</c:v>
                </c:pt>
                <c:pt idx="6">
                  <c:v>264108</c:v>
                </c:pt>
                <c:pt idx="7">
                  <c:v>283709</c:v>
                </c:pt>
                <c:pt idx="8">
                  <c:v>417687</c:v>
                </c:pt>
              </c:numCache>
            </c:numRef>
          </c:xVal>
          <c:yVal>
            <c:numRef>
              <c:f>'Sheet2 (4)'!$O$21:$O$29</c:f>
              <c:numCache>
                <c:formatCode>General</c:formatCode>
                <c:ptCount val="9"/>
                <c:pt idx="0">
                  <c:v>5.9200000000000008E-3</c:v>
                </c:pt>
                <c:pt idx="1">
                  <c:v>6.5799999999999999E-3</c:v>
                </c:pt>
                <c:pt idx="2">
                  <c:v>7.8399999999999997E-3</c:v>
                </c:pt>
                <c:pt idx="3">
                  <c:v>7.4999999999999997E-3</c:v>
                </c:pt>
                <c:pt idx="4">
                  <c:v>9.3600000000000003E-3</c:v>
                </c:pt>
                <c:pt idx="5">
                  <c:v>1.0000000000000002E-2</c:v>
                </c:pt>
                <c:pt idx="6">
                  <c:v>1.9040000000000001E-2</c:v>
                </c:pt>
                <c:pt idx="7">
                  <c:v>1.8440000000000002E-2</c:v>
                </c:pt>
                <c:pt idx="8">
                  <c:v>2.6279999999999998E-2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'Sheet2 (4)'!$P$19:$Q$19</c:f>
              <c:strCache>
                <c:ptCount val="1"/>
                <c:pt idx="0">
                  <c:v>SBF</c:v>
                </c:pt>
              </c:strCache>
            </c:strRef>
          </c:tx>
          <c:xVal>
            <c:numRef>
              <c:f>'Sheet2 (4)'!$P$21:$P$29</c:f>
              <c:numCache>
                <c:formatCode>#,##0</c:formatCode>
                <c:ptCount val="9"/>
                <c:pt idx="0">
                  <c:v>45003</c:v>
                </c:pt>
                <c:pt idx="1">
                  <c:v>73613</c:v>
                </c:pt>
                <c:pt idx="2">
                  <c:v>86822</c:v>
                </c:pt>
                <c:pt idx="3">
                  <c:v>91174</c:v>
                </c:pt>
                <c:pt idx="4">
                  <c:v>139589</c:v>
                </c:pt>
                <c:pt idx="5">
                  <c:v>142453</c:v>
                </c:pt>
                <c:pt idx="6">
                  <c:v>264067</c:v>
                </c:pt>
                <c:pt idx="7">
                  <c:v>283712</c:v>
                </c:pt>
                <c:pt idx="8">
                  <c:v>417735</c:v>
                </c:pt>
              </c:numCache>
            </c:numRef>
          </c:xVal>
          <c:yVal>
            <c:numRef>
              <c:f>'Sheet2 (4)'!$Q$21:$Q$29</c:f>
              <c:numCache>
                <c:formatCode>General</c:formatCode>
                <c:ptCount val="9"/>
                <c:pt idx="0">
                  <c:v>4.6800000000000001E-3</c:v>
                </c:pt>
                <c:pt idx="1">
                  <c:v>6.2600000000000008E-3</c:v>
                </c:pt>
                <c:pt idx="2">
                  <c:v>6.2199999999999998E-3</c:v>
                </c:pt>
                <c:pt idx="3">
                  <c:v>6.5799999999999999E-3</c:v>
                </c:pt>
                <c:pt idx="4">
                  <c:v>7.5200000000000006E-3</c:v>
                </c:pt>
                <c:pt idx="5">
                  <c:v>8.6599999999999993E-3</c:v>
                </c:pt>
                <c:pt idx="6">
                  <c:v>1.3760000000000001E-2</c:v>
                </c:pt>
                <c:pt idx="7">
                  <c:v>1.346E-2</c:v>
                </c:pt>
                <c:pt idx="8">
                  <c:v>1.7780000000000001E-2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'Sheet2 (4)'!$R$19:$S$19</c:f>
              <c:strCache>
                <c:ptCount val="1"/>
                <c:pt idx="0">
                  <c:v>MNT</c:v>
                </c:pt>
              </c:strCache>
            </c:strRef>
          </c:tx>
          <c:xVal>
            <c:numRef>
              <c:f>'Sheet2 (4)'!$R$21:$R$29</c:f>
              <c:numCache>
                <c:formatCode>#,##0</c:formatCode>
                <c:ptCount val="9"/>
                <c:pt idx="0">
                  <c:v>38819</c:v>
                </c:pt>
                <c:pt idx="1">
                  <c:v>65503</c:v>
                </c:pt>
                <c:pt idx="2">
                  <c:v>76251</c:v>
                </c:pt>
                <c:pt idx="3">
                  <c:v>82239</c:v>
                </c:pt>
                <c:pt idx="4">
                  <c:v>126414</c:v>
                </c:pt>
                <c:pt idx="5">
                  <c:v>127306</c:v>
                </c:pt>
                <c:pt idx="6">
                  <c:v>238533</c:v>
                </c:pt>
                <c:pt idx="7">
                  <c:v>253169</c:v>
                </c:pt>
                <c:pt idx="8">
                  <c:v>361439</c:v>
                </c:pt>
              </c:numCache>
            </c:numRef>
          </c:xVal>
          <c:yVal>
            <c:numRef>
              <c:f>'Sheet2 (4)'!$S$21:$S$29</c:f>
              <c:numCache>
                <c:formatCode>General</c:formatCode>
                <c:ptCount val="9"/>
                <c:pt idx="0">
                  <c:v>4.7200000000000002E-3</c:v>
                </c:pt>
                <c:pt idx="1">
                  <c:v>6.2600000000000008E-3</c:v>
                </c:pt>
                <c:pt idx="2">
                  <c:v>6.2199999999999998E-3</c:v>
                </c:pt>
                <c:pt idx="3">
                  <c:v>6.2399999999999999E-3</c:v>
                </c:pt>
                <c:pt idx="4">
                  <c:v>8.0800000000000004E-3</c:v>
                </c:pt>
                <c:pt idx="5">
                  <c:v>8.4200000000000004E-3</c:v>
                </c:pt>
                <c:pt idx="6">
                  <c:v>1.3440000000000001E-2</c:v>
                </c:pt>
                <c:pt idx="7">
                  <c:v>1.374E-2</c:v>
                </c:pt>
                <c:pt idx="8">
                  <c:v>1.7499999999999998E-2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'Sheet2 (4)'!$T$19:$U$19</c:f>
              <c:strCache>
                <c:ptCount val="1"/>
                <c:pt idx="0">
                  <c:v>RSA</c:v>
                </c:pt>
              </c:strCache>
            </c:strRef>
          </c:tx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'Sheet2 (4)'!$T$21:$T$29</c:f>
              <c:numCache>
                <c:formatCode>#,##0</c:formatCode>
                <c:ptCount val="9"/>
                <c:pt idx="0">
                  <c:v>38819</c:v>
                </c:pt>
                <c:pt idx="1">
                  <c:v>65503</c:v>
                </c:pt>
                <c:pt idx="2">
                  <c:v>76251</c:v>
                </c:pt>
                <c:pt idx="3">
                  <c:v>82239</c:v>
                </c:pt>
                <c:pt idx="4">
                  <c:v>126414</c:v>
                </c:pt>
                <c:pt idx="5">
                  <c:v>127306</c:v>
                </c:pt>
                <c:pt idx="6">
                  <c:v>238533</c:v>
                </c:pt>
                <c:pt idx="7">
                  <c:v>253169</c:v>
                </c:pt>
                <c:pt idx="8">
                  <c:v>361439</c:v>
                </c:pt>
              </c:numCache>
            </c:numRef>
          </c:xVal>
          <c:yVal>
            <c:numRef>
              <c:f>'Sheet2 (4)'!$U$21:$U$29</c:f>
              <c:numCache>
                <c:formatCode>General</c:formatCode>
                <c:ptCount val="9"/>
                <c:pt idx="0">
                  <c:v>5.6000000000000008E-3</c:v>
                </c:pt>
                <c:pt idx="1">
                  <c:v>7.4999999999999997E-3</c:v>
                </c:pt>
                <c:pt idx="2">
                  <c:v>6.5600000000000007E-3</c:v>
                </c:pt>
                <c:pt idx="3">
                  <c:v>6.8599999999999998E-3</c:v>
                </c:pt>
                <c:pt idx="4">
                  <c:v>9.4000000000000004E-3</c:v>
                </c:pt>
                <c:pt idx="5">
                  <c:v>1.0000000000000002E-2</c:v>
                </c:pt>
                <c:pt idx="6">
                  <c:v>1.7480000000000002E-2</c:v>
                </c:pt>
                <c:pt idx="7">
                  <c:v>1.8420000000000002E-2</c:v>
                </c:pt>
                <c:pt idx="8">
                  <c:v>2.188E-2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22544"/>
        <c:axId val="74511664"/>
      </c:scatterChart>
      <c:valAx>
        <c:axId val="745225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contour pixels</a:t>
                </a:r>
              </a:p>
            </c:rich>
          </c:tx>
          <c:layout/>
          <c:overlay val="0"/>
        </c:title>
        <c:numFmt formatCode="#,##0" sourceLinked="1"/>
        <c:majorTickMark val="out"/>
        <c:minorTickMark val="none"/>
        <c:tickLblPos val="nextTo"/>
        <c:crossAx val="74511664"/>
        <c:crosses val="autoZero"/>
        <c:crossBetween val="midCat"/>
      </c:valAx>
      <c:valAx>
        <c:axId val="7451166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Processing time (seconds)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452254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spPr>
    <a:ln>
      <a:noFill/>
    </a:ln>
  </c:spPr>
  <c:txPr>
    <a:bodyPr/>
    <a:lstStyle/>
    <a:p>
      <a:pPr>
        <a:defRPr sz="1600"/>
      </a:pPr>
      <a:endParaRPr lang="ko-KR"/>
    </a:p>
  </c:txPr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Proposed!$B$1:$B$2</c:f>
              <c:strCache>
                <c:ptCount val="2"/>
                <c:pt idx="0">
                  <c:v>Proposed</c:v>
                </c:pt>
                <c:pt idx="1">
                  <c:v>Time</c:v>
                </c:pt>
              </c:strCache>
            </c:strRef>
          </c:tx>
          <c:trendline>
            <c:trendlineType val="linear"/>
            <c:dispRSqr val="1"/>
            <c:dispEq val="1"/>
            <c:trendlineLbl>
              <c:layout/>
              <c:numFmt formatCode="0.00E+00" sourceLinked="0"/>
            </c:trendlineLbl>
          </c:trendline>
          <c:xVal>
            <c:numRef>
              <c:f>Proposed!$A$3:$A$11</c:f>
              <c:numCache>
                <c:formatCode>#,##0</c:formatCode>
                <c:ptCount val="9"/>
                <c:pt idx="0">
                  <c:v>38819</c:v>
                </c:pt>
                <c:pt idx="1">
                  <c:v>65503</c:v>
                </c:pt>
                <c:pt idx="2">
                  <c:v>76251</c:v>
                </c:pt>
                <c:pt idx="3">
                  <c:v>82239</c:v>
                </c:pt>
                <c:pt idx="4">
                  <c:v>126414</c:v>
                </c:pt>
                <c:pt idx="5">
                  <c:v>127306</c:v>
                </c:pt>
                <c:pt idx="6">
                  <c:v>238533</c:v>
                </c:pt>
                <c:pt idx="7">
                  <c:v>253169</c:v>
                </c:pt>
                <c:pt idx="8">
                  <c:v>361439</c:v>
                </c:pt>
              </c:numCache>
            </c:numRef>
          </c:xVal>
          <c:yVal>
            <c:numRef>
              <c:f>Proposed!$B$3:$B$11</c:f>
              <c:numCache>
                <c:formatCode>General</c:formatCode>
                <c:ptCount val="9"/>
                <c:pt idx="0">
                  <c:v>5.6000000000000008E-3</c:v>
                </c:pt>
                <c:pt idx="1">
                  <c:v>7.4999999999999997E-3</c:v>
                </c:pt>
                <c:pt idx="2">
                  <c:v>6.5600000000000007E-3</c:v>
                </c:pt>
                <c:pt idx="3">
                  <c:v>6.8599999999999998E-3</c:v>
                </c:pt>
                <c:pt idx="4">
                  <c:v>9.4000000000000004E-3</c:v>
                </c:pt>
                <c:pt idx="5">
                  <c:v>1.0000000000000002E-2</c:v>
                </c:pt>
                <c:pt idx="6">
                  <c:v>1.7480000000000002E-2</c:v>
                </c:pt>
                <c:pt idx="7">
                  <c:v>1.8420000000000002E-2</c:v>
                </c:pt>
                <c:pt idx="8">
                  <c:v>2.188E-2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23632"/>
        <c:axId val="74518736"/>
      </c:scatterChart>
      <c:valAx>
        <c:axId val="74523632"/>
        <c:scaling>
          <c:orientation val="minMax"/>
        </c:scaling>
        <c:delete val="0"/>
        <c:axPos val="b"/>
        <c:numFmt formatCode="#,##0" sourceLinked="1"/>
        <c:majorTickMark val="out"/>
        <c:minorTickMark val="none"/>
        <c:tickLblPos val="nextTo"/>
        <c:crossAx val="74518736"/>
        <c:crosses val="autoZero"/>
        <c:crossBetween val="midCat"/>
      </c:valAx>
      <c:valAx>
        <c:axId val="745187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452363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596900</xdr:colOff>
      <xdr:row>11</xdr:row>
      <xdr:rowOff>571500</xdr:rowOff>
    </xdr:from>
    <xdr:to>
      <xdr:col>15</xdr:col>
      <xdr:colOff>114300</xdr:colOff>
      <xdr:row>32</xdr:row>
      <xdr:rowOff>12700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276225</xdr:colOff>
          <xdr:row>2</xdr:row>
          <xdr:rowOff>114300</xdr:rowOff>
        </xdr:from>
        <xdr:to>
          <xdr:col>16</xdr:col>
          <xdr:colOff>771525</xdr:colOff>
          <xdr:row>26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27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381000</xdr:colOff>
          <xdr:row>17</xdr:row>
          <xdr:rowOff>66675</xdr:rowOff>
        </xdr:from>
        <xdr:to>
          <xdr:col>5</xdr:col>
          <xdr:colOff>428625</xdr:colOff>
          <xdr:row>38</xdr:row>
          <xdr:rowOff>161925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12700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35</xdr:row>
      <xdr:rowOff>127000</xdr:rowOff>
    </xdr:from>
    <xdr:to>
      <xdr:col>17</xdr:col>
      <xdr:colOff>749300</xdr:colOff>
      <xdr:row>75</xdr:row>
      <xdr:rowOff>88900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901700</xdr:colOff>
      <xdr:row>15</xdr:row>
      <xdr:rowOff>177800</xdr:rowOff>
    </xdr:from>
    <xdr:to>
      <xdr:col>18</xdr:col>
      <xdr:colOff>228600</xdr:colOff>
      <xdr:row>50</xdr:row>
      <xdr:rowOff>88900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774700</xdr:colOff>
      <xdr:row>32</xdr:row>
      <xdr:rowOff>76200</xdr:rowOff>
    </xdr:from>
    <xdr:to>
      <xdr:col>20</xdr:col>
      <xdr:colOff>165100</xdr:colOff>
      <xdr:row>72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596900</xdr:colOff>
      <xdr:row>17</xdr:row>
      <xdr:rowOff>88900</xdr:rowOff>
    </xdr:from>
    <xdr:to>
      <xdr:col>16</xdr:col>
      <xdr:colOff>622300</xdr:colOff>
      <xdr:row>52</xdr:row>
      <xdr:rowOff>177800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Word___2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__1.docx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workbookViewId="0">
      <selection activeCell="E5" sqref="E5"/>
    </sheetView>
  </sheetViews>
  <sheetFormatPr defaultColWidth="11.5546875" defaultRowHeight="17.25" x14ac:dyDescent="0.3"/>
  <cols>
    <col min="2" max="3" width="12.109375" bestFit="1" customWidth="1"/>
    <col min="4" max="4" width="11" bestFit="1" customWidth="1"/>
    <col min="5" max="5" width="11" customWidth="1"/>
    <col min="6" max="6" width="11" bestFit="1" customWidth="1"/>
    <col min="7" max="7" width="11" customWidth="1"/>
    <col min="8" max="8" width="11" bestFit="1" customWidth="1"/>
    <col min="9" max="9" width="11" customWidth="1"/>
    <col min="10" max="10" width="11" bestFit="1" customWidth="1"/>
    <col min="11" max="11" width="11" customWidth="1"/>
    <col min="12" max="12" width="11" bestFit="1" customWidth="1"/>
  </cols>
  <sheetData>
    <row r="1" spans="1:28" ht="31.5" thickTop="1" thickBot="1" x14ac:dyDescent="0.35">
      <c r="A1" s="7" t="s">
        <v>0</v>
      </c>
      <c r="B1" s="7" t="s">
        <v>1</v>
      </c>
      <c r="C1" s="7"/>
      <c r="D1" s="7" t="s">
        <v>2</v>
      </c>
      <c r="E1" s="7"/>
      <c r="F1" s="7" t="s">
        <v>3</v>
      </c>
      <c r="G1" s="7"/>
      <c r="H1" s="7" t="s">
        <v>4</v>
      </c>
      <c r="I1" s="7"/>
      <c r="J1" s="7" t="s">
        <v>5</v>
      </c>
      <c r="K1" s="7"/>
      <c r="L1" s="7" t="s">
        <v>6</v>
      </c>
      <c r="O1" s="37" t="s">
        <v>0</v>
      </c>
      <c r="P1" s="4" t="s">
        <v>20</v>
      </c>
      <c r="Q1" s="37" t="s">
        <v>22</v>
      </c>
      <c r="R1" s="37"/>
      <c r="S1" s="37" t="s">
        <v>2</v>
      </c>
      <c r="T1" s="37"/>
      <c r="U1" s="37" t="s">
        <v>3</v>
      </c>
      <c r="V1" s="37"/>
      <c r="W1" s="37" t="s">
        <v>4</v>
      </c>
      <c r="X1" s="37"/>
      <c r="Y1" s="37" t="s">
        <v>5</v>
      </c>
      <c r="Z1" s="37"/>
      <c r="AA1" s="37" t="s">
        <v>6</v>
      </c>
      <c r="AB1" s="37"/>
    </row>
    <row r="2" spans="1:28" ht="18" thickBot="1" x14ac:dyDescent="0.35">
      <c r="A2" s="8" t="s">
        <v>7</v>
      </c>
      <c r="B2" s="9">
        <v>6.1000000000000004E-3</v>
      </c>
      <c r="D2" s="8">
        <v>8.6E-3</v>
      </c>
      <c r="F2" s="8">
        <v>9.1000000000000004E-3</v>
      </c>
      <c r="G2" s="8"/>
      <c r="H2" s="8">
        <v>7.9000000000000008E-3</v>
      </c>
      <c r="I2" s="8"/>
      <c r="J2" s="8">
        <v>8.0000000000000002E-3</v>
      </c>
      <c r="K2" s="8"/>
      <c r="L2" s="8">
        <v>8.8999999999999999E-3</v>
      </c>
      <c r="O2" s="38"/>
      <c r="P2" s="2" t="s">
        <v>21</v>
      </c>
      <c r="Q2" s="2" t="s">
        <v>23</v>
      </c>
      <c r="R2" s="2" t="s">
        <v>24</v>
      </c>
      <c r="S2" s="2" t="s">
        <v>23</v>
      </c>
      <c r="T2" s="2" t="s">
        <v>24</v>
      </c>
      <c r="U2" s="2" t="s">
        <v>23</v>
      </c>
      <c r="V2" s="2" t="s">
        <v>24</v>
      </c>
      <c r="W2" s="2" t="s">
        <v>23</v>
      </c>
      <c r="X2" s="2" t="s">
        <v>24</v>
      </c>
      <c r="Y2" s="2" t="s">
        <v>23</v>
      </c>
      <c r="Z2" s="2" t="s">
        <v>24</v>
      </c>
      <c r="AA2" s="2" t="s">
        <v>23</v>
      </c>
      <c r="AB2" s="2" t="s">
        <v>24</v>
      </c>
    </row>
    <row r="3" spans="1:28" x14ac:dyDescent="0.3">
      <c r="A3" s="10" t="s">
        <v>8</v>
      </c>
      <c r="B3" s="11">
        <v>4.4999999999999997E-3</v>
      </c>
      <c r="D3" s="10">
        <v>5.5999999999999999E-3</v>
      </c>
      <c r="F3" s="10">
        <v>6.7999999999999996E-3</v>
      </c>
      <c r="G3" s="10"/>
      <c r="H3" s="10">
        <v>4.8999999999999998E-3</v>
      </c>
      <c r="I3" s="10"/>
      <c r="J3" s="10">
        <v>5.1000000000000004E-3</v>
      </c>
      <c r="K3" s="10"/>
      <c r="L3" s="10">
        <v>6.8999999999999999E-3</v>
      </c>
      <c r="O3" s="1" t="s">
        <v>7</v>
      </c>
      <c r="P3" s="5">
        <v>81189</v>
      </c>
      <c r="Q3" s="5">
        <v>81188</v>
      </c>
      <c r="R3" s="1">
        <v>100</v>
      </c>
      <c r="S3" s="5">
        <v>81188</v>
      </c>
      <c r="T3" s="1">
        <v>100</v>
      </c>
      <c r="U3" s="5">
        <v>73743</v>
      </c>
      <c r="V3" s="1">
        <v>90.8</v>
      </c>
      <c r="W3" s="5">
        <v>73613</v>
      </c>
      <c r="X3" s="1">
        <v>90.7</v>
      </c>
      <c r="Y3" s="5">
        <v>65503</v>
      </c>
      <c r="Z3" s="1">
        <v>80.7</v>
      </c>
      <c r="AA3" s="5">
        <v>65503</v>
      </c>
      <c r="AB3" s="1">
        <v>80.7</v>
      </c>
    </row>
    <row r="4" spans="1:28" x14ac:dyDescent="0.3">
      <c r="A4" s="10" t="s">
        <v>9</v>
      </c>
      <c r="B4" s="10">
        <v>7.4999999999999997E-3</v>
      </c>
      <c r="D4" s="10">
        <v>8.6999999999999994E-3</v>
      </c>
      <c r="F4" s="10">
        <v>9.1999999999999998E-3</v>
      </c>
      <c r="G4" s="10"/>
      <c r="H4" s="11">
        <v>7.1000000000000004E-3</v>
      </c>
      <c r="I4" s="11"/>
      <c r="J4" s="10">
        <v>7.7999999999999996E-3</v>
      </c>
      <c r="K4" s="10"/>
      <c r="L4" s="10">
        <v>9.1000000000000004E-3</v>
      </c>
      <c r="O4" s="1" t="s">
        <v>8</v>
      </c>
      <c r="P4" s="5">
        <v>50825</v>
      </c>
      <c r="Q4" s="5">
        <v>50824</v>
      </c>
      <c r="R4" s="1">
        <v>100</v>
      </c>
      <c r="S4" s="5">
        <v>50824</v>
      </c>
      <c r="T4" s="1">
        <v>100</v>
      </c>
      <c r="U4" s="5">
        <v>45003</v>
      </c>
      <c r="V4" s="1">
        <v>88.5</v>
      </c>
      <c r="W4" s="5">
        <v>45003</v>
      </c>
      <c r="X4" s="1">
        <v>88.5</v>
      </c>
      <c r="Y4" s="5">
        <v>38819</v>
      </c>
      <c r="Z4" s="1">
        <v>76.400000000000006</v>
      </c>
      <c r="AA4" s="5">
        <v>38819</v>
      </c>
      <c r="AB4" s="1">
        <v>76.400000000000006</v>
      </c>
    </row>
    <row r="5" spans="1:28" x14ac:dyDescent="0.3">
      <c r="A5" s="10" t="s">
        <v>10</v>
      </c>
      <c r="B5" s="10">
        <v>1.2800000000000001E-2</v>
      </c>
      <c r="D5" s="10">
        <v>1.43E-2</v>
      </c>
      <c r="F5" s="10">
        <v>1.4800000000000001E-2</v>
      </c>
      <c r="G5" s="10"/>
      <c r="H5" s="11">
        <v>1.1900000000000001E-2</v>
      </c>
      <c r="I5" s="11"/>
      <c r="J5" s="11">
        <v>1.2099999999999999E-3</v>
      </c>
      <c r="K5" s="11"/>
      <c r="L5" s="10">
        <v>1.4E-2</v>
      </c>
      <c r="O5" s="1" t="s">
        <v>9</v>
      </c>
      <c r="P5" s="5">
        <v>152489</v>
      </c>
      <c r="Q5" s="5">
        <v>152487</v>
      </c>
      <c r="R5" s="1">
        <v>100</v>
      </c>
      <c r="S5" s="5">
        <v>152487</v>
      </c>
      <c r="T5" s="1">
        <v>100</v>
      </c>
      <c r="U5" s="5">
        <v>139589</v>
      </c>
      <c r="V5" s="1">
        <v>91.5</v>
      </c>
      <c r="W5" s="5">
        <v>139589</v>
      </c>
      <c r="X5" s="1">
        <v>91.5</v>
      </c>
      <c r="Y5" s="5">
        <v>126414</v>
      </c>
      <c r="Z5" s="1">
        <v>82.9</v>
      </c>
      <c r="AA5" s="5">
        <v>126414</v>
      </c>
      <c r="AB5" s="1">
        <v>82.9</v>
      </c>
    </row>
    <row r="6" spans="1:28" x14ac:dyDescent="0.3">
      <c r="A6" s="10" t="s">
        <v>11</v>
      </c>
      <c r="B6" s="10">
        <v>7.7999999999999996E-3</v>
      </c>
      <c r="D6" s="10">
        <v>9.5999999999999992E-3</v>
      </c>
      <c r="F6" s="10">
        <v>1.2999999999999999E-2</v>
      </c>
      <c r="G6" s="10"/>
      <c r="H6" s="10">
        <v>8.0999999999999996E-3</v>
      </c>
      <c r="I6" s="10"/>
      <c r="J6" s="11">
        <v>7.7000000000000002E-3</v>
      </c>
      <c r="K6" s="11"/>
      <c r="L6" s="10">
        <v>1.0999999999999999E-2</v>
      </c>
      <c r="O6" s="1" t="s">
        <v>10</v>
      </c>
      <c r="P6" s="5">
        <v>312812</v>
      </c>
      <c r="Q6" s="5">
        <v>312812</v>
      </c>
      <c r="R6" s="1">
        <v>100</v>
      </c>
      <c r="S6" s="5">
        <v>312812</v>
      </c>
      <c r="T6" s="1">
        <v>100</v>
      </c>
      <c r="U6" s="5">
        <v>283709</v>
      </c>
      <c r="V6" s="1">
        <v>90.7</v>
      </c>
      <c r="W6" s="5">
        <v>283712</v>
      </c>
      <c r="X6" s="1">
        <v>90.7</v>
      </c>
      <c r="Y6" s="5">
        <v>253169</v>
      </c>
      <c r="Z6" s="1">
        <v>80.900000000000006</v>
      </c>
      <c r="AA6" s="5">
        <v>253169</v>
      </c>
      <c r="AB6" s="1">
        <v>80.900000000000006</v>
      </c>
    </row>
    <row r="7" spans="1:28" x14ac:dyDescent="0.3">
      <c r="A7" s="10" t="s">
        <v>12</v>
      </c>
      <c r="B7" s="11">
        <v>5.8999999999999999E-3</v>
      </c>
      <c r="D7" s="10">
        <v>6.4000000000000003E-3</v>
      </c>
      <c r="F7" s="10">
        <v>6.8999999999999999E-3</v>
      </c>
      <c r="G7" s="10"/>
      <c r="H7" s="10">
        <v>6.4999999999999997E-3</v>
      </c>
      <c r="I7" s="10"/>
      <c r="J7" s="10">
        <v>6.7000000000000002E-3</v>
      </c>
      <c r="K7" s="10"/>
      <c r="L7" s="10">
        <v>7.1000000000000004E-3</v>
      </c>
      <c r="O7" s="1" t="s">
        <v>11</v>
      </c>
      <c r="P7" s="5">
        <v>157377</v>
      </c>
      <c r="Q7" s="5">
        <v>157374</v>
      </c>
      <c r="R7" s="1">
        <v>100</v>
      </c>
      <c r="S7" s="5">
        <v>157374</v>
      </c>
      <c r="T7" s="1">
        <v>100</v>
      </c>
      <c r="U7" s="5">
        <v>142447</v>
      </c>
      <c r="V7" s="1">
        <v>90.5</v>
      </c>
      <c r="W7" s="5">
        <v>142453</v>
      </c>
      <c r="X7" s="1">
        <v>90.5</v>
      </c>
      <c r="Y7" s="5">
        <v>127306</v>
      </c>
      <c r="Z7" s="1">
        <v>80.900000000000006</v>
      </c>
      <c r="AA7" s="5">
        <v>127306</v>
      </c>
      <c r="AB7" s="1">
        <v>80.900000000000006</v>
      </c>
    </row>
    <row r="8" spans="1:28" x14ac:dyDescent="0.3">
      <c r="A8" s="10" t="s">
        <v>13</v>
      </c>
      <c r="B8" s="11">
        <v>1.2500000000000001E-2</v>
      </c>
      <c r="D8" s="10">
        <v>1.6299999999999999E-2</v>
      </c>
      <c r="F8" s="10">
        <v>1.7899999999999999E-2</v>
      </c>
      <c r="G8" s="10"/>
      <c r="H8" s="10">
        <v>1.4800000000000001E-2</v>
      </c>
      <c r="I8" s="10"/>
      <c r="J8" s="10">
        <v>1.43E-2</v>
      </c>
      <c r="K8" s="10"/>
      <c r="L8" s="10">
        <v>1.72E-2</v>
      </c>
      <c r="O8" s="1" t="s">
        <v>12</v>
      </c>
      <c r="P8" s="5">
        <v>98579</v>
      </c>
      <c r="Q8" s="5">
        <v>98566</v>
      </c>
      <c r="R8" s="1">
        <v>100</v>
      </c>
      <c r="S8" s="5">
        <v>98566</v>
      </c>
      <c r="T8" s="1">
        <v>100</v>
      </c>
      <c r="U8" s="5">
        <v>91176</v>
      </c>
      <c r="V8" s="1">
        <v>92.5</v>
      </c>
      <c r="W8" s="5">
        <v>91174</v>
      </c>
      <c r="X8" s="1">
        <v>92.5</v>
      </c>
      <c r="Y8" s="5">
        <v>82239</v>
      </c>
      <c r="Z8" s="1">
        <v>83.4</v>
      </c>
      <c r="AA8" s="5">
        <v>82239</v>
      </c>
      <c r="AB8" s="1">
        <v>83.4</v>
      </c>
    </row>
    <row r="9" spans="1:28" x14ac:dyDescent="0.3">
      <c r="A9" s="10" t="s">
        <v>14</v>
      </c>
      <c r="B9" s="10">
        <v>1.5299999999999999E-2</v>
      </c>
      <c r="D9" s="10">
        <v>1.83E-2</v>
      </c>
      <c r="F9" s="10">
        <v>8.5000000000000006E-3</v>
      </c>
      <c r="G9" s="10"/>
      <c r="H9" s="11">
        <v>5.0000000000000001E-3</v>
      </c>
      <c r="I9" s="11"/>
      <c r="J9" s="11">
        <v>5.1999999999999998E-3</v>
      </c>
      <c r="K9" s="11"/>
      <c r="L9" s="10">
        <v>7.9000000000000008E-3</v>
      </c>
      <c r="O9" s="1" t="s">
        <v>13</v>
      </c>
      <c r="P9" s="5">
        <v>283717</v>
      </c>
      <c r="Q9" s="5">
        <v>283551</v>
      </c>
      <c r="R9" s="1">
        <v>99.9</v>
      </c>
      <c r="S9" s="5">
        <v>283551</v>
      </c>
      <c r="T9" s="1">
        <v>99.9</v>
      </c>
      <c r="U9" s="5">
        <v>264108</v>
      </c>
      <c r="V9" s="1">
        <v>93.1</v>
      </c>
      <c r="W9" s="5">
        <v>264067</v>
      </c>
      <c r="X9" s="1">
        <v>93.1</v>
      </c>
      <c r="Y9" s="5">
        <v>238533</v>
      </c>
      <c r="Z9" s="1">
        <v>84.1</v>
      </c>
      <c r="AA9" s="5">
        <v>238533</v>
      </c>
      <c r="AB9" s="1">
        <v>84.1</v>
      </c>
    </row>
    <row r="10" spans="1:28" ht="18" thickBot="1" x14ac:dyDescent="0.35">
      <c r="A10" s="12" t="s">
        <v>15</v>
      </c>
      <c r="B10" s="13">
        <v>2.1000000000000001E-2</v>
      </c>
      <c r="D10" s="12">
        <v>2.8000000000000001E-2</v>
      </c>
      <c r="F10" s="12">
        <v>9.0499999999999997E-2</v>
      </c>
      <c r="G10" s="12"/>
      <c r="H10" s="12">
        <v>7.8299999999999995E-2</v>
      </c>
      <c r="I10" s="12"/>
      <c r="J10" s="12">
        <v>7.7899999999999997E-2</v>
      </c>
      <c r="K10" s="12"/>
      <c r="L10" s="12">
        <v>8.9200000000000002E-2</v>
      </c>
      <c r="O10" s="1" t="s">
        <v>14</v>
      </c>
      <c r="P10" s="5">
        <v>97031</v>
      </c>
      <c r="Q10" s="5">
        <v>97015</v>
      </c>
      <c r="R10" s="1">
        <v>100</v>
      </c>
      <c r="S10" s="5">
        <v>97015</v>
      </c>
      <c r="T10" s="1">
        <v>100</v>
      </c>
      <c r="U10" s="5">
        <v>86822</v>
      </c>
      <c r="V10" s="1">
        <v>89.5</v>
      </c>
      <c r="W10" s="5">
        <v>86822</v>
      </c>
      <c r="X10" s="1">
        <v>89.5</v>
      </c>
      <c r="Y10" s="5">
        <v>76251</v>
      </c>
      <c r="Z10" s="1">
        <v>78.599999999999994</v>
      </c>
      <c r="AA10" s="5">
        <v>76251</v>
      </c>
      <c r="AB10" s="1">
        <v>78.599999999999994</v>
      </c>
    </row>
    <row r="11" spans="1:28" ht="18" thickBot="1" x14ac:dyDescent="0.35">
      <c r="A11" s="12" t="s">
        <v>16</v>
      </c>
      <c r="B11" s="13">
        <f>AVERAGE(B2:B10)</f>
        <v>1.0377777777777777E-2</v>
      </c>
      <c r="D11" s="13">
        <f t="shared" ref="D11:L11" si="0">AVERAGE(D2:D10)</f>
        <v>1.2866666666666665E-2</v>
      </c>
      <c r="F11" s="13">
        <f t="shared" si="0"/>
        <v>1.9633333333333332E-2</v>
      </c>
      <c r="G11" s="13"/>
      <c r="H11" s="13">
        <f t="shared" si="0"/>
        <v>1.6055555555555559E-2</v>
      </c>
      <c r="I11" s="13"/>
      <c r="J11" s="13">
        <f t="shared" si="0"/>
        <v>1.4878888888888889E-2</v>
      </c>
      <c r="K11" s="13"/>
      <c r="L11" s="13">
        <f t="shared" si="0"/>
        <v>1.9033333333333333E-2</v>
      </c>
      <c r="O11" s="1" t="s">
        <v>15</v>
      </c>
      <c r="P11" s="5">
        <v>453721</v>
      </c>
      <c r="Q11" s="5">
        <v>445975</v>
      </c>
      <c r="R11" s="1">
        <v>98.3</v>
      </c>
      <c r="S11" s="5">
        <v>445972</v>
      </c>
      <c r="T11" s="1">
        <v>98.3</v>
      </c>
      <c r="U11" s="5">
        <v>417687</v>
      </c>
      <c r="V11" s="1">
        <v>92.1</v>
      </c>
      <c r="W11" s="5">
        <v>417735</v>
      </c>
      <c r="X11" s="1">
        <v>92.1</v>
      </c>
      <c r="Y11" s="5">
        <v>361439</v>
      </c>
      <c r="Z11" s="1">
        <v>79.7</v>
      </c>
      <c r="AA11" s="5">
        <v>361439</v>
      </c>
      <c r="AB11" s="1">
        <v>79.7</v>
      </c>
    </row>
    <row r="12" spans="1:28" ht="45.75" thickBot="1" x14ac:dyDescent="0.35">
      <c r="A12" s="14" t="s">
        <v>17</v>
      </c>
      <c r="B12" s="15" t="s">
        <v>25</v>
      </c>
      <c r="C12" s="15">
        <f>SUM(B2:B10) / P12</f>
        <v>5.5340277530899304E-8</v>
      </c>
      <c r="D12" s="14" t="s">
        <v>26</v>
      </c>
      <c r="E12" s="15">
        <f>SUM(D2:D10) / S12</f>
        <v>6.8937229616338707E-8</v>
      </c>
      <c r="F12" s="14" t="s">
        <v>27</v>
      </c>
      <c r="G12" s="15">
        <f>SUM(F2:F10) / U12</f>
        <v>1.1442195865527325E-7</v>
      </c>
      <c r="H12" s="14" t="s">
        <v>28</v>
      </c>
      <c r="I12" s="15">
        <f>SUM(H2:H10) / W12</f>
        <v>9.3577900850166573E-8</v>
      </c>
      <c r="J12" s="14" t="s">
        <v>29</v>
      </c>
      <c r="K12" s="15">
        <f>SUM(J2:J10) / Y12</f>
        <v>9.7767861380052028E-8</v>
      </c>
      <c r="L12" s="14" t="s">
        <v>30</v>
      </c>
      <c r="M12" s="15">
        <f>SUM(L2:L10) / AA12</f>
        <v>1.250663479531246E-7</v>
      </c>
      <c r="O12" s="3" t="s">
        <v>20</v>
      </c>
      <c r="P12" s="6">
        <v>1687740</v>
      </c>
      <c r="Q12" s="6">
        <v>1679792</v>
      </c>
      <c r="R12" s="3">
        <v>99.5</v>
      </c>
      <c r="S12" s="6">
        <v>1679789</v>
      </c>
      <c r="T12" s="3">
        <v>99.5</v>
      </c>
      <c r="U12" s="6">
        <v>1544284</v>
      </c>
      <c r="V12" s="3">
        <v>91.5</v>
      </c>
      <c r="W12" s="6">
        <v>1544168</v>
      </c>
      <c r="X12" s="3">
        <v>91.5</v>
      </c>
      <c r="Y12" s="6">
        <v>1369673</v>
      </c>
      <c r="Z12" s="3">
        <v>81.2</v>
      </c>
      <c r="AA12" s="6">
        <v>1369673</v>
      </c>
      <c r="AB12" s="3">
        <v>81.2</v>
      </c>
    </row>
    <row r="13" spans="1:28" ht="33" x14ac:dyDescent="0.3">
      <c r="A13" s="8" t="s">
        <v>18</v>
      </c>
      <c r="B13" s="9" t="s">
        <v>31</v>
      </c>
      <c r="C13" s="9"/>
      <c r="D13" s="8" t="s">
        <v>32</v>
      </c>
      <c r="E13" s="8"/>
      <c r="F13" s="8" t="s">
        <v>33</v>
      </c>
      <c r="G13" s="8"/>
      <c r="H13" s="8" t="s">
        <v>34</v>
      </c>
      <c r="I13" s="8"/>
      <c r="J13" s="8" t="s">
        <v>35</v>
      </c>
      <c r="K13" s="8"/>
      <c r="L13" s="8" t="s">
        <v>36</v>
      </c>
    </row>
    <row r="14" spans="1:28" ht="18" thickBot="1" x14ac:dyDescent="0.35">
      <c r="A14" s="16" t="s">
        <v>19</v>
      </c>
      <c r="B14" s="17">
        <v>0.95599999999999996</v>
      </c>
      <c r="C14" s="17"/>
      <c r="D14" s="16">
        <v>0.95799999999999996</v>
      </c>
      <c r="E14" s="16"/>
      <c r="F14" s="16">
        <v>0.98299999999999998</v>
      </c>
      <c r="G14" s="16"/>
      <c r="H14" s="16">
        <v>0.95799999999999996</v>
      </c>
      <c r="I14" s="16"/>
      <c r="J14" s="16">
        <v>0.96399999999999997</v>
      </c>
      <c r="K14" s="16"/>
      <c r="L14" s="16">
        <v>0.96599999999999997</v>
      </c>
    </row>
    <row r="15" spans="1:28" ht="18" thickTop="1" x14ac:dyDescent="0.3"/>
    <row r="16" spans="1:28" x14ac:dyDescent="0.3">
      <c r="B16">
        <f>B2/Q3</f>
        <v>7.5134256294033609E-8</v>
      </c>
      <c r="D16">
        <f>D2/S3</f>
        <v>1.0592698428339163E-7</v>
      </c>
      <c r="F16">
        <f>F2/U3</f>
        <v>1.2340154319732042E-7</v>
      </c>
      <c r="H16">
        <f>H2/W3</f>
        <v>1.0731800089658078E-7</v>
      </c>
      <c r="J16">
        <f>J2/Y3</f>
        <v>1.2213181075675924E-7</v>
      </c>
      <c r="L16">
        <f>L2/AA3</f>
        <v>1.3587163946689465E-7</v>
      </c>
    </row>
    <row r="17" spans="2:12" x14ac:dyDescent="0.3">
      <c r="B17">
        <f t="shared" ref="B17:L24" si="1">B3/Q4</f>
        <v>8.8540846844010703E-8</v>
      </c>
      <c r="D17">
        <f t="shared" si="1"/>
        <v>1.1018416496143554E-7</v>
      </c>
      <c r="F17">
        <f t="shared" si="1"/>
        <v>1.5110103770859719E-7</v>
      </c>
      <c r="H17">
        <f t="shared" si="1"/>
        <v>1.0888163011354799E-7</v>
      </c>
      <c r="J17">
        <f t="shared" si="1"/>
        <v>1.3137896390942582E-7</v>
      </c>
      <c r="L17">
        <f t="shared" si="1"/>
        <v>1.7774800999510549E-7</v>
      </c>
    </row>
    <row r="18" spans="2:12" x14ac:dyDescent="0.3">
      <c r="B18">
        <f t="shared" si="1"/>
        <v>4.9184520647661766E-8</v>
      </c>
      <c r="D18">
        <f t="shared" si="1"/>
        <v>5.7054043951287648E-8</v>
      </c>
      <c r="F18">
        <f t="shared" si="1"/>
        <v>6.5907772102386289E-8</v>
      </c>
      <c r="H18">
        <f t="shared" si="1"/>
        <v>5.0863606731189424E-8</v>
      </c>
      <c r="J18">
        <f t="shared" si="1"/>
        <v>6.1702026674260759E-8</v>
      </c>
      <c r="L18">
        <f t="shared" si="1"/>
        <v>7.1985697786637559E-8</v>
      </c>
    </row>
    <row r="19" spans="2:12" x14ac:dyDescent="0.3">
      <c r="B19">
        <f t="shared" si="1"/>
        <v>4.0919146324309809E-8</v>
      </c>
      <c r="D19">
        <f t="shared" si="1"/>
        <v>4.5714358784189869E-8</v>
      </c>
      <c r="F19">
        <f t="shared" si="1"/>
        <v>5.216612796915149E-8</v>
      </c>
      <c r="H19">
        <f t="shared" si="1"/>
        <v>4.1943943153620575E-8</v>
      </c>
      <c r="J19">
        <f t="shared" si="1"/>
        <v>4.7794161212470717E-9</v>
      </c>
      <c r="L19">
        <f t="shared" si="1"/>
        <v>5.5299029502032243E-8</v>
      </c>
    </row>
    <row r="20" spans="2:12" x14ac:dyDescent="0.3">
      <c r="B20">
        <f t="shared" si="1"/>
        <v>4.9563460292043156E-8</v>
      </c>
      <c r="D20">
        <f t="shared" si="1"/>
        <v>6.1001181897899261E-8</v>
      </c>
      <c r="F20">
        <f t="shared" si="1"/>
        <v>9.1262013240012074E-8</v>
      </c>
      <c r="H20">
        <f t="shared" si="1"/>
        <v>5.686085937116101E-8</v>
      </c>
      <c r="J20">
        <f t="shared" si="1"/>
        <v>6.0484187705214212E-8</v>
      </c>
      <c r="L20">
        <f t="shared" si="1"/>
        <v>8.6405982436020295E-8</v>
      </c>
    </row>
    <row r="21" spans="2:12" x14ac:dyDescent="0.3">
      <c r="B21">
        <f t="shared" si="1"/>
        <v>5.9858369011626726E-8</v>
      </c>
      <c r="D21">
        <f t="shared" si="1"/>
        <v>6.4931112148205272E-8</v>
      </c>
      <c r="F21">
        <f t="shared" si="1"/>
        <v>7.5677809949986844E-8</v>
      </c>
      <c r="H21">
        <f t="shared" si="1"/>
        <v>7.1292254370763588E-8</v>
      </c>
      <c r="J21">
        <f t="shared" si="1"/>
        <v>8.1469862230815065E-8</v>
      </c>
      <c r="L21">
        <f t="shared" si="1"/>
        <v>8.6333734602804032E-8</v>
      </c>
    </row>
    <row r="22" spans="2:12" x14ac:dyDescent="0.3">
      <c r="B22">
        <f t="shared" si="1"/>
        <v>4.4083780342866015E-8</v>
      </c>
      <c r="D22">
        <f t="shared" si="1"/>
        <v>5.7485249567097272E-8</v>
      </c>
      <c r="F22">
        <f t="shared" si="1"/>
        <v>6.7775304042285725E-8</v>
      </c>
      <c r="H22">
        <f t="shared" si="1"/>
        <v>5.6046382168161868E-8</v>
      </c>
      <c r="J22">
        <f t="shared" si="1"/>
        <v>5.9949776341219029E-8</v>
      </c>
      <c r="L22">
        <f t="shared" si="1"/>
        <v>7.2107423291536178E-8</v>
      </c>
    </row>
    <row r="23" spans="2:12" x14ac:dyDescent="0.3">
      <c r="B23">
        <f t="shared" si="1"/>
        <v>1.5770757099417615E-7</v>
      </c>
      <c r="D23">
        <f t="shared" si="1"/>
        <v>1.8863062413028913E-7</v>
      </c>
      <c r="F23">
        <f t="shared" si="1"/>
        <v>9.7901453548639757E-8</v>
      </c>
      <c r="H23">
        <f t="shared" si="1"/>
        <v>5.7589090322729263E-8</v>
      </c>
      <c r="J23">
        <f t="shared" si="1"/>
        <v>6.8195826939974552E-8</v>
      </c>
      <c r="L23">
        <f t="shared" si="1"/>
        <v>1.0360519862034598E-7</v>
      </c>
    </row>
    <row r="24" spans="2:12" x14ac:dyDescent="0.3">
      <c r="B24">
        <f t="shared" si="1"/>
        <v>4.7087841246706654E-8</v>
      </c>
      <c r="D24">
        <f t="shared" si="1"/>
        <v>6.2784210667934311E-8</v>
      </c>
      <c r="F24">
        <f t="shared" si="1"/>
        <v>2.166694199244889E-7</v>
      </c>
      <c r="H24">
        <f t="shared" si="1"/>
        <v>1.8743940536464504E-7</v>
      </c>
      <c r="J24">
        <f t="shared" si="1"/>
        <v>2.1552737806379499E-7</v>
      </c>
      <c r="L24">
        <f t="shared" si="1"/>
        <v>2.4679129811669467E-7</v>
      </c>
    </row>
    <row r="31" spans="2:12" x14ac:dyDescent="0.3">
      <c r="C31">
        <f t="shared" ref="C31:C38" si="2">B3/Q4</f>
        <v>8.8540846844010703E-8</v>
      </c>
      <c r="E31">
        <f t="shared" ref="E31:E39" si="3">D2/S3</f>
        <v>1.0592698428339163E-7</v>
      </c>
    </row>
    <row r="32" spans="2:12" x14ac:dyDescent="0.3">
      <c r="C32">
        <f t="shared" si="2"/>
        <v>4.9184520647661766E-8</v>
      </c>
      <c r="E32">
        <f t="shared" si="3"/>
        <v>1.1018416496143554E-7</v>
      </c>
    </row>
    <row r="33" spans="3:5" x14ac:dyDescent="0.3">
      <c r="C33">
        <f t="shared" si="2"/>
        <v>4.0919146324309809E-8</v>
      </c>
      <c r="E33">
        <f t="shared" si="3"/>
        <v>5.7054043951287648E-8</v>
      </c>
    </row>
    <row r="34" spans="3:5" x14ac:dyDescent="0.3">
      <c r="C34">
        <f t="shared" si="2"/>
        <v>4.9563460292043156E-8</v>
      </c>
      <c r="E34">
        <f t="shared" si="3"/>
        <v>4.5714358784189869E-8</v>
      </c>
    </row>
    <row r="35" spans="3:5" x14ac:dyDescent="0.3">
      <c r="C35">
        <f t="shared" si="2"/>
        <v>5.9858369011626726E-8</v>
      </c>
      <c r="E35">
        <f t="shared" si="3"/>
        <v>6.1001181897899261E-8</v>
      </c>
    </row>
    <row r="36" spans="3:5" x14ac:dyDescent="0.3">
      <c r="C36">
        <f t="shared" si="2"/>
        <v>4.4083780342866015E-8</v>
      </c>
      <c r="E36">
        <f t="shared" si="3"/>
        <v>6.4931112148205272E-8</v>
      </c>
    </row>
    <row r="37" spans="3:5" x14ac:dyDescent="0.3">
      <c r="C37">
        <f t="shared" si="2"/>
        <v>1.5770757099417615E-7</v>
      </c>
      <c r="E37">
        <f t="shared" si="3"/>
        <v>5.7485249567097272E-8</v>
      </c>
    </row>
    <row r="38" spans="3:5" x14ac:dyDescent="0.3">
      <c r="C38">
        <f t="shared" si="2"/>
        <v>4.7087841246706654E-8</v>
      </c>
      <c r="E38">
        <f t="shared" si="3"/>
        <v>1.8863062413028913E-7</v>
      </c>
    </row>
    <row r="39" spans="3:5" ht="18" thickBot="1" x14ac:dyDescent="0.35">
      <c r="C39" s="13">
        <f>AVERAGE(C30:C38)</f>
        <v>6.7118191962925131E-8</v>
      </c>
      <c r="E39">
        <f t="shared" si="3"/>
        <v>6.2784210667934311E-8</v>
      </c>
    </row>
    <row r="40" spans="3:5" ht="18" thickBot="1" x14ac:dyDescent="0.35">
      <c r="E40" s="13">
        <f>AVERAGE(E31:E39)</f>
        <v>8.3745770043525556E-8</v>
      </c>
    </row>
  </sheetData>
  <mergeCells count="7">
    <mergeCell ref="AA1:AB1"/>
    <mergeCell ref="O1:O2"/>
    <mergeCell ref="Q1:R1"/>
    <mergeCell ref="S1:T1"/>
    <mergeCell ref="U1:V1"/>
    <mergeCell ref="W1:X1"/>
    <mergeCell ref="Y1:Z1"/>
  </mergeCells>
  <phoneticPr fontId="13" type="noConversion"/>
  <conditionalFormatting sqref="B16:L16">
    <cfRule type="top10" dxfId="26" priority="18" bottom="1" rank="1"/>
  </conditionalFormatting>
  <conditionalFormatting sqref="B17:L17">
    <cfRule type="top10" dxfId="25" priority="17" bottom="1" rank="1"/>
  </conditionalFormatting>
  <conditionalFormatting sqref="B18:L18">
    <cfRule type="top10" dxfId="24" priority="16" bottom="1" rank="1"/>
  </conditionalFormatting>
  <conditionalFormatting sqref="B19:L19">
    <cfRule type="top10" dxfId="23" priority="15" bottom="1" rank="1"/>
  </conditionalFormatting>
  <conditionalFormatting sqref="B20:L20">
    <cfRule type="top10" dxfId="22" priority="14" bottom="1" rank="1"/>
  </conditionalFormatting>
  <conditionalFormatting sqref="B21:L21">
    <cfRule type="top10" dxfId="21" priority="13" bottom="1" rank="1"/>
  </conditionalFormatting>
  <conditionalFormatting sqref="B22:L22">
    <cfRule type="top10" dxfId="20" priority="12" bottom="1" rank="1"/>
  </conditionalFormatting>
  <conditionalFormatting sqref="B23:L23">
    <cfRule type="top10" dxfId="19" priority="11" bottom="1" rank="1"/>
  </conditionalFormatting>
  <conditionalFormatting sqref="B24:L24">
    <cfRule type="top10" dxfId="18" priority="10" bottom="1" rank="1"/>
  </conditionalFormatting>
  <conditionalFormatting sqref="D2:L2">
    <cfRule type="cellIs" dxfId="17" priority="9" operator="lessThan">
      <formula>$B$2</formula>
    </cfRule>
  </conditionalFormatting>
  <conditionalFormatting sqref="D3:L3">
    <cfRule type="cellIs" dxfId="16" priority="8" operator="lessThan">
      <formula>$B$3</formula>
    </cfRule>
  </conditionalFormatting>
  <conditionalFormatting sqref="D4:L4">
    <cfRule type="cellIs" dxfId="15" priority="7" operator="lessThan">
      <formula>$B$4</formula>
    </cfRule>
  </conditionalFormatting>
  <conditionalFormatting sqref="D5:L5">
    <cfRule type="cellIs" dxfId="14" priority="6" operator="lessThan">
      <formula>$B$5</formula>
    </cfRule>
  </conditionalFormatting>
  <conditionalFormatting sqref="D6:L6">
    <cfRule type="cellIs" dxfId="13" priority="5" operator="lessThan">
      <formula>$B$6</formula>
    </cfRule>
  </conditionalFormatting>
  <conditionalFormatting sqref="D7:L7">
    <cfRule type="cellIs" dxfId="12" priority="4" operator="lessThan">
      <formula>$B$7</formula>
    </cfRule>
  </conditionalFormatting>
  <conditionalFormatting sqref="D8:L8">
    <cfRule type="cellIs" dxfId="11" priority="3" operator="lessThan">
      <formula>$B$8</formula>
    </cfRule>
  </conditionalFormatting>
  <conditionalFormatting sqref="D9:L9">
    <cfRule type="cellIs" dxfId="10" priority="2" operator="lessThan">
      <formula>$B$9</formula>
    </cfRule>
  </conditionalFormatting>
  <conditionalFormatting sqref="D10:L10">
    <cfRule type="cellIs" dxfId="9" priority="1" operator="lessThan">
      <formula>$B$10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55"/>
  <sheetViews>
    <sheetView tabSelected="1" topLeftCell="J79" zoomScale="70" zoomScaleNormal="70" workbookViewId="0">
      <selection activeCell="O97" sqref="O97"/>
    </sheetView>
  </sheetViews>
  <sheetFormatPr defaultRowHeight="17.25" x14ac:dyDescent="0.3"/>
  <cols>
    <col min="2" max="2" width="12.88671875" bestFit="1" customWidth="1"/>
    <col min="10" max="10" width="8.88671875" style="40"/>
    <col min="14" max="14" width="10" bestFit="1" customWidth="1"/>
  </cols>
  <sheetData>
    <row r="1" spans="1:29" x14ac:dyDescent="0.3">
      <c r="A1" s="39" t="s">
        <v>65</v>
      </c>
      <c r="B1" s="41" t="s">
        <v>61</v>
      </c>
      <c r="K1" t="s">
        <v>68</v>
      </c>
      <c r="U1" t="s">
        <v>70</v>
      </c>
    </row>
    <row r="2" spans="1:29" x14ac:dyDescent="0.3">
      <c r="A2" s="39"/>
      <c r="B2" t="s">
        <v>62</v>
      </c>
      <c r="C2" t="s">
        <v>63</v>
      </c>
      <c r="D2" t="s">
        <v>64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s="40" t="s">
        <v>67</v>
      </c>
      <c r="K2" t="s">
        <v>62</v>
      </c>
      <c r="L2" t="s">
        <v>63</v>
      </c>
      <c r="M2" t="s">
        <v>64</v>
      </c>
      <c r="N2" t="s">
        <v>56</v>
      </c>
      <c r="O2" t="s">
        <v>57</v>
      </c>
      <c r="P2" t="s">
        <v>58</v>
      </c>
      <c r="Q2" t="s">
        <v>59</v>
      </c>
      <c r="R2" t="s">
        <v>60</v>
      </c>
      <c r="S2" t="s">
        <v>67</v>
      </c>
      <c r="U2" t="s">
        <v>62</v>
      </c>
      <c r="V2" t="s">
        <v>63</v>
      </c>
      <c r="W2" t="s">
        <v>64</v>
      </c>
      <c r="X2" t="s">
        <v>56</v>
      </c>
      <c r="Y2" t="s">
        <v>57</v>
      </c>
      <c r="Z2" t="s">
        <v>58</v>
      </c>
      <c r="AA2" t="s">
        <v>59</v>
      </c>
      <c r="AB2" t="s">
        <v>60</v>
      </c>
      <c r="AC2" t="s">
        <v>67</v>
      </c>
    </row>
    <row r="3" spans="1:29" x14ac:dyDescent="0.3">
      <c r="A3">
        <v>1</v>
      </c>
      <c r="B3">
        <v>6.3E-2</v>
      </c>
      <c r="C3">
        <v>6.3E-2</v>
      </c>
      <c r="D3">
        <v>7.8E-2</v>
      </c>
      <c r="E3">
        <v>0.109</v>
      </c>
      <c r="F3">
        <v>7.8E-2</v>
      </c>
      <c r="G3">
        <v>6.3E-2</v>
      </c>
      <c r="H3">
        <v>0.11</v>
      </c>
      <c r="I3">
        <v>6.2E-2</v>
      </c>
      <c r="J3" s="40">
        <v>0.125</v>
      </c>
      <c r="K3">
        <f>B3*(U$3/B$23)</f>
        <v>5.9364426877470356E-3</v>
      </c>
      <c r="L3">
        <f t="shared" ref="L3:S3" si="0">C3*(V$3/C$23)</f>
        <v>4.5171784232365154E-3</v>
      </c>
      <c r="M3">
        <f t="shared" si="0"/>
        <v>7.9273677335075128E-3</v>
      </c>
      <c r="N3">
        <f t="shared" si="0"/>
        <v>1.4014997713763145E-2</v>
      </c>
      <c r="O3">
        <f t="shared" si="0"/>
        <v>8.562330097087378E-3</v>
      </c>
      <c r="P3">
        <f t="shared" si="0"/>
        <v>5.6810357958872815E-3</v>
      </c>
      <c r="Q3">
        <f t="shared" si="0"/>
        <v>1.3427904806346244E-2</v>
      </c>
      <c r="R3">
        <f t="shared" si="0"/>
        <v>5.7571428571428565E-3</v>
      </c>
      <c r="S3">
        <f t="shared" si="0"/>
        <v>1.6165560327996875E-2</v>
      </c>
      <c r="T3" t="s">
        <v>71</v>
      </c>
      <c r="U3">
        <f t="array" ref="U3:AC3">TRANSPOSE('Sheet2 (2)'!B20:B28)</f>
        <v>5.96E-3</v>
      </c>
      <c r="V3">
        <v>4.3200000000000001E-3</v>
      </c>
      <c r="W3">
        <v>7.7799999999999996E-3</v>
      </c>
      <c r="X3">
        <v>1.4060000000000001E-2</v>
      </c>
      <c r="Y3">
        <v>8.4799999999999997E-3</v>
      </c>
      <c r="Z3">
        <v>5.9200000000000008E-3</v>
      </c>
      <c r="AA3">
        <v>1.3080000000000001E-2</v>
      </c>
      <c r="AB3">
        <v>6.2399999999999999E-3</v>
      </c>
      <c r="AC3">
        <v>1.6560000000000002E-2</v>
      </c>
    </row>
    <row r="4" spans="1:29" x14ac:dyDescent="0.3">
      <c r="A4">
        <v>2</v>
      </c>
      <c r="B4">
        <v>6.2E-2</v>
      </c>
      <c r="C4">
        <v>6.2E-2</v>
      </c>
      <c r="D4">
        <v>7.8E-2</v>
      </c>
      <c r="E4">
        <v>0.109</v>
      </c>
      <c r="F4">
        <v>7.8E-2</v>
      </c>
      <c r="G4">
        <v>6.2E-2</v>
      </c>
      <c r="H4">
        <v>0.109</v>
      </c>
      <c r="I4">
        <v>6.3E-2</v>
      </c>
      <c r="J4" s="40">
        <v>0.125</v>
      </c>
      <c r="K4">
        <f t="shared" ref="K4:K22" si="1">B4*(U$3/B$23)</f>
        <v>5.8422134387351781E-3</v>
      </c>
      <c r="L4">
        <f t="shared" ref="L4:L22" si="2">C4*(V$3/C$23)</f>
        <v>4.4454771784232378E-3</v>
      </c>
      <c r="M4">
        <f t="shared" ref="M4:M22" si="3">D4*(W$3/D$23)</f>
        <v>7.9273677335075128E-3</v>
      </c>
      <c r="N4">
        <f t="shared" ref="N4:N22" si="4">E4*(X$3/E$23)</f>
        <v>1.4014997713763145E-2</v>
      </c>
      <c r="O4">
        <f t="shared" ref="O4:O22" si="5">F4*(Y$3/F$23)</f>
        <v>8.562330097087378E-3</v>
      </c>
      <c r="P4">
        <f t="shared" ref="P4:P22" si="6">G4*(Z$3/G$23)</f>
        <v>5.590860624523992E-3</v>
      </c>
      <c r="Q4">
        <f t="shared" ref="Q4:Q22" si="7">H4*(AA$3/H$23)</f>
        <v>1.3305832944470368E-2</v>
      </c>
      <c r="R4">
        <f t="shared" ref="R4:R22" si="8">I4*(AB$3/I$23)</f>
        <v>5.8499999999999993E-3</v>
      </c>
      <c r="S4">
        <f t="shared" ref="S4:S22" si="9">J4*(AC$3/J$23)</f>
        <v>1.6165560327996875E-2</v>
      </c>
    </row>
    <row r="5" spans="1:29" x14ac:dyDescent="0.3">
      <c r="A5">
        <v>3</v>
      </c>
      <c r="B5">
        <v>6.2E-2</v>
      </c>
      <c r="C5">
        <v>6.3E-2</v>
      </c>
      <c r="D5">
        <v>6.3E-2</v>
      </c>
      <c r="E5">
        <v>0.11</v>
      </c>
      <c r="F5">
        <v>7.8E-2</v>
      </c>
      <c r="G5">
        <v>6.3E-2</v>
      </c>
      <c r="H5">
        <v>0.109</v>
      </c>
      <c r="I5">
        <v>7.8E-2</v>
      </c>
      <c r="J5" s="40">
        <v>0.125</v>
      </c>
      <c r="K5">
        <f t="shared" si="1"/>
        <v>5.8422134387351781E-3</v>
      </c>
      <c r="L5">
        <f t="shared" si="2"/>
        <v>4.5171784232365154E-3</v>
      </c>
      <c r="M5">
        <f t="shared" si="3"/>
        <v>6.402873938602221E-3</v>
      </c>
      <c r="N5">
        <f t="shared" si="4"/>
        <v>1.4143575674439872E-2</v>
      </c>
      <c r="O5">
        <f t="shared" si="5"/>
        <v>8.562330097087378E-3</v>
      </c>
      <c r="P5">
        <f t="shared" si="6"/>
        <v>5.6810357958872815E-3</v>
      </c>
      <c r="Q5">
        <f t="shared" si="7"/>
        <v>1.3305832944470368E-2</v>
      </c>
      <c r="R5">
        <f t="shared" si="8"/>
        <v>7.242857142857142E-3</v>
      </c>
      <c r="S5">
        <f t="shared" si="9"/>
        <v>1.6165560327996875E-2</v>
      </c>
    </row>
    <row r="6" spans="1:29" x14ac:dyDescent="0.3">
      <c r="A6">
        <v>4</v>
      </c>
      <c r="B6">
        <v>6.3E-2</v>
      </c>
      <c r="C6">
        <v>6.2E-2</v>
      </c>
      <c r="D6">
        <v>7.8E-2</v>
      </c>
      <c r="E6">
        <v>0.109</v>
      </c>
      <c r="F6">
        <v>7.8E-2</v>
      </c>
      <c r="G6">
        <v>6.2E-2</v>
      </c>
      <c r="H6">
        <v>0.109</v>
      </c>
      <c r="I6">
        <v>6.3E-2</v>
      </c>
      <c r="J6" s="40">
        <v>0.125</v>
      </c>
      <c r="K6">
        <f t="shared" si="1"/>
        <v>5.9364426877470356E-3</v>
      </c>
      <c r="L6">
        <f t="shared" si="2"/>
        <v>4.4454771784232378E-3</v>
      </c>
      <c r="M6">
        <f t="shared" si="3"/>
        <v>7.9273677335075128E-3</v>
      </c>
      <c r="N6">
        <f t="shared" si="4"/>
        <v>1.4014997713763145E-2</v>
      </c>
      <c r="O6">
        <f t="shared" si="5"/>
        <v>8.562330097087378E-3</v>
      </c>
      <c r="P6">
        <f t="shared" si="6"/>
        <v>5.590860624523992E-3</v>
      </c>
      <c r="Q6">
        <f t="shared" si="7"/>
        <v>1.3305832944470368E-2</v>
      </c>
      <c r="R6">
        <f t="shared" si="8"/>
        <v>5.8499999999999993E-3</v>
      </c>
      <c r="S6">
        <f t="shared" si="9"/>
        <v>1.6165560327996875E-2</v>
      </c>
    </row>
    <row r="7" spans="1:29" x14ac:dyDescent="0.3">
      <c r="A7">
        <v>5</v>
      </c>
      <c r="B7">
        <v>6.3E-2</v>
      </c>
      <c r="C7">
        <v>6.2E-2</v>
      </c>
      <c r="D7">
        <v>7.8E-2</v>
      </c>
      <c r="E7">
        <v>0.109</v>
      </c>
      <c r="F7">
        <v>7.9000000000000001E-2</v>
      </c>
      <c r="G7">
        <v>7.8E-2</v>
      </c>
      <c r="H7">
        <v>0.11</v>
      </c>
      <c r="I7">
        <v>6.2E-2</v>
      </c>
      <c r="J7" s="40">
        <v>0.125</v>
      </c>
      <c r="K7">
        <f t="shared" si="1"/>
        <v>5.9364426877470356E-3</v>
      </c>
      <c r="L7">
        <f t="shared" si="2"/>
        <v>4.4454771784232378E-3</v>
      </c>
      <c r="M7">
        <f t="shared" si="3"/>
        <v>7.9273677335075128E-3</v>
      </c>
      <c r="N7">
        <f t="shared" si="4"/>
        <v>1.4014997713763145E-2</v>
      </c>
      <c r="O7">
        <f t="shared" si="5"/>
        <v>8.6721035598705479E-3</v>
      </c>
      <c r="P7">
        <f t="shared" si="6"/>
        <v>7.0336633663366345E-3</v>
      </c>
      <c r="Q7">
        <f t="shared" si="7"/>
        <v>1.3427904806346244E-2</v>
      </c>
      <c r="R7">
        <f t="shared" si="8"/>
        <v>5.7571428571428565E-3</v>
      </c>
      <c r="S7">
        <f t="shared" si="9"/>
        <v>1.6165560327996875E-2</v>
      </c>
    </row>
    <row r="8" spans="1:29" x14ac:dyDescent="0.3">
      <c r="A8">
        <v>6</v>
      </c>
      <c r="B8">
        <v>6.2E-2</v>
      </c>
      <c r="C8">
        <v>6.3E-2</v>
      </c>
      <c r="D8">
        <v>7.8E-2</v>
      </c>
      <c r="E8">
        <v>0.109</v>
      </c>
      <c r="F8">
        <v>7.8E-2</v>
      </c>
      <c r="G8">
        <v>6.2E-2</v>
      </c>
      <c r="H8">
        <v>0.109</v>
      </c>
      <c r="I8">
        <v>6.2E-2</v>
      </c>
      <c r="J8" s="40">
        <v>0.125</v>
      </c>
      <c r="K8">
        <f t="shared" si="1"/>
        <v>5.8422134387351781E-3</v>
      </c>
      <c r="L8">
        <f t="shared" si="2"/>
        <v>4.5171784232365154E-3</v>
      </c>
      <c r="M8">
        <f t="shared" si="3"/>
        <v>7.9273677335075128E-3</v>
      </c>
      <c r="N8">
        <f t="shared" si="4"/>
        <v>1.4014997713763145E-2</v>
      </c>
      <c r="O8">
        <f t="shared" si="5"/>
        <v>8.562330097087378E-3</v>
      </c>
      <c r="P8">
        <f t="shared" si="6"/>
        <v>5.590860624523992E-3</v>
      </c>
      <c r="Q8">
        <f t="shared" si="7"/>
        <v>1.3305832944470368E-2</v>
      </c>
      <c r="R8">
        <f t="shared" si="8"/>
        <v>5.7571428571428565E-3</v>
      </c>
      <c r="S8">
        <f t="shared" si="9"/>
        <v>1.6165560327996875E-2</v>
      </c>
    </row>
    <row r="9" spans="1:29" x14ac:dyDescent="0.3">
      <c r="A9">
        <v>7</v>
      </c>
      <c r="B9">
        <v>6.2E-2</v>
      </c>
      <c r="C9">
        <v>6.3E-2</v>
      </c>
      <c r="D9">
        <v>7.8E-2</v>
      </c>
      <c r="E9">
        <v>0.109</v>
      </c>
      <c r="F9">
        <v>7.8E-2</v>
      </c>
      <c r="G9">
        <v>6.3E-2</v>
      </c>
      <c r="H9">
        <v>0.11</v>
      </c>
      <c r="I9">
        <v>6.3E-2</v>
      </c>
      <c r="J9" s="40">
        <v>0.125</v>
      </c>
      <c r="K9">
        <f t="shared" si="1"/>
        <v>5.8422134387351781E-3</v>
      </c>
      <c r="L9">
        <f t="shared" si="2"/>
        <v>4.5171784232365154E-3</v>
      </c>
      <c r="M9">
        <f t="shared" si="3"/>
        <v>7.9273677335075128E-3</v>
      </c>
      <c r="N9">
        <f t="shared" si="4"/>
        <v>1.4014997713763145E-2</v>
      </c>
      <c r="O9">
        <f t="shared" si="5"/>
        <v>8.562330097087378E-3</v>
      </c>
      <c r="P9">
        <f t="shared" si="6"/>
        <v>5.6810357958872815E-3</v>
      </c>
      <c r="Q9">
        <f t="shared" si="7"/>
        <v>1.3427904806346244E-2</v>
      </c>
      <c r="R9">
        <f t="shared" si="8"/>
        <v>5.8499999999999993E-3</v>
      </c>
      <c r="S9">
        <f t="shared" si="9"/>
        <v>1.6165560327996875E-2</v>
      </c>
    </row>
    <row r="10" spans="1:29" x14ac:dyDescent="0.3">
      <c r="A10">
        <v>8</v>
      </c>
      <c r="B10">
        <v>6.2E-2</v>
      </c>
      <c r="C10">
        <v>6.2E-2</v>
      </c>
      <c r="D10">
        <v>7.8E-2</v>
      </c>
      <c r="E10">
        <v>0.109</v>
      </c>
      <c r="F10">
        <v>7.8E-2</v>
      </c>
      <c r="G10">
        <v>6.2E-2</v>
      </c>
      <c r="H10">
        <v>0.11</v>
      </c>
      <c r="I10">
        <v>7.8E-2</v>
      </c>
      <c r="J10" s="40">
        <v>0.14000000000000001</v>
      </c>
      <c r="K10">
        <f t="shared" si="1"/>
        <v>5.8422134387351781E-3</v>
      </c>
      <c r="L10">
        <f t="shared" si="2"/>
        <v>4.4454771784232378E-3</v>
      </c>
      <c r="M10">
        <f t="shared" si="3"/>
        <v>7.9273677335075128E-3</v>
      </c>
      <c r="N10">
        <f t="shared" si="4"/>
        <v>1.4014997713763145E-2</v>
      </c>
      <c r="O10">
        <f t="shared" si="5"/>
        <v>8.562330097087378E-3</v>
      </c>
      <c r="P10">
        <f t="shared" si="6"/>
        <v>5.590860624523992E-3</v>
      </c>
      <c r="Q10">
        <f t="shared" si="7"/>
        <v>1.3427904806346244E-2</v>
      </c>
      <c r="R10">
        <f t="shared" si="8"/>
        <v>7.242857142857142E-3</v>
      </c>
      <c r="S10">
        <f t="shared" si="9"/>
        <v>1.8105427567356502E-2</v>
      </c>
    </row>
    <row r="11" spans="1:29" x14ac:dyDescent="0.3">
      <c r="A11">
        <v>9</v>
      </c>
      <c r="B11">
        <v>6.3E-2</v>
      </c>
      <c r="C11">
        <v>6.3E-2</v>
      </c>
      <c r="D11">
        <v>7.8E-2</v>
      </c>
      <c r="E11">
        <v>0.11</v>
      </c>
      <c r="F11">
        <v>7.8E-2</v>
      </c>
      <c r="G11">
        <v>6.2E-2</v>
      </c>
      <c r="H11">
        <v>0.109</v>
      </c>
      <c r="I11">
        <v>7.8E-2</v>
      </c>
      <c r="J11" s="40">
        <v>0.14099999999999999</v>
      </c>
      <c r="K11">
        <f t="shared" si="1"/>
        <v>5.9364426877470356E-3</v>
      </c>
      <c r="L11">
        <f t="shared" si="2"/>
        <v>4.5171784232365154E-3</v>
      </c>
      <c r="M11">
        <f t="shared" si="3"/>
        <v>7.9273677335075128E-3</v>
      </c>
      <c r="N11">
        <f t="shared" si="4"/>
        <v>1.4143575674439872E-2</v>
      </c>
      <c r="O11">
        <f t="shared" si="5"/>
        <v>8.562330097087378E-3</v>
      </c>
      <c r="P11">
        <f t="shared" si="6"/>
        <v>5.590860624523992E-3</v>
      </c>
      <c r="Q11">
        <f t="shared" si="7"/>
        <v>1.3305832944470368E-2</v>
      </c>
      <c r="R11">
        <f t="shared" si="8"/>
        <v>7.242857142857142E-3</v>
      </c>
      <c r="S11">
        <f t="shared" si="9"/>
        <v>1.8234752049980475E-2</v>
      </c>
    </row>
    <row r="12" spans="1:29" x14ac:dyDescent="0.3">
      <c r="A12">
        <v>10</v>
      </c>
      <c r="B12">
        <v>7.8E-2</v>
      </c>
      <c r="C12">
        <v>6.3E-2</v>
      </c>
      <c r="D12">
        <v>7.8E-2</v>
      </c>
      <c r="E12">
        <v>0.109</v>
      </c>
      <c r="F12">
        <v>7.8E-2</v>
      </c>
      <c r="G12">
        <v>7.8E-2</v>
      </c>
      <c r="H12">
        <v>0.11</v>
      </c>
      <c r="I12">
        <v>6.2E-2</v>
      </c>
      <c r="J12" s="40">
        <v>0.125</v>
      </c>
      <c r="K12">
        <f t="shared" si="1"/>
        <v>7.3498814229249016E-3</v>
      </c>
      <c r="L12">
        <f t="shared" si="2"/>
        <v>4.5171784232365154E-3</v>
      </c>
      <c r="M12">
        <f t="shared" si="3"/>
        <v>7.9273677335075128E-3</v>
      </c>
      <c r="N12">
        <f t="shared" si="4"/>
        <v>1.4014997713763145E-2</v>
      </c>
      <c r="O12">
        <f t="shared" si="5"/>
        <v>8.562330097087378E-3</v>
      </c>
      <c r="P12">
        <f t="shared" si="6"/>
        <v>7.0336633663366345E-3</v>
      </c>
      <c r="Q12">
        <f t="shared" si="7"/>
        <v>1.3427904806346244E-2</v>
      </c>
      <c r="R12">
        <f t="shared" si="8"/>
        <v>5.7571428571428565E-3</v>
      </c>
      <c r="S12">
        <f t="shared" si="9"/>
        <v>1.6165560327996875E-2</v>
      </c>
    </row>
    <row r="13" spans="1:29" x14ac:dyDescent="0.3">
      <c r="A13">
        <v>11</v>
      </c>
      <c r="B13">
        <v>6.2E-2</v>
      </c>
      <c r="C13">
        <v>6.3E-2</v>
      </c>
      <c r="D13">
        <v>7.8E-2</v>
      </c>
      <c r="E13">
        <v>0.109</v>
      </c>
      <c r="F13">
        <v>6.2E-2</v>
      </c>
      <c r="G13">
        <v>6.3E-2</v>
      </c>
      <c r="H13">
        <v>0.109</v>
      </c>
      <c r="I13">
        <v>6.3E-2</v>
      </c>
      <c r="J13" s="40">
        <v>0.125</v>
      </c>
      <c r="K13">
        <f t="shared" si="1"/>
        <v>5.8422134387351781E-3</v>
      </c>
      <c r="L13">
        <f t="shared" si="2"/>
        <v>4.5171784232365154E-3</v>
      </c>
      <c r="M13">
        <f t="shared" si="3"/>
        <v>7.9273677335075128E-3</v>
      </c>
      <c r="N13">
        <f t="shared" si="4"/>
        <v>1.4014997713763145E-2</v>
      </c>
      <c r="O13">
        <f t="shared" si="5"/>
        <v>6.805954692556633E-3</v>
      </c>
      <c r="P13">
        <f t="shared" si="6"/>
        <v>5.6810357958872815E-3</v>
      </c>
      <c r="Q13">
        <f t="shared" si="7"/>
        <v>1.3305832944470368E-2</v>
      </c>
      <c r="R13">
        <f t="shared" si="8"/>
        <v>5.8499999999999993E-3</v>
      </c>
      <c r="S13">
        <f t="shared" si="9"/>
        <v>1.6165560327996875E-2</v>
      </c>
    </row>
    <row r="14" spans="1:29" x14ac:dyDescent="0.3">
      <c r="A14">
        <v>12</v>
      </c>
      <c r="B14">
        <v>6.3E-2</v>
      </c>
      <c r="C14">
        <v>6.2E-2</v>
      </c>
      <c r="D14">
        <v>7.8E-2</v>
      </c>
      <c r="E14">
        <v>0.11</v>
      </c>
      <c r="F14">
        <v>7.8E-2</v>
      </c>
      <c r="G14">
        <v>6.3E-2</v>
      </c>
      <c r="H14">
        <v>9.4E-2</v>
      </c>
      <c r="I14">
        <v>6.2E-2</v>
      </c>
      <c r="J14" s="40">
        <v>0.125</v>
      </c>
      <c r="K14">
        <f t="shared" si="1"/>
        <v>5.9364426877470356E-3</v>
      </c>
      <c r="L14">
        <f t="shared" si="2"/>
        <v>4.4454771784232378E-3</v>
      </c>
      <c r="M14">
        <f t="shared" si="3"/>
        <v>7.9273677335075128E-3</v>
      </c>
      <c r="N14">
        <f t="shared" si="4"/>
        <v>1.4143575674439872E-2</v>
      </c>
      <c r="O14">
        <f t="shared" si="5"/>
        <v>8.562330097087378E-3</v>
      </c>
      <c r="P14">
        <f t="shared" si="6"/>
        <v>5.6810357958872815E-3</v>
      </c>
      <c r="Q14">
        <f t="shared" si="7"/>
        <v>1.1474755016332244E-2</v>
      </c>
      <c r="R14">
        <f t="shared" si="8"/>
        <v>5.7571428571428565E-3</v>
      </c>
      <c r="S14">
        <f t="shared" si="9"/>
        <v>1.6165560327996875E-2</v>
      </c>
    </row>
    <row r="15" spans="1:29" x14ac:dyDescent="0.3">
      <c r="A15">
        <v>13</v>
      </c>
      <c r="B15">
        <v>6.2E-2</v>
      </c>
      <c r="C15">
        <v>4.7E-2</v>
      </c>
      <c r="D15">
        <v>7.8E-2</v>
      </c>
      <c r="E15">
        <v>0.11</v>
      </c>
      <c r="F15">
        <v>7.8E-2</v>
      </c>
      <c r="G15">
        <v>6.3E-2</v>
      </c>
      <c r="H15">
        <v>0.11</v>
      </c>
      <c r="I15">
        <v>6.3E-2</v>
      </c>
      <c r="J15" s="40">
        <v>0.125</v>
      </c>
      <c r="K15">
        <f t="shared" si="1"/>
        <v>5.8422134387351781E-3</v>
      </c>
      <c r="L15">
        <f t="shared" si="2"/>
        <v>3.3699585062240672E-3</v>
      </c>
      <c r="M15">
        <f t="shared" si="3"/>
        <v>7.9273677335075128E-3</v>
      </c>
      <c r="N15">
        <f t="shared" si="4"/>
        <v>1.4143575674439872E-2</v>
      </c>
      <c r="O15">
        <f t="shared" si="5"/>
        <v>8.562330097087378E-3</v>
      </c>
      <c r="P15">
        <f t="shared" si="6"/>
        <v>5.6810357958872815E-3</v>
      </c>
      <c r="Q15">
        <f t="shared" si="7"/>
        <v>1.3427904806346244E-2</v>
      </c>
      <c r="R15">
        <f t="shared" si="8"/>
        <v>5.8499999999999993E-3</v>
      </c>
      <c r="S15">
        <f t="shared" si="9"/>
        <v>1.6165560327996875E-2</v>
      </c>
    </row>
    <row r="16" spans="1:29" x14ac:dyDescent="0.3">
      <c r="A16">
        <v>14</v>
      </c>
      <c r="B16">
        <v>6.2E-2</v>
      </c>
      <c r="C16">
        <v>6.2E-2</v>
      </c>
      <c r="D16">
        <v>7.8E-2</v>
      </c>
      <c r="E16">
        <v>0.109</v>
      </c>
      <c r="F16">
        <v>7.8E-2</v>
      </c>
      <c r="G16">
        <v>6.3E-2</v>
      </c>
      <c r="H16">
        <v>9.4E-2</v>
      </c>
      <c r="I16">
        <v>7.9000000000000001E-2</v>
      </c>
      <c r="J16" s="40">
        <v>0.125</v>
      </c>
      <c r="K16">
        <f t="shared" si="1"/>
        <v>5.8422134387351781E-3</v>
      </c>
      <c r="L16">
        <f t="shared" si="2"/>
        <v>4.4454771784232378E-3</v>
      </c>
      <c r="M16">
        <f t="shared" si="3"/>
        <v>7.9273677335075128E-3</v>
      </c>
      <c r="N16">
        <f t="shared" si="4"/>
        <v>1.4014997713763145E-2</v>
      </c>
      <c r="O16">
        <f t="shared" si="5"/>
        <v>8.562330097087378E-3</v>
      </c>
      <c r="P16">
        <f t="shared" si="6"/>
        <v>5.6810357958872815E-3</v>
      </c>
      <c r="Q16">
        <f t="shared" si="7"/>
        <v>1.1474755016332244E-2</v>
      </c>
      <c r="R16">
        <f t="shared" si="8"/>
        <v>7.3357142857142848E-3</v>
      </c>
      <c r="S16">
        <f t="shared" si="9"/>
        <v>1.6165560327996875E-2</v>
      </c>
    </row>
    <row r="17" spans="1:29" x14ac:dyDescent="0.3">
      <c r="A17">
        <v>15</v>
      </c>
      <c r="B17">
        <v>6.3E-2</v>
      </c>
      <c r="C17">
        <v>4.7E-2</v>
      </c>
      <c r="D17">
        <v>7.8E-2</v>
      </c>
      <c r="E17">
        <v>0.109</v>
      </c>
      <c r="F17">
        <v>7.8E-2</v>
      </c>
      <c r="G17">
        <v>7.8E-2</v>
      </c>
      <c r="H17">
        <v>0.11</v>
      </c>
      <c r="I17">
        <v>6.2E-2</v>
      </c>
      <c r="J17" s="40">
        <v>0.125</v>
      </c>
      <c r="K17">
        <f t="shared" si="1"/>
        <v>5.9364426877470356E-3</v>
      </c>
      <c r="L17">
        <f t="shared" si="2"/>
        <v>3.3699585062240672E-3</v>
      </c>
      <c r="M17">
        <f t="shared" si="3"/>
        <v>7.9273677335075128E-3</v>
      </c>
      <c r="N17">
        <f t="shared" si="4"/>
        <v>1.4014997713763145E-2</v>
      </c>
      <c r="O17">
        <f t="shared" si="5"/>
        <v>8.562330097087378E-3</v>
      </c>
      <c r="P17">
        <f t="shared" si="6"/>
        <v>7.0336633663366345E-3</v>
      </c>
      <c r="Q17">
        <f t="shared" si="7"/>
        <v>1.3427904806346244E-2</v>
      </c>
      <c r="R17">
        <f t="shared" si="8"/>
        <v>5.7571428571428565E-3</v>
      </c>
      <c r="S17">
        <f t="shared" si="9"/>
        <v>1.6165560327996875E-2</v>
      </c>
    </row>
    <row r="18" spans="1:29" x14ac:dyDescent="0.3">
      <c r="A18">
        <v>16</v>
      </c>
      <c r="B18">
        <v>6.3E-2</v>
      </c>
      <c r="C18">
        <v>6.3E-2</v>
      </c>
      <c r="D18">
        <v>7.8E-2</v>
      </c>
      <c r="E18">
        <v>0.11</v>
      </c>
      <c r="F18">
        <v>7.8E-2</v>
      </c>
      <c r="G18">
        <v>6.3E-2</v>
      </c>
      <c r="H18">
        <v>0.109</v>
      </c>
      <c r="I18">
        <v>6.3E-2</v>
      </c>
      <c r="J18" s="40">
        <v>0.14000000000000001</v>
      </c>
      <c r="K18">
        <f t="shared" si="1"/>
        <v>5.9364426877470356E-3</v>
      </c>
      <c r="L18">
        <f t="shared" si="2"/>
        <v>4.5171784232365154E-3</v>
      </c>
      <c r="M18">
        <f t="shared" si="3"/>
        <v>7.9273677335075128E-3</v>
      </c>
      <c r="N18">
        <f t="shared" si="4"/>
        <v>1.4143575674439872E-2</v>
      </c>
      <c r="O18">
        <f t="shared" si="5"/>
        <v>8.562330097087378E-3</v>
      </c>
      <c r="P18">
        <f t="shared" si="6"/>
        <v>5.6810357958872815E-3</v>
      </c>
      <c r="Q18">
        <f t="shared" si="7"/>
        <v>1.3305832944470368E-2</v>
      </c>
      <c r="R18">
        <f t="shared" si="8"/>
        <v>5.8499999999999993E-3</v>
      </c>
      <c r="S18">
        <f t="shared" si="9"/>
        <v>1.8105427567356502E-2</v>
      </c>
    </row>
    <row r="19" spans="1:29" x14ac:dyDescent="0.3">
      <c r="A19">
        <v>17</v>
      </c>
      <c r="B19">
        <v>6.2E-2</v>
      </c>
      <c r="C19">
        <v>6.2E-2</v>
      </c>
      <c r="D19">
        <v>6.3E-2</v>
      </c>
      <c r="E19">
        <v>0.109</v>
      </c>
      <c r="F19">
        <v>7.8E-2</v>
      </c>
      <c r="G19">
        <v>6.2E-2</v>
      </c>
      <c r="H19">
        <v>9.4E-2</v>
      </c>
      <c r="I19">
        <v>6.2E-2</v>
      </c>
      <c r="J19" s="40">
        <v>0.125</v>
      </c>
      <c r="K19">
        <f t="shared" si="1"/>
        <v>5.8422134387351781E-3</v>
      </c>
      <c r="L19">
        <f t="shared" si="2"/>
        <v>4.4454771784232378E-3</v>
      </c>
      <c r="M19">
        <f t="shared" si="3"/>
        <v>6.402873938602221E-3</v>
      </c>
      <c r="N19">
        <f t="shared" si="4"/>
        <v>1.4014997713763145E-2</v>
      </c>
      <c r="O19">
        <f t="shared" si="5"/>
        <v>8.562330097087378E-3</v>
      </c>
      <c r="P19">
        <f t="shared" si="6"/>
        <v>5.590860624523992E-3</v>
      </c>
      <c r="Q19">
        <f t="shared" si="7"/>
        <v>1.1474755016332244E-2</v>
      </c>
      <c r="R19">
        <f t="shared" si="8"/>
        <v>5.7571428571428565E-3</v>
      </c>
      <c r="S19">
        <f t="shared" si="9"/>
        <v>1.6165560327996875E-2</v>
      </c>
    </row>
    <row r="20" spans="1:29" x14ac:dyDescent="0.3">
      <c r="A20">
        <v>18</v>
      </c>
      <c r="B20">
        <v>6.3E-2</v>
      </c>
      <c r="C20">
        <v>6.3E-2</v>
      </c>
      <c r="D20">
        <v>7.8E-2</v>
      </c>
      <c r="E20">
        <v>0.11</v>
      </c>
      <c r="F20">
        <v>7.8E-2</v>
      </c>
      <c r="G20">
        <v>7.8E-2</v>
      </c>
      <c r="H20">
        <v>0.109</v>
      </c>
      <c r="I20">
        <v>6.3E-2</v>
      </c>
      <c r="J20" s="40">
        <v>0.125</v>
      </c>
      <c r="K20">
        <f t="shared" si="1"/>
        <v>5.9364426877470356E-3</v>
      </c>
      <c r="L20">
        <f t="shared" si="2"/>
        <v>4.5171784232365154E-3</v>
      </c>
      <c r="M20">
        <f t="shared" si="3"/>
        <v>7.9273677335075128E-3</v>
      </c>
      <c r="N20">
        <f t="shared" si="4"/>
        <v>1.4143575674439872E-2</v>
      </c>
      <c r="O20">
        <f t="shared" si="5"/>
        <v>8.562330097087378E-3</v>
      </c>
      <c r="P20">
        <f t="shared" si="6"/>
        <v>7.0336633663366345E-3</v>
      </c>
      <c r="Q20">
        <f t="shared" si="7"/>
        <v>1.3305832944470368E-2</v>
      </c>
      <c r="R20">
        <f t="shared" si="8"/>
        <v>5.8499999999999993E-3</v>
      </c>
      <c r="S20">
        <f t="shared" si="9"/>
        <v>1.6165560327996875E-2</v>
      </c>
    </row>
    <row r="21" spans="1:29" x14ac:dyDescent="0.3">
      <c r="A21">
        <v>19</v>
      </c>
      <c r="B21">
        <v>6.2E-2</v>
      </c>
      <c r="C21">
        <v>6.3E-2</v>
      </c>
      <c r="D21">
        <v>7.8E-2</v>
      </c>
      <c r="E21">
        <v>0.109</v>
      </c>
      <c r="F21">
        <v>7.8E-2</v>
      </c>
      <c r="G21">
        <v>6.3E-2</v>
      </c>
      <c r="H21">
        <v>0.109</v>
      </c>
      <c r="I21">
        <v>7.8E-2</v>
      </c>
      <c r="J21" s="40">
        <v>0.125</v>
      </c>
      <c r="K21">
        <f t="shared" si="1"/>
        <v>5.8422134387351781E-3</v>
      </c>
      <c r="L21">
        <f t="shared" si="2"/>
        <v>4.5171784232365154E-3</v>
      </c>
      <c r="M21">
        <f t="shared" si="3"/>
        <v>7.9273677335075128E-3</v>
      </c>
      <c r="N21">
        <f t="shared" si="4"/>
        <v>1.4014997713763145E-2</v>
      </c>
      <c r="O21">
        <f t="shared" si="5"/>
        <v>8.562330097087378E-3</v>
      </c>
      <c r="P21">
        <f t="shared" si="6"/>
        <v>5.6810357958872815E-3</v>
      </c>
      <c r="Q21">
        <f t="shared" si="7"/>
        <v>1.3305832944470368E-2</v>
      </c>
      <c r="R21">
        <f t="shared" si="8"/>
        <v>7.242857142857142E-3</v>
      </c>
      <c r="S21">
        <f t="shared" si="9"/>
        <v>1.6165560327996875E-2</v>
      </c>
    </row>
    <row r="22" spans="1:29" x14ac:dyDescent="0.3">
      <c r="A22">
        <v>20</v>
      </c>
      <c r="B22">
        <v>6.3E-2</v>
      </c>
      <c r="C22">
        <v>4.7E-2</v>
      </c>
      <c r="D22">
        <v>7.9000000000000001E-2</v>
      </c>
      <c r="E22">
        <v>0.11</v>
      </c>
      <c r="F22">
        <v>7.8E-2</v>
      </c>
      <c r="G22">
        <v>6.2E-2</v>
      </c>
      <c r="H22">
        <v>0.11</v>
      </c>
      <c r="I22">
        <v>7.8E-2</v>
      </c>
      <c r="J22" s="40">
        <v>0.14000000000000001</v>
      </c>
      <c r="K22">
        <f t="shared" si="1"/>
        <v>5.9364426877470356E-3</v>
      </c>
      <c r="L22">
        <f t="shared" si="2"/>
        <v>3.3699585062240672E-3</v>
      </c>
      <c r="M22">
        <f t="shared" si="3"/>
        <v>8.029000653167865E-3</v>
      </c>
      <c r="N22">
        <f t="shared" si="4"/>
        <v>1.4143575674439872E-2</v>
      </c>
      <c r="O22">
        <f t="shared" si="5"/>
        <v>8.562330097087378E-3</v>
      </c>
      <c r="P22">
        <f t="shared" si="6"/>
        <v>5.590860624523992E-3</v>
      </c>
      <c r="Q22">
        <f t="shared" si="7"/>
        <v>1.3427904806346244E-2</v>
      </c>
      <c r="R22">
        <f t="shared" si="8"/>
        <v>7.242857142857142E-3</v>
      </c>
      <c r="S22">
        <f t="shared" si="9"/>
        <v>1.8105427567356502E-2</v>
      </c>
    </row>
    <row r="23" spans="1:29" x14ac:dyDescent="0.3">
      <c r="A23" t="s">
        <v>66</v>
      </c>
      <c r="B23">
        <f>AVERAGE(B$3:B$22)</f>
        <v>6.3250000000000001E-2</v>
      </c>
      <c r="C23">
        <f t="shared" ref="C23:J23" si="10">AVERAGE(C$3:C$22)</f>
        <v>6.0249999999999991E-2</v>
      </c>
      <c r="D23">
        <f t="shared" si="10"/>
        <v>7.6549999999999993E-2</v>
      </c>
      <c r="E23">
        <f t="shared" si="10"/>
        <v>0.10935000000000002</v>
      </c>
      <c r="F23">
        <f t="shared" si="10"/>
        <v>7.7250000000000013E-2</v>
      </c>
      <c r="G23">
        <f t="shared" si="10"/>
        <v>6.565E-2</v>
      </c>
      <c r="H23">
        <f t="shared" si="10"/>
        <v>0.10715000000000001</v>
      </c>
      <c r="I23">
        <f t="shared" si="10"/>
        <v>6.720000000000001E-2</v>
      </c>
      <c r="J23" s="40">
        <f t="shared" si="10"/>
        <v>0.12805000000000002</v>
      </c>
      <c r="K23">
        <f>AVERAGE(K$3:K$22)</f>
        <v>5.96E-3</v>
      </c>
      <c r="L23">
        <f t="shared" ref="L23:S23" si="11">AVERAGE(L$3:L$22)</f>
        <v>4.3200000000000001E-3</v>
      </c>
      <c r="M23">
        <f t="shared" si="11"/>
        <v>7.7800000000000005E-3</v>
      </c>
      <c r="N23">
        <f t="shared" si="11"/>
        <v>1.4059999999999998E-2</v>
      </c>
      <c r="O23">
        <f t="shared" si="11"/>
        <v>8.4799999999999962E-3</v>
      </c>
      <c r="P23">
        <f t="shared" si="11"/>
        <v>5.9200000000000025E-3</v>
      </c>
      <c r="Q23">
        <f t="shared" si="11"/>
        <v>1.3080000000000003E-2</v>
      </c>
      <c r="R23">
        <f t="shared" si="11"/>
        <v>6.2399999999999982E-3</v>
      </c>
      <c r="S23">
        <f t="shared" si="11"/>
        <v>1.6559999999999998E-2</v>
      </c>
    </row>
    <row r="24" spans="1:29" x14ac:dyDescent="0.3">
      <c r="A24" t="s">
        <v>69</v>
      </c>
      <c r="B24">
        <f>_xlfn.VAR.P(B$3:B$22)</f>
        <v>1.1687499999999999E-5</v>
      </c>
      <c r="C24">
        <f t="shared" ref="C24:S24" si="12">_xlfn.VAR.P(C$3:C$22)</f>
        <v>3.1187499999999999E-5</v>
      </c>
      <c r="D24">
        <f t="shared" si="12"/>
        <v>2.0447499999999994E-5</v>
      </c>
      <c r="E24">
        <f t="shared" si="12"/>
        <v>2.2750000000000044E-7</v>
      </c>
      <c r="F24">
        <f t="shared" si="12"/>
        <v>1.2287500000000002E-5</v>
      </c>
      <c r="G24">
        <f t="shared" si="12"/>
        <v>3.8327500000000002E-5</v>
      </c>
      <c r="H24">
        <f t="shared" si="12"/>
        <v>3.07275E-5</v>
      </c>
      <c r="I24">
        <f t="shared" si="12"/>
        <v>5.1759999999999999E-5</v>
      </c>
      <c r="J24" s="40">
        <f t="shared" si="12"/>
        <v>3.7247500000000026E-5</v>
      </c>
      <c r="K24">
        <f t="shared" si="12"/>
        <v>1.0377508162914593E-7</v>
      </c>
      <c r="L24">
        <f t="shared" si="12"/>
        <v>1.6033707408619004E-7</v>
      </c>
      <c r="M24">
        <f t="shared" si="12"/>
        <v>2.1120734670926715E-7</v>
      </c>
      <c r="N24">
        <f t="shared" si="12"/>
        <v>3.7610964235813003E-9</v>
      </c>
      <c r="O24">
        <f t="shared" si="12"/>
        <v>1.4806699385218013E-7</v>
      </c>
      <c r="P24">
        <f t="shared" si="12"/>
        <v>3.1166242455635806E-7</v>
      </c>
      <c r="Q24">
        <f t="shared" si="12"/>
        <v>4.5788705381377138E-7</v>
      </c>
      <c r="R24">
        <f t="shared" si="12"/>
        <v>4.4629795918367325E-7</v>
      </c>
      <c r="S24">
        <f t="shared" si="12"/>
        <v>6.229578002174517E-7</v>
      </c>
    </row>
    <row r="25" spans="1:29" x14ac:dyDescent="0.3">
      <c r="A25" t="s">
        <v>92</v>
      </c>
      <c r="B25">
        <f>_xlfn.STDEV.P(B3:B22)</f>
        <v>3.4186985827943358E-3</v>
      </c>
      <c r="C25">
        <f t="shared" ref="C25:S25" si="13">_xlfn.STDEV.P(C3:C22)</f>
        <v>5.5845769759221694E-3</v>
      </c>
      <c r="D25">
        <f t="shared" si="13"/>
        <v>4.5218911972757583E-3</v>
      </c>
      <c r="E25">
        <f t="shared" si="13"/>
        <v>4.769696007084733E-4</v>
      </c>
      <c r="F25">
        <f t="shared" si="13"/>
        <v>3.5053530492662223E-3</v>
      </c>
      <c r="G25">
        <f t="shared" si="13"/>
        <v>6.190920771581559E-3</v>
      </c>
      <c r="H25">
        <f t="shared" si="13"/>
        <v>5.5432391252768446E-3</v>
      </c>
      <c r="I25">
        <f t="shared" si="13"/>
        <v>7.1944422994419796E-3</v>
      </c>
      <c r="J25">
        <f t="shared" si="13"/>
        <v>6.1030729964502333E-3</v>
      </c>
      <c r="K25" s="29">
        <f t="shared" si="13"/>
        <v>3.2214140005461256E-4</v>
      </c>
      <c r="L25" s="29">
        <f t="shared" si="13"/>
        <v>4.0042112092919128E-4</v>
      </c>
      <c r="M25" s="29">
        <f t="shared" si="13"/>
        <v>4.5957300476558361E-4</v>
      </c>
      <c r="N25" s="43">
        <f t="shared" si="13"/>
        <v>6.1327778563888155E-5</v>
      </c>
      <c r="O25" s="29">
        <f t="shared" si="13"/>
        <v>3.8479474249550257E-4</v>
      </c>
      <c r="P25" s="29">
        <f t="shared" si="13"/>
        <v>5.5826734147391966E-4</v>
      </c>
      <c r="Q25" s="29">
        <f t="shared" si="13"/>
        <v>6.7667352084574092E-4</v>
      </c>
      <c r="R25" s="29">
        <f t="shared" si="13"/>
        <v>6.6805535637675512E-4</v>
      </c>
      <c r="S25" s="29">
        <f t="shared" si="13"/>
        <v>7.8927675768227944E-4</v>
      </c>
    </row>
    <row r="27" spans="1:29" x14ac:dyDescent="0.3">
      <c r="A27" s="39" t="s">
        <v>65</v>
      </c>
      <c r="B27" s="41" t="s">
        <v>72</v>
      </c>
      <c r="K27" t="s">
        <v>68</v>
      </c>
      <c r="U27" t="s">
        <v>70</v>
      </c>
    </row>
    <row r="28" spans="1:29" x14ac:dyDescent="0.3">
      <c r="A28" s="39"/>
      <c r="B28" t="s">
        <v>62</v>
      </c>
      <c r="C28" t="s">
        <v>63</v>
      </c>
      <c r="D28" t="s">
        <v>64</v>
      </c>
      <c r="E28" t="s">
        <v>56</v>
      </c>
      <c r="F28" t="s">
        <v>57</v>
      </c>
      <c r="G28" t="s">
        <v>58</v>
      </c>
      <c r="H28" t="s">
        <v>59</v>
      </c>
      <c r="I28" t="s">
        <v>60</v>
      </c>
      <c r="J28" s="40" t="s">
        <v>67</v>
      </c>
      <c r="K28" t="s">
        <v>62</v>
      </c>
      <c r="L28" t="s">
        <v>63</v>
      </c>
      <c r="M28" t="s">
        <v>64</v>
      </c>
      <c r="N28" t="s">
        <v>56</v>
      </c>
      <c r="O28" t="s">
        <v>57</v>
      </c>
      <c r="P28" t="s">
        <v>58</v>
      </c>
      <c r="Q28" t="s">
        <v>59</v>
      </c>
      <c r="R28" t="s">
        <v>60</v>
      </c>
      <c r="S28" t="s">
        <v>67</v>
      </c>
      <c r="U28" t="s">
        <v>62</v>
      </c>
      <c r="V28" t="s">
        <v>63</v>
      </c>
      <c r="W28" t="s">
        <v>64</v>
      </c>
      <c r="X28" t="s">
        <v>56</v>
      </c>
      <c r="Y28" t="s">
        <v>57</v>
      </c>
      <c r="Z28" t="s">
        <v>58</v>
      </c>
      <c r="AA28" t="s">
        <v>59</v>
      </c>
      <c r="AB28" t="s">
        <v>60</v>
      </c>
      <c r="AC28" t="s">
        <v>67</v>
      </c>
    </row>
    <row r="29" spans="1:29" x14ac:dyDescent="0.3">
      <c r="A29">
        <v>1</v>
      </c>
      <c r="B29">
        <v>6.3E-2</v>
      </c>
      <c r="C29">
        <v>6.3E-2</v>
      </c>
      <c r="D29">
        <v>7.8E-2</v>
      </c>
      <c r="E29">
        <v>0.125</v>
      </c>
      <c r="F29">
        <v>7.9000000000000001E-2</v>
      </c>
      <c r="G29">
        <v>6.3E-2</v>
      </c>
      <c r="H29">
        <v>0.125</v>
      </c>
      <c r="I29">
        <v>7.8E-2</v>
      </c>
      <c r="J29" s="40">
        <v>0.125</v>
      </c>
      <c r="K29">
        <f>B29*(U$29/B$49)</f>
        <v>5.5741109530583217E-3</v>
      </c>
      <c r="L29">
        <f t="shared" ref="L29:S44" si="14">C29*(V$29/C$49)</f>
        <v>5.4470769230769243E-3</v>
      </c>
      <c r="M29">
        <f t="shared" si="14"/>
        <v>7.992897907419149E-3</v>
      </c>
      <c r="N29">
        <f t="shared" si="14"/>
        <v>1.6212710765239946E-2</v>
      </c>
      <c r="O29">
        <f t="shared" si="14"/>
        <v>8.5091340450771068E-3</v>
      </c>
      <c r="P29">
        <f t="shared" si="14"/>
        <v>6.0650246305418726E-3</v>
      </c>
      <c r="Q29">
        <f t="shared" si="14"/>
        <v>1.5874730021598268E-2</v>
      </c>
      <c r="R29">
        <f t="shared" si="14"/>
        <v>7.2226110363391664E-3</v>
      </c>
      <c r="S29">
        <f t="shared" si="14"/>
        <v>1.6846458108594031E-2</v>
      </c>
      <c r="T29" t="s">
        <v>71</v>
      </c>
      <c r="U29">
        <f t="array" ref="U29:AC29">TRANSPOSE('Sheet2 (2)'!C20:C28)</f>
        <v>6.2199999999999998E-3</v>
      </c>
      <c r="V29">
        <v>5.62E-3</v>
      </c>
      <c r="W29">
        <v>8.0800000000000004E-3</v>
      </c>
      <c r="X29">
        <v>1.4999999999999999E-2</v>
      </c>
      <c r="Y29">
        <v>9.0800000000000013E-3</v>
      </c>
      <c r="Z29">
        <v>6.8400000000000006E-3</v>
      </c>
      <c r="AA29">
        <v>1.47E-2</v>
      </c>
      <c r="AB29">
        <v>6.8800000000000007E-3</v>
      </c>
      <c r="AC29">
        <v>1.8740000000000003E-2</v>
      </c>
    </row>
    <row r="30" spans="1:29" x14ac:dyDescent="0.3">
      <c r="A30">
        <v>2</v>
      </c>
      <c r="B30">
        <v>7.8E-2</v>
      </c>
      <c r="C30">
        <v>6.2E-2</v>
      </c>
      <c r="D30">
        <v>7.8E-2</v>
      </c>
      <c r="E30">
        <v>0.109</v>
      </c>
      <c r="F30">
        <v>7.8E-2</v>
      </c>
      <c r="G30">
        <v>7.8E-2</v>
      </c>
      <c r="H30">
        <v>0.11</v>
      </c>
      <c r="I30">
        <v>7.8E-2</v>
      </c>
      <c r="J30" s="40">
        <v>0.14099999999999999</v>
      </c>
      <c r="K30">
        <f t="shared" ref="K30:K48" si="15">B30*(U$29/B$49)</f>
        <v>6.9012802275960176E-3</v>
      </c>
      <c r="L30">
        <f t="shared" si="14"/>
        <v>5.3606153846153855E-3</v>
      </c>
      <c r="M30">
        <f t="shared" si="14"/>
        <v>7.992897907419149E-3</v>
      </c>
      <c r="N30">
        <f t="shared" si="14"/>
        <v>1.4137483787289233E-2</v>
      </c>
      <c r="O30">
        <f t="shared" si="14"/>
        <v>8.4014234875444838E-3</v>
      </c>
      <c r="P30">
        <f t="shared" si="14"/>
        <v>7.5090781140042234E-3</v>
      </c>
      <c r="Q30">
        <f t="shared" si="14"/>
        <v>1.3969762419006476E-2</v>
      </c>
      <c r="R30">
        <f t="shared" si="14"/>
        <v>7.2226110363391664E-3</v>
      </c>
      <c r="S30">
        <f t="shared" si="14"/>
        <v>1.9002804746494066E-2</v>
      </c>
    </row>
    <row r="31" spans="1:29" x14ac:dyDescent="0.3">
      <c r="A31">
        <v>3</v>
      </c>
      <c r="B31">
        <v>6.2E-2</v>
      </c>
      <c r="C31">
        <v>6.3E-2</v>
      </c>
      <c r="D31">
        <v>7.8E-2</v>
      </c>
      <c r="E31">
        <v>0.109</v>
      </c>
      <c r="F31">
        <v>9.4E-2</v>
      </c>
      <c r="G31">
        <v>6.2E-2</v>
      </c>
      <c r="H31">
        <v>0.11</v>
      </c>
      <c r="I31">
        <v>7.9000000000000001E-2</v>
      </c>
      <c r="J31" s="40">
        <v>0.14000000000000001</v>
      </c>
      <c r="K31">
        <f t="shared" si="15"/>
        <v>5.4856330014224752E-3</v>
      </c>
      <c r="L31">
        <f t="shared" si="14"/>
        <v>5.4470769230769243E-3</v>
      </c>
      <c r="M31">
        <f t="shared" si="14"/>
        <v>7.992897907419149E-3</v>
      </c>
      <c r="N31">
        <f t="shared" si="14"/>
        <v>1.4137483787289233E-2</v>
      </c>
      <c r="O31">
        <f t="shared" si="14"/>
        <v>1.012479240806643E-2</v>
      </c>
      <c r="P31">
        <f t="shared" si="14"/>
        <v>5.9687543983110488E-3</v>
      </c>
      <c r="Q31">
        <f t="shared" si="14"/>
        <v>1.3969762419006476E-2</v>
      </c>
      <c r="R31">
        <f t="shared" si="14"/>
        <v>7.3152086137281301E-3</v>
      </c>
      <c r="S31">
        <f t="shared" si="14"/>
        <v>1.8868033081625317E-2</v>
      </c>
    </row>
    <row r="32" spans="1:29" x14ac:dyDescent="0.3">
      <c r="A32">
        <v>4</v>
      </c>
      <c r="B32">
        <v>7.8E-2</v>
      </c>
      <c r="C32">
        <v>6.2E-2</v>
      </c>
      <c r="D32">
        <v>7.8E-2</v>
      </c>
      <c r="E32">
        <v>0.125</v>
      </c>
      <c r="F32">
        <v>7.8E-2</v>
      </c>
      <c r="G32">
        <v>7.8E-2</v>
      </c>
      <c r="H32">
        <v>0.109</v>
      </c>
      <c r="I32">
        <v>7.8E-2</v>
      </c>
      <c r="J32" s="40">
        <v>0.125</v>
      </c>
      <c r="K32">
        <f t="shared" si="15"/>
        <v>6.9012802275960176E-3</v>
      </c>
      <c r="L32">
        <f t="shared" si="14"/>
        <v>5.3606153846153855E-3</v>
      </c>
      <c r="M32">
        <f t="shared" si="14"/>
        <v>7.992897907419149E-3</v>
      </c>
      <c r="N32">
        <f t="shared" si="14"/>
        <v>1.6212710765239946E-2</v>
      </c>
      <c r="O32">
        <f t="shared" si="14"/>
        <v>8.4014234875444838E-3</v>
      </c>
      <c r="P32">
        <f t="shared" si="14"/>
        <v>7.5090781140042234E-3</v>
      </c>
      <c r="Q32">
        <f t="shared" si="14"/>
        <v>1.384276457883369E-2</v>
      </c>
      <c r="R32">
        <f t="shared" si="14"/>
        <v>7.2226110363391664E-3</v>
      </c>
      <c r="S32">
        <f t="shared" si="14"/>
        <v>1.6846458108594031E-2</v>
      </c>
    </row>
    <row r="33" spans="1:19" x14ac:dyDescent="0.3">
      <c r="A33">
        <v>5</v>
      </c>
      <c r="B33">
        <v>6.3E-2</v>
      </c>
      <c r="C33">
        <v>7.8E-2</v>
      </c>
      <c r="D33">
        <v>7.9000000000000001E-2</v>
      </c>
      <c r="E33">
        <v>0.125</v>
      </c>
      <c r="F33">
        <v>7.9000000000000001E-2</v>
      </c>
      <c r="G33">
        <v>7.8E-2</v>
      </c>
      <c r="H33">
        <v>0.11</v>
      </c>
      <c r="I33">
        <v>7.8E-2</v>
      </c>
      <c r="J33" s="40">
        <v>0.14000000000000001</v>
      </c>
      <c r="K33">
        <f t="shared" si="15"/>
        <v>5.5741109530583217E-3</v>
      </c>
      <c r="L33">
        <f t="shared" si="14"/>
        <v>6.7440000000000017E-3</v>
      </c>
      <c r="M33">
        <f t="shared" si="14"/>
        <v>8.0953709575142668E-3</v>
      </c>
      <c r="N33">
        <f t="shared" si="14"/>
        <v>1.6212710765239946E-2</v>
      </c>
      <c r="O33">
        <f t="shared" si="14"/>
        <v>8.5091340450771068E-3</v>
      </c>
      <c r="P33">
        <f t="shared" si="14"/>
        <v>7.5090781140042234E-3</v>
      </c>
      <c r="Q33">
        <f t="shared" si="14"/>
        <v>1.3969762419006476E-2</v>
      </c>
      <c r="R33">
        <f t="shared" si="14"/>
        <v>7.2226110363391664E-3</v>
      </c>
      <c r="S33">
        <f t="shared" si="14"/>
        <v>1.8868033081625317E-2</v>
      </c>
    </row>
    <row r="34" spans="1:19" x14ac:dyDescent="0.3">
      <c r="A34">
        <v>6</v>
      </c>
      <c r="B34">
        <v>7.8E-2</v>
      </c>
      <c r="C34">
        <v>6.3E-2</v>
      </c>
      <c r="D34">
        <v>7.8E-2</v>
      </c>
      <c r="E34">
        <v>0.11</v>
      </c>
      <c r="F34">
        <v>7.8E-2</v>
      </c>
      <c r="G34">
        <v>7.8E-2</v>
      </c>
      <c r="H34">
        <v>0.125</v>
      </c>
      <c r="I34">
        <v>7.8E-2</v>
      </c>
      <c r="J34" s="40">
        <v>0.14099999999999999</v>
      </c>
      <c r="K34">
        <f t="shared" si="15"/>
        <v>6.9012802275960176E-3</v>
      </c>
      <c r="L34">
        <f t="shared" si="14"/>
        <v>5.4470769230769243E-3</v>
      </c>
      <c r="M34">
        <f t="shared" si="14"/>
        <v>7.992897907419149E-3</v>
      </c>
      <c r="N34">
        <f t="shared" si="14"/>
        <v>1.4267185473411152E-2</v>
      </c>
      <c r="O34">
        <f t="shared" si="14"/>
        <v>8.4014234875444838E-3</v>
      </c>
      <c r="P34">
        <f t="shared" si="14"/>
        <v>7.5090781140042234E-3</v>
      </c>
      <c r="Q34">
        <f t="shared" si="14"/>
        <v>1.5874730021598268E-2</v>
      </c>
      <c r="R34">
        <f t="shared" si="14"/>
        <v>7.2226110363391664E-3</v>
      </c>
      <c r="S34">
        <f t="shared" si="14"/>
        <v>1.9002804746494066E-2</v>
      </c>
    </row>
    <row r="35" spans="1:19" x14ac:dyDescent="0.3">
      <c r="A35">
        <v>7</v>
      </c>
      <c r="B35">
        <v>7.8E-2</v>
      </c>
      <c r="C35">
        <v>6.2E-2</v>
      </c>
      <c r="D35">
        <v>9.4E-2</v>
      </c>
      <c r="E35">
        <v>0.125</v>
      </c>
      <c r="F35">
        <v>7.8E-2</v>
      </c>
      <c r="G35">
        <v>7.8E-2</v>
      </c>
      <c r="H35">
        <v>0.125</v>
      </c>
      <c r="I35">
        <v>7.8E-2</v>
      </c>
      <c r="J35" s="40">
        <v>0.14099999999999999</v>
      </c>
      <c r="K35">
        <f t="shared" si="15"/>
        <v>6.9012802275960176E-3</v>
      </c>
      <c r="L35">
        <f t="shared" si="14"/>
        <v>5.3606153846153855E-3</v>
      </c>
      <c r="M35">
        <f t="shared" si="14"/>
        <v>9.6324667089410267E-3</v>
      </c>
      <c r="N35">
        <f t="shared" si="14"/>
        <v>1.6212710765239946E-2</v>
      </c>
      <c r="O35">
        <f t="shared" si="14"/>
        <v>8.4014234875444838E-3</v>
      </c>
      <c r="P35">
        <f t="shared" si="14"/>
        <v>7.5090781140042234E-3</v>
      </c>
      <c r="Q35">
        <f t="shared" si="14"/>
        <v>1.5874730021598268E-2</v>
      </c>
      <c r="R35">
        <f t="shared" si="14"/>
        <v>7.2226110363391664E-3</v>
      </c>
      <c r="S35">
        <f t="shared" si="14"/>
        <v>1.9002804746494066E-2</v>
      </c>
    </row>
    <row r="36" spans="1:19" x14ac:dyDescent="0.3">
      <c r="A36">
        <v>8</v>
      </c>
      <c r="B36">
        <v>7.8E-2</v>
      </c>
      <c r="C36">
        <v>6.2E-2</v>
      </c>
      <c r="D36">
        <v>7.8E-2</v>
      </c>
      <c r="E36">
        <v>0.11</v>
      </c>
      <c r="F36">
        <v>7.8E-2</v>
      </c>
      <c r="G36">
        <v>6.3E-2</v>
      </c>
      <c r="H36">
        <v>0.109</v>
      </c>
      <c r="I36">
        <v>6.2E-2</v>
      </c>
      <c r="J36" s="40">
        <v>0.14099999999999999</v>
      </c>
      <c r="K36">
        <f t="shared" si="15"/>
        <v>6.9012802275960176E-3</v>
      </c>
      <c r="L36">
        <f t="shared" si="14"/>
        <v>5.3606153846153855E-3</v>
      </c>
      <c r="M36">
        <f t="shared" si="14"/>
        <v>7.992897907419149E-3</v>
      </c>
      <c r="N36">
        <f t="shared" si="14"/>
        <v>1.4267185473411152E-2</v>
      </c>
      <c r="O36">
        <f t="shared" si="14"/>
        <v>8.4014234875444838E-3</v>
      </c>
      <c r="P36">
        <f t="shared" si="14"/>
        <v>6.0650246305418726E-3</v>
      </c>
      <c r="Q36">
        <f t="shared" si="14"/>
        <v>1.384276457883369E-2</v>
      </c>
      <c r="R36">
        <f t="shared" si="14"/>
        <v>5.7410497981157469E-3</v>
      </c>
      <c r="S36">
        <f t="shared" si="14"/>
        <v>1.9002804746494066E-2</v>
      </c>
    </row>
    <row r="37" spans="1:19" x14ac:dyDescent="0.3">
      <c r="A37">
        <v>9</v>
      </c>
      <c r="B37">
        <v>7.8E-2</v>
      </c>
      <c r="C37">
        <v>6.3E-2</v>
      </c>
      <c r="D37">
        <v>7.8E-2</v>
      </c>
      <c r="E37">
        <v>0.125</v>
      </c>
      <c r="F37">
        <v>9.2999999999999999E-2</v>
      </c>
      <c r="G37">
        <v>7.8E-2</v>
      </c>
      <c r="H37">
        <v>0.125</v>
      </c>
      <c r="I37">
        <v>6.3E-2</v>
      </c>
      <c r="J37" s="40">
        <v>0.14000000000000001</v>
      </c>
      <c r="K37">
        <f t="shared" si="15"/>
        <v>6.9012802275960176E-3</v>
      </c>
      <c r="L37">
        <f t="shared" si="14"/>
        <v>5.4470769230769243E-3</v>
      </c>
      <c r="M37">
        <f t="shared" si="14"/>
        <v>7.992897907419149E-3</v>
      </c>
      <c r="N37">
        <f t="shared" si="14"/>
        <v>1.6212710765239946E-2</v>
      </c>
      <c r="O37">
        <f t="shared" si="14"/>
        <v>1.0017081850533809E-2</v>
      </c>
      <c r="P37">
        <f t="shared" si="14"/>
        <v>7.5090781140042234E-3</v>
      </c>
      <c r="Q37">
        <f t="shared" si="14"/>
        <v>1.5874730021598268E-2</v>
      </c>
      <c r="R37">
        <f t="shared" si="14"/>
        <v>5.8336473755047115E-3</v>
      </c>
      <c r="S37">
        <f t="shared" si="14"/>
        <v>1.8868033081625317E-2</v>
      </c>
    </row>
    <row r="38" spans="1:19" x14ac:dyDescent="0.3">
      <c r="A38">
        <v>10</v>
      </c>
      <c r="B38">
        <v>6.2E-2</v>
      </c>
      <c r="C38">
        <v>6.3E-2</v>
      </c>
      <c r="D38">
        <v>7.8E-2</v>
      </c>
      <c r="E38">
        <v>0.125</v>
      </c>
      <c r="F38">
        <v>7.8E-2</v>
      </c>
      <c r="G38">
        <v>7.8E-2</v>
      </c>
      <c r="H38">
        <v>0.11</v>
      </c>
      <c r="I38">
        <v>7.8E-2</v>
      </c>
      <c r="J38" s="40">
        <v>0.14000000000000001</v>
      </c>
      <c r="K38">
        <f t="shared" si="15"/>
        <v>5.4856330014224752E-3</v>
      </c>
      <c r="L38">
        <f t="shared" si="14"/>
        <v>5.4470769230769243E-3</v>
      </c>
      <c r="M38">
        <f t="shared" si="14"/>
        <v>7.992897907419149E-3</v>
      </c>
      <c r="N38">
        <f t="shared" si="14"/>
        <v>1.6212710765239946E-2</v>
      </c>
      <c r="O38">
        <f t="shared" si="14"/>
        <v>8.4014234875444838E-3</v>
      </c>
      <c r="P38">
        <f t="shared" si="14"/>
        <v>7.5090781140042234E-3</v>
      </c>
      <c r="Q38">
        <f t="shared" si="14"/>
        <v>1.3969762419006476E-2</v>
      </c>
      <c r="R38">
        <f t="shared" si="14"/>
        <v>7.2226110363391664E-3</v>
      </c>
      <c r="S38">
        <f t="shared" si="14"/>
        <v>1.8868033081625317E-2</v>
      </c>
    </row>
    <row r="39" spans="1:19" x14ac:dyDescent="0.3">
      <c r="A39">
        <v>11</v>
      </c>
      <c r="B39">
        <v>6.2E-2</v>
      </c>
      <c r="C39">
        <v>6.3E-2</v>
      </c>
      <c r="D39">
        <v>7.8E-2</v>
      </c>
      <c r="E39">
        <v>0.125</v>
      </c>
      <c r="F39">
        <v>9.2999999999999999E-2</v>
      </c>
      <c r="G39">
        <v>7.8E-2</v>
      </c>
      <c r="H39">
        <v>0.125</v>
      </c>
      <c r="I39">
        <v>6.3E-2</v>
      </c>
      <c r="J39" s="40">
        <v>0.14099999999999999</v>
      </c>
      <c r="K39">
        <f t="shared" si="15"/>
        <v>5.4856330014224752E-3</v>
      </c>
      <c r="L39">
        <f t="shared" si="14"/>
        <v>5.4470769230769243E-3</v>
      </c>
      <c r="M39">
        <f t="shared" si="14"/>
        <v>7.992897907419149E-3</v>
      </c>
      <c r="N39">
        <f t="shared" si="14"/>
        <v>1.6212710765239946E-2</v>
      </c>
      <c r="O39">
        <f t="shared" si="14"/>
        <v>1.0017081850533809E-2</v>
      </c>
      <c r="P39">
        <f t="shared" si="14"/>
        <v>7.5090781140042234E-3</v>
      </c>
      <c r="Q39">
        <f t="shared" si="14"/>
        <v>1.5874730021598268E-2</v>
      </c>
      <c r="R39">
        <f t="shared" si="14"/>
        <v>5.8336473755047115E-3</v>
      </c>
      <c r="S39">
        <f t="shared" si="14"/>
        <v>1.9002804746494066E-2</v>
      </c>
    </row>
    <row r="40" spans="1:19" x14ac:dyDescent="0.3">
      <c r="A40">
        <v>12</v>
      </c>
      <c r="B40">
        <v>7.9000000000000001E-2</v>
      </c>
      <c r="C40">
        <v>6.2E-2</v>
      </c>
      <c r="D40">
        <v>7.8E-2</v>
      </c>
      <c r="E40">
        <v>0.125</v>
      </c>
      <c r="F40">
        <v>7.8E-2</v>
      </c>
      <c r="G40">
        <v>7.8E-2</v>
      </c>
      <c r="H40">
        <v>0.109</v>
      </c>
      <c r="I40">
        <v>6.3E-2</v>
      </c>
      <c r="J40" s="40">
        <v>0.14099999999999999</v>
      </c>
      <c r="K40">
        <f t="shared" si="15"/>
        <v>6.9897581792318633E-3</v>
      </c>
      <c r="L40">
        <f t="shared" si="14"/>
        <v>5.3606153846153855E-3</v>
      </c>
      <c r="M40">
        <f t="shared" si="14"/>
        <v>7.992897907419149E-3</v>
      </c>
      <c r="N40">
        <f t="shared" si="14"/>
        <v>1.6212710765239946E-2</v>
      </c>
      <c r="O40">
        <f t="shared" si="14"/>
        <v>8.4014234875444838E-3</v>
      </c>
      <c r="P40">
        <f t="shared" si="14"/>
        <v>7.5090781140042234E-3</v>
      </c>
      <c r="Q40">
        <f t="shared" si="14"/>
        <v>1.384276457883369E-2</v>
      </c>
      <c r="R40">
        <f t="shared" si="14"/>
        <v>5.8336473755047115E-3</v>
      </c>
      <c r="S40">
        <f t="shared" si="14"/>
        <v>1.9002804746494066E-2</v>
      </c>
    </row>
    <row r="41" spans="1:19" x14ac:dyDescent="0.3">
      <c r="A41">
        <v>13</v>
      </c>
      <c r="B41">
        <v>6.3E-2</v>
      </c>
      <c r="C41">
        <v>6.3E-2</v>
      </c>
      <c r="D41">
        <v>7.8E-2</v>
      </c>
      <c r="E41">
        <v>0.109</v>
      </c>
      <c r="F41">
        <v>7.8E-2</v>
      </c>
      <c r="G41">
        <v>6.2E-2</v>
      </c>
      <c r="H41">
        <v>0.11</v>
      </c>
      <c r="I41">
        <v>7.8E-2</v>
      </c>
      <c r="J41" s="40">
        <v>0.14000000000000001</v>
      </c>
      <c r="K41">
        <f t="shared" si="15"/>
        <v>5.5741109530583217E-3</v>
      </c>
      <c r="L41">
        <f t="shared" si="14"/>
        <v>5.4470769230769243E-3</v>
      </c>
      <c r="M41">
        <f t="shared" si="14"/>
        <v>7.992897907419149E-3</v>
      </c>
      <c r="N41">
        <f t="shared" si="14"/>
        <v>1.4137483787289233E-2</v>
      </c>
      <c r="O41">
        <f t="shared" si="14"/>
        <v>8.4014234875444838E-3</v>
      </c>
      <c r="P41">
        <f t="shared" si="14"/>
        <v>5.9687543983110488E-3</v>
      </c>
      <c r="Q41">
        <f t="shared" si="14"/>
        <v>1.3969762419006476E-2</v>
      </c>
      <c r="R41">
        <f t="shared" si="14"/>
        <v>7.2226110363391664E-3</v>
      </c>
      <c r="S41">
        <f t="shared" si="14"/>
        <v>1.8868033081625317E-2</v>
      </c>
    </row>
    <row r="42" spans="1:19" x14ac:dyDescent="0.3">
      <c r="A42">
        <v>14</v>
      </c>
      <c r="B42">
        <v>6.2E-2</v>
      </c>
      <c r="C42">
        <v>7.8E-2</v>
      </c>
      <c r="D42">
        <v>7.8E-2</v>
      </c>
      <c r="E42">
        <v>0.11</v>
      </c>
      <c r="F42">
        <v>7.8E-2</v>
      </c>
      <c r="G42">
        <v>6.3E-2</v>
      </c>
      <c r="H42">
        <v>0.11</v>
      </c>
      <c r="I42">
        <v>7.8E-2</v>
      </c>
      <c r="J42" s="40">
        <v>0.14099999999999999</v>
      </c>
      <c r="K42">
        <f t="shared" si="15"/>
        <v>5.4856330014224752E-3</v>
      </c>
      <c r="L42">
        <f t="shared" si="14"/>
        <v>6.7440000000000017E-3</v>
      </c>
      <c r="M42">
        <f t="shared" si="14"/>
        <v>7.992897907419149E-3</v>
      </c>
      <c r="N42">
        <f t="shared" si="14"/>
        <v>1.4267185473411152E-2</v>
      </c>
      <c r="O42">
        <f t="shared" si="14"/>
        <v>8.4014234875444838E-3</v>
      </c>
      <c r="P42">
        <f t="shared" si="14"/>
        <v>6.0650246305418726E-3</v>
      </c>
      <c r="Q42">
        <f t="shared" si="14"/>
        <v>1.3969762419006476E-2</v>
      </c>
      <c r="R42">
        <f t="shared" si="14"/>
        <v>7.2226110363391664E-3</v>
      </c>
      <c r="S42">
        <f t="shared" si="14"/>
        <v>1.9002804746494066E-2</v>
      </c>
    </row>
    <row r="43" spans="1:19" x14ac:dyDescent="0.3">
      <c r="A43">
        <v>15</v>
      </c>
      <c r="B43">
        <v>6.3E-2</v>
      </c>
      <c r="C43">
        <v>6.3E-2</v>
      </c>
      <c r="D43">
        <v>7.8E-2</v>
      </c>
      <c r="E43">
        <v>0.109</v>
      </c>
      <c r="F43">
        <v>9.2999999999999999E-2</v>
      </c>
      <c r="G43">
        <v>7.8E-2</v>
      </c>
      <c r="H43">
        <v>0.109</v>
      </c>
      <c r="I43">
        <v>7.8E-2</v>
      </c>
      <c r="J43" s="40">
        <v>0.14000000000000001</v>
      </c>
      <c r="K43">
        <f t="shared" si="15"/>
        <v>5.5741109530583217E-3</v>
      </c>
      <c r="L43">
        <f t="shared" si="14"/>
        <v>5.4470769230769243E-3</v>
      </c>
      <c r="M43">
        <f t="shared" si="14"/>
        <v>7.992897907419149E-3</v>
      </c>
      <c r="N43">
        <f t="shared" si="14"/>
        <v>1.4137483787289233E-2</v>
      </c>
      <c r="O43">
        <f t="shared" si="14"/>
        <v>1.0017081850533809E-2</v>
      </c>
      <c r="P43">
        <f t="shared" si="14"/>
        <v>7.5090781140042234E-3</v>
      </c>
      <c r="Q43">
        <f t="shared" si="14"/>
        <v>1.384276457883369E-2</v>
      </c>
      <c r="R43">
        <f t="shared" si="14"/>
        <v>7.2226110363391664E-3</v>
      </c>
      <c r="S43">
        <f t="shared" si="14"/>
        <v>1.8868033081625317E-2</v>
      </c>
    </row>
    <row r="44" spans="1:19" x14ac:dyDescent="0.3">
      <c r="A44">
        <v>16</v>
      </c>
      <c r="B44">
        <v>6.2E-2</v>
      </c>
      <c r="C44">
        <v>6.3E-2</v>
      </c>
      <c r="D44">
        <v>7.8E-2</v>
      </c>
      <c r="E44">
        <v>0.109</v>
      </c>
      <c r="F44">
        <v>9.2999999999999999E-2</v>
      </c>
      <c r="G44">
        <v>6.3E-2</v>
      </c>
      <c r="H44">
        <v>0.125</v>
      </c>
      <c r="I44">
        <v>6.3E-2</v>
      </c>
      <c r="J44" s="40">
        <v>0.14099999999999999</v>
      </c>
      <c r="K44">
        <f t="shared" si="15"/>
        <v>5.4856330014224752E-3</v>
      </c>
      <c r="L44">
        <f t="shared" si="14"/>
        <v>5.4470769230769243E-3</v>
      </c>
      <c r="M44">
        <f t="shared" si="14"/>
        <v>7.992897907419149E-3</v>
      </c>
      <c r="N44">
        <f t="shared" si="14"/>
        <v>1.4137483787289233E-2</v>
      </c>
      <c r="O44">
        <f t="shared" si="14"/>
        <v>1.0017081850533809E-2</v>
      </c>
      <c r="P44">
        <f t="shared" si="14"/>
        <v>6.0650246305418726E-3</v>
      </c>
      <c r="Q44">
        <f t="shared" si="14"/>
        <v>1.5874730021598268E-2</v>
      </c>
      <c r="R44">
        <f t="shared" si="14"/>
        <v>5.8336473755047115E-3</v>
      </c>
      <c r="S44">
        <f t="shared" si="14"/>
        <v>1.9002804746494066E-2</v>
      </c>
    </row>
    <row r="45" spans="1:19" x14ac:dyDescent="0.3">
      <c r="A45">
        <v>17</v>
      </c>
      <c r="B45">
        <v>6.3E-2</v>
      </c>
      <c r="C45">
        <v>7.8E-2</v>
      </c>
      <c r="D45">
        <v>7.8E-2</v>
      </c>
      <c r="E45">
        <v>0.11</v>
      </c>
      <c r="F45">
        <v>7.9000000000000001E-2</v>
      </c>
      <c r="G45">
        <v>6.2E-2</v>
      </c>
      <c r="H45">
        <v>0.125</v>
      </c>
      <c r="I45">
        <v>7.8E-2</v>
      </c>
      <c r="J45" s="40">
        <v>0.14099999999999999</v>
      </c>
      <c r="K45">
        <f t="shared" si="15"/>
        <v>5.5741109530583217E-3</v>
      </c>
      <c r="L45">
        <f t="shared" ref="L45:L48" si="16">C45*(V$29/C$49)</f>
        <v>6.7440000000000017E-3</v>
      </c>
      <c r="M45">
        <f t="shared" ref="M45:M48" si="17">D45*(W$29/D$49)</f>
        <v>7.992897907419149E-3</v>
      </c>
      <c r="N45">
        <f t="shared" ref="N45:N48" si="18">E45*(X$29/E$49)</f>
        <v>1.4267185473411152E-2</v>
      </c>
      <c r="O45">
        <f t="shared" ref="O45:O48" si="19">F45*(Y$29/F$49)</f>
        <v>8.5091340450771068E-3</v>
      </c>
      <c r="P45">
        <f t="shared" ref="P45:P48" si="20">G45*(Z$29/G$49)</f>
        <v>5.9687543983110488E-3</v>
      </c>
      <c r="Q45">
        <f t="shared" ref="Q45:Q48" si="21">H45*(AA$29/H$49)</f>
        <v>1.5874730021598268E-2</v>
      </c>
      <c r="R45">
        <f t="shared" ref="R45:R48" si="22">I45*(AB$29/I$49)</f>
        <v>7.2226110363391664E-3</v>
      </c>
      <c r="S45">
        <f t="shared" ref="S45:S48" si="23">J45*(AC$29/J$49)</f>
        <v>1.9002804746494066E-2</v>
      </c>
    </row>
    <row r="46" spans="1:19" x14ac:dyDescent="0.3">
      <c r="A46">
        <v>18</v>
      </c>
      <c r="B46">
        <v>7.8E-2</v>
      </c>
      <c r="C46">
        <v>6.3E-2</v>
      </c>
      <c r="D46">
        <v>7.8E-2</v>
      </c>
      <c r="E46">
        <v>0.109</v>
      </c>
      <c r="F46">
        <v>9.2999999999999999E-2</v>
      </c>
      <c r="G46">
        <v>7.8E-2</v>
      </c>
      <c r="H46">
        <v>0.11</v>
      </c>
      <c r="I46">
        <v>7.8E-2</v>
      </c>
      <c r="J46" s="40">
        <v>0.14099999999999999</v>
      </c>
      <c r="K46">
        <f t="shared" si="15"/>
        <v>6.9012802275960176E-3</v>
      </c>
      <c r="L46">
        <f t="shared" si="16"/>
        <v>5.4470769230769243E-3</v>
      </c>
      <c r="M46">
        <f t="shared" si="17"/>
        <v>7.992897907419149E-3</v>
      </c>
      <c r="N46">
        <f t="shared" si="18"/>
        <v>1.4137483787289233E-2</v>
      </c>
      <c r="O46">
        <f t="shared" si="19"/>
        <v>1.0017081850533809E-2</v>
      </c>
      <c r="P46">
        <f t="shared" si="20"/>
        <v>7.5090781140042234E-3</v>
      </c>
      <c r="Q46">
        <f t="shared" si="21"/>
        <v>1.3969762419006476E-2</v>
      </c>
      <c r="R46">
        <f t="shared" si="22"/>
        <v>7.2226110363391664E-3</v>
      </c>
      <c r="S46">
        <f t="shared" si="23"/>
        <v>1.9002804746494066E-2</v>
      </c>
    </row>
    <row r="47" spans="1:19" x14ac:dyDescent="0.3">
      <c r="A47">
        <v>19</v>
      </c>
      <c r="B47">
        <v>7.8E-2</v>
      </c>
      <c r="C47">
        <v>6.3E-2</v>
      </c>
      <c r="D47">
        <v>7.8E-2</v>
      </c>
      <c r="E47">
        <v>0.109</v>
      </c>
      <c r="F47">
        <v>9.4E-2</v>
      </c>
      <c r="G47">
        <v>6.2E-2</v>
      </c>
      <c r="H47">
        <v>0.125</v>
      </c>
      <c r="I47">
        <v>7.9000000000000001E-2</v>
      </c>
      <c r="J47" s="40">
        <v>0.14000000000000001</v>
      </c>
      <c r="K47">
        <f t="shared" si="15"/>
        <v>6.9012802275960176E-3</v>
      </c>
      <c r="L47">
        <f t="shared" si="16"/>
        <v>5.4470769230769243E-3</v>
      </c>
      <c r="M47">
        <f t="shared" si="17"/>
        <v>7.992897907419149E-3</v>
      </c>
      <c r="N47">
        <f t="shared" si="18"/>
        <v>1.4137483787289233E-2</v>
      </c>
      <c r="O47">
        <f t="shared" si="19"/>
        <v>1.012479240806643E-2</v>
      </c>
      <c r="P47">
        <f t="shared" si="20"/>
        <v>5.9687543983110488E-3</v>
      </c>
      <c r="Q47">
        <f t="shared" si="21"/>
        <v>1.5874730021598268E-2</v>
      </c>
      <c r="R47">
        <f t="shared" si="22"/>
        <v>7.3152086137281301E-3</v>
      </c>
      <c r="S47">
        <f t="shared" si="23"/>
        <v>1.8868033081625317E-2</v>
      </c>
    </row>
    <row r="48" spans="1:19" x14ac:dyDescent="0.3">
      <c r="A48">
        <v>20</v>
      </c>
      <c r="B48">
        <v>7.8E-2</v>
      </c>
      <c r="C48">
        <v>6.3E-2</v>
      </c>
      <c r="D48">
        <v>7.8E-2</v>
      </c>
      <c r="E48">
        <v>0.11</v>
      </c>
      <c r="F48">
        <v>9.4E-2</v>
      </c>
      <c r="G48">
        <v>6.3E-2</v>
      </c>
      <c r="H48">
        <v>0.109</v>
      </c>
      <c r="I48">
        <v>7.8E-2</v>
      </c>
      <c r="J48" s="40">
        <v>0.14099999999999999</v>
      </c>
      <c r="K48">
        <f t="shared" si="15"/>
        <v>6.9012802275960176E-3</v>
      </c>
      <c r="L48">
        <f t="shared" si="16"/>
        <v>5.4470769230769243E-3</v>
      </c>
      <c r="M48">
        <f t="shared" si="17"/>
        <v>7.992897907419149E-3</v>
      </c>
      <c r="N48">
        <f t="shared" si="18"/>
        <v>1.4267185473411152E-2</v>
      </c>
      <c r="O48">
        <f t="shared" si="19"/>
        <v>1.012479240806643E-2</v>
      </c>
      <c r="P48">
        <f t="shared" si="20"/>
        <v>6.0650246305418726E-3</v>
      </c>
      <c r="Q48">
        <f t="shared" si="21"/>
        <v>1.384276457883369E-2</v>
      </c>
      <c r="R48">
        <f t="shared" si="22"/>
        <v>7.2226110363391664E-3</v>
      </c>
      <c r="S48">
        <f t="shared" si="23"/>
        <v>1.9002804746494066E-2</v>
      </c>
    </row>
    <row r="49" spans="1:29" x14ac:dyDescent="0.3">
      <c r="A49" t="s">
        <v>66</v>
      </c>
      <c r="B49">
        <f>AVERAGE(B$29:B$48)</f>
        <v>7.0300000000000001E-2</v>
      </c>
      <c r="C49">
        <f t="shared" ref="C49:S49" si="24">AVERAGE(C$29:C$48)</f>
        <v>6.4999999999999988E-2</v>
      </c>
      <c r="D49">
        <f t="shared" si="24"/>
        <v>7.8850000000000017E-2</v>
      </c>
      <c r="E49">
        <f t="shared" si="24"/>
        <v>0.11565</v>
      </c>
      <c r="F49">
        <f t="shared" si="24"/>
        <v>8.43E-2</v>
      </c>
      <c r="G49">
        <f t="shared" si="24"/>
        <v>7.1050000000000002E-2</v>
      </c>
      <c r="H49">
        <f t="shared" si="24"/>
        <v>0.11575000000000002</v>
      </c>
      <c r="I49">
        <f t="shared" si="24"/>
        <v>7.4300000000000005E-2</v>
      </c>
      <c r="J49">
        <f t="shared" si="24"/>
        <v>0.13905000000000003</v>
      </c>
      <c r="K49">
        <f t="shared" si="24"/>
        <v>6.2200000000000016E-3</v>
      </c>
      <c r="L49">
        <f t="shared" si="24"/>
        <v>5.6200000000000017E-3</v>
      </c>
      <c r="M49">
        <f t="shared" si="24"/>
        <v>8.0799999999999986E-3</v>
      </c>
      <c r="N49">
        <f t="shared" si="24"/>
        <v>1.4999999999999999E-2</v>
      </c>
      <c r="O49">
        <f t="shared" si="24"/>
        <v>9.0800000000000013E-3</v>
      </c>
      <c r="P49">
        <f t="shared" si="24"/>
        <v>6.8400000000000006E-3</v>
      </c>
      <c r="Q49">
        <f t="shared" si="24"/>
        <v>1.4699999999999996E-2</v>
      </c>
      <c r="R49">
        <f t="shared" si="24"/>
        <v>6.8800000000000016E-3</v>
      </c>
      <c r="S49">
        <f t="shared" si="24"/>
        <v>1.8740000000000003E-2</v>
      </c>
    </row>
    <row r="50" spans="1:29" x14ac:dyDescent="0.3">
      <c r="A50" t="s">
        <v>69</v>
      </c>
      <c r="B50">
        <f>_xlfn.VAR.P(B$29:B$48)</f>
        <v>6.1010000000000014E-5</v>
      </c>
      <c r="C50">
        <f t="shared" ref="C50:S50" si="25">_xlfn.VAR.P(C$29:C$48)</f>
        <v>3.0000000000000008E-5</v>
      </c>
      <c r="D50">
        <f t="shared" si="25"/>
        <v>1.2127499999999994E-5</v>
      </c>
      <c r="E50">
        <f t="shared" si="25"/>
        <v>5.8427499999999975E-5</v>
      </c>
      <c r="F50">
        <f t="shared" si="25"/>
        <v>5.5109999999999999E-5</v>
      </c>
      <c r="G50">
        <f t="shared" si="25"/>
        <v>5.9147500000000016E-5</v>
      </c>
      <c r="H50">
        <f t="shared" si="25"/>
        <v>5.7187500000000001E-5</v>
      </c>
      <c r="I50">
        <f t="shared" si="25"/>
        <v>4.4210000000000012E-5</v>
      </c>
      <c r="J50">
        <f t="shared" si="25"/>
        <v>2.2147499999999974E-5</v>
      </c>
      <c r="K50">
        <f t="shared" si="25"/>
        <v>4.776075069454423E-7</v>
      </c>
      <c r="L50">
        <f t="shared" si="25"/>
        <v>2.2426792899408312E-7</v>
      </c>
      <c r="M50">
        <f t="shared" si="25"/>
        <v>1.273475545140211E-7</v>
      </c>
      <c r="N50">
        <f t="shared" si="25"/>
        <v>9.8289821866257547E-7</v>
      </c>
      <c r="O50">
        <f t="shared" si="25"/>
        <v>6.3936220328178941E-7</v>
      </c>
      <c r="P50">
        <f t="shared" si="25"/>
        <v>5.481765229608555E-7</v>
      </c>
      <c r="Q50">
        <f t="shared" si="25"/>
        <v>9.2234581492659846E-7</v>
      </c>
      <c r="R50">
        <f t="shared" si="25"/>
        <v>3.7907030426646922E-7</v>
      </c>
      <c r="S50">
        <f t="shared" si="25"/>
        <v>4.0227393807649153E-7</v>
      </c>
    </row>
    <row r="51" spans="1:29" x14ac:dyDescent="0.3">
      <c r="A51" t="s">
        <v>92</v>
      </c>
      <c r="B51">
        <f>_xlfn.STDEV.P(B29:B48)</f>
        <v>7.8108898340714045E-3</v>
      </c>
      <c r="C51">
        <f t="shared" ref="C51:S51" si="26">_xlfn.STDEV.P(C29:C48)</f>
        <v>5.4772255750516622E-3</v>
      </c>
      <c r="D51">
        <f t="shared" si="26"/>
        <v>3.4824560298731691E-3</v>
      </c>
      <c r="E51">
        <f t="shared" si="26"/>
        <v>7.6437883277861622E-3</v>
      </c>
      <c r="F51">
        <f t="shared" si="26"/>
        <v>7.4236109811869856E-3</v>
      </c>
      <c r="G51">
        <f t="shared" si="26"/>
        <v>7.6907411866477485E-3</v>
      </c>
      <c r="H51">
        <f t="shared" si="26"/>
        <v>7.5622417311270868E-3</v>
      </c>
      <c r="I51">
        <f t="shared" si="26"/>
        <v>6.6490600839517171E-3</v>
      </c>
      <c r="J51">
        <f t="shared" si="26"/>
        <v>4.706113045816045E-3</v>
      </c>
      <c r="K51" s="29">
        <f t="shared" si="26"/>
        <v>6.9109153297189385E-4</v>
      </c>
      <c r="L51" s="29">
        <f t="shared" si="26"/>
        <v>4.7356934971985162E-4</v>
      </c>
      <c r="M51" s="29">
        <f t="shared" si="26"/>
        <v>3.5685789120323667E-4</v>
      </c>
      <c r="N51" s="29">
        <f t="shared" si="26"/>
        <v>9.9141223447291363E-4</v>
      </c>
      <c r="O51" s="29">
        <f t="shared" si="26"/>
        <v>7.9960127768894252E-4</v>
      </c>
      <c r="P51" s="29">
        <f t="shared" si="26"/>
        <v>7.4038944006573693E-4</v>
      </c>
      <c r="Q51" s="29">
        <f t="shared" si="26"/>
        <v>9.6038836671765164E-4</v>
      </c>
      <c r="R51" s="29">
        <f t="shared" si="26"/>
        <v>6.1568685568758833E-4</v>
      </c>
      <c r="S51" s="29">
        <f t="shared" si="26"/>
        <v>6.3425069024518332E-4</v>
      </c>
    </row>
    <row r="53" spans="1:29" x14ac:dyDescent="0.3">
      <c r="A53" s="39" t="s">
        <v>65</v>
      </c>
      <c r="B53" s="41" t="s">
        <v>73</v>
      </c>
      <c r="K53" t="s">
        <v>68</v>
      </c>
      <c r="U53" t="s">
        <v>70</v>
      </c>
    </row>
    <row r="54" spans="1:29" x14ac:dyDescent="0.3">
      <c r="A54" s="39"/>
      <c r="B54" t="s">
        <v>62</v>
      </c>
      <c r="C54" t="s">
        <v>63</v>
      </c>
      <c r="D54" t="s">
        <v>64</v>
      </c>
      <c r="E54" t="s">
        <v>56</v>
      </c>
      <c r="F54" t="s">
        <v>57</v>
      </c>
      <c r="G54" t="s">
        <v>58</v>
      </c>
      <c r="H54" t="s">
        <v>59</v>
      </c>
      <c r="I54" t="s">
        <v>60</v>
      </c>
      <c r="J54" s="40" t="s">
        <v>67</v>
      </c>
      <c r="K54" t="s">
        <v>62</v>
      </c>
      <c r="L54" t="s">
        <v>63</v>
      </c>
      <c r="M54" t="s">
        <v>64</v>
      </c>
      <c r="N54" t="s">
        <v>56</v>
      </c>
      <c r="O54" t="s">
        <v>57</v>
      </c>
      <c r="P54" t="s">
        <v>58</v>
      </c>
      <c r="Q54" t="s">
        <v>59</v>
      </c>
      <c r="R54" t="s">
        <v>60</v>
      </c>
      <c r="S54" t="s">
        <v>67</v>
      </c>
      <c r="U54" t="s">
        <v>62</v>
      </c>
      <c r="V54" t="s">
        <v>63</v>
      </c>
      <c r="W54" t="s">
        <v>64</v>
      </c>
      <c r="X54" t="s">
        <v>56</v>
      </c>
      <c r="Y54" t="s">
        <v>57</v>
      </c>
      <c r="Z54" t="s">
        <v>58</v>
      </c>
      <c r="AA54" t="s">
        <v>59</v>
      </c>
      <c r="AB54" t="s">
        <v>60</v>
      </c>
      <c r="AC54" t="s">
        <v>67</v>
      </c>
    </row>
    <row r="55" spans="1:29" x14ac:dyDescent="0.3">
      <c r="A55">
        <v>1</v>
      </c>
      <c r="B55">
        <v>7.9000000000000001E-2</v>
      </c>
      <c r="C55">
        <v>6.2E-2</v>
      </c>
      <c r="D55">
        <v>9.4E-2</v>
      </c>
      <c r="E55">
        <v>0.14000000000000001</v>
      </c>
      <c r="F55">
        <v>9.4E-2</v>
      </c>
      <c r="G55">
        <v>7.8E-2</v>
      </c>
      <c r="H55">
        <v>0.14000000000000001</v>
      </c>
      <c r="I55">
        <v>7.8E-2</v>
      </c>
      <c r="J55" s="40">
        <v>0.17199999999999999</v>
      </c>
      <c r="K55">
        <f>B55*(U$55/B$75)</f>
        <v>7.4740474478792234E-3</v>
      </c>
      <c r="L55">
        <f t="shared" ref="L55" si="27">C55*(V$55/C$75)</f>
        <v>5.872640000000001E-3</v>
      </c>
      <c r="M55">
        <f t="shared" ref="M55" si="28">D55*(W$55/D$75)</f>
        <v>1.0218815331010451E-2</v>
      </c>
      <c r="N55">
        <f t="shared" ref="N55" si="29">E55*(X$55/E$75)</f>
        <v>1.9919753086419752E-2</v>
      </c>
      <c r="O55">
        <f t="shared" ref="O55" si="30">F55*(Y$55/F$75)</f>
        <v>1.0639501980758349E-2</v>
      </c>
      <c r="P55">
        <f t="shared" ref="P55" si="31">G55*(Z$55/G$75)</f>
        <v>7.9591836734693878E-3</v>
      </c>
      <c r="Q55">
        <f t="shared" ref="Q55" si="32">H55*(AA$55/H$75)</f>
        <v>1.9967041198501876E-2</v>
      </c>
      <c r="R55">
        <f t="shared" ref="R55" si="33">I55*(AB$55/I$75)</f>
        <v>8.1590393595730466E-3</v>
      </c>
      <c r="S55">
        <f t="shared" ref="S55" si="34">J55*(AC$55/J$75)</f>
        <v>2.6418234950321435E-2</v>
      </c>
      <c r="T55" t="s">
        <v>71</v>
      </c>
      <c r="U55">
        <f t="array" ref="U55:AC55">TRANSPOSE('Sheet2 (2)'!D$20:D$28)</f>
        <v>6.5799999999999999E-3</v>
      </c>
      <c r="V55">
        <v>5.9200000000000008E-3</v>
      </c>
      <c r="W55">
        <v>9.3600000000000003E-3</v>
      </c>
      <c r="X55">
        <v>1.8440000000000002E-2</v>
      </c>
      <c r="Y55">
        <v>1.0000000000000002E-2</v>
      </c>
      <c r="Z55">
        <v>7.4999999999999997E-3</v>
      </c>
      <c r="AA55">
        <v>1.9040000000000001E-2</v>
      </c>
      <c r="AB55">
        <v>7.8399999999999997E-3</v>
      </c>
      <c r="AC55">
        <v>2.6279999999999998E-2</v>
      </c>
    </row>
    <row r="56" spans="1:29" x14ac:dyDescent="0.3">
      <c r="A56">
        <v>2</v>
      </c>
      <c r="B56">
        <v>7.8E-2</v>
      </c>
      <c r="C56">
        <v>6.3E-2</v>
      </c>
      <c r="D56">
        <v>9.4E-2</v>
      </c>
      <c r="E56">
        <v>0.125</v>
      </c>
      <c r="F56">
        <v>7.8E-2</v>
      </c>
      <c r="G56">
        <v>7.8E-2</v>
      </c>
      <c r="H56">
        <v>0.14099999999999999</v>
      </c>
      <c r="I56">
        <v>7.9000000000000001E-2</v>
      </c>
      <c r="J56" s="40">
        <v>0.17199999999999999</v>
      </c>
      <c r="K56">
        <f t="shared" ref="K56:K74" si="35">B56*(U$55/B$75)</f>
        <v>7.3794392523364484E-3</v>
      </c>
      <c r="L56">
        <f t="shared" ref="L56:L74" si="36">C56*(V$55/C$75)</f>
        <v>5.9673600000000005E-3</v>
      </c>
      <c r="M56">
        <f t="shared" ref="M56:M74" si="37">D56*(W$55/D$75)</f>
        <v>1.0218815331010451E-2</v>
      </c>
      <c r="N56">
        <f t="shared" ref="N56:N74" si="38">E56*(X$55/E$75)</f>
        <v>1.7785493827160492E-2</v>
      </c>
      <c r="O56">
        <f t="shared" ref="O56:O74" si="39">F56*(Y$55/F$75)</f>
        <v>8.8285229202037362E-3</v>
      </c>
      <c r="P56">
        <f t="shared" ref="P56:P74" si="40">G56*(Z$55/G$75)</f>
        <v>7.9591836734693878E-3</v>
      </c>
      <c r="Q56">
        <f t="shared" ref="Q56:Q74" si="41">H56*(AA$55/H$75)</f>
        <v>2.0109662921348314E-2</v>
      </c>
      <c r="R56">
        <f t="shared" ref="R56:R74" si="42">I56*(AB$55/I$75)</f>
        <v>8.2636424282855215E-3</v>
      </c>
      <c r="S56">
        <f t="shared" ref="S56:S74" si="43">J56*(AC$55/J$75)</f>
        <v>2.6418234950321435E-2</v>
      </c>
    </row>
    <row r="57" spans="1:29" x14ac:dyDescent="0.3">
      <c r="A57">
        <v>3</v>
      </c>
      <c r="B57">
        <v>6.3E-2</v>
      </c>
      <c r="C57">
        <v>6.3E-2</v>
      </c>
      <c r="D57">
        <v>7.9000000000000001E-2</v>
      </c>
      <c r="E57">
        <v>0.125</v>
      </c>
      <c r="F57">
        <v>9.4E-2</v>
      </c>
      <c r="G57">
        <v>7.8E-2</v>
      </c>
      <c r="H57">
        <v>0.14099999999999999</v>
      </c>
      <c r="I57">
        <v>7.8E-2</v>
      </c>
      <c r="J57" s="40">
        <v>0.17100000000000001</v>
      </c>
      <c r="K57">
        <f t="shared" si="35"/>
        <v>5.9603163191948244E-3</v>
      </c>
      <c r="L57">
        <f t="shared" si="36"/>
        <v>5.9673600000000005E-3</v>
      </c>
      <c r="M57">
        <f t="shared" si="37"/>
        <v>8.5881533101045283E-3</v>
      </c>
      <c r="N57">
        <f t="shared" si="38"/>
        <v>1.7785493827160492E-2</v>
      </c>
      <c r="O57">
        <f t="shared" si="39"/>
        <v>1.0639501980758349E-2</v>
      </c>
      <c r="P57">
        <f t="shared" si="40"/>
        <v>7.9591836734693878E-3</v>
      </c>
      <c r="Q57">
        <f t="shared" si="41"/>
        <v>2.0109662921348314E-2</v>
      </c>
      <c r="R57">
        <f t="shared" si="42"/>
        <v>8.1590393595730466E-3</v>
      </c>
      <c r="S57">
        <f t="shared" si="43"/>
        <v>2.6264640561075383E-2</v>
      </c>
    </row>
    <row r="58" spans="1:29" x14ac:dyDescent="0.3">
      <c r="A58">
        <v>4</v>
      </c>
      <c r="B58">
        <v>6.2E-2</v>
      </c>
      <c r="C58">
        <v>6.2E-2</v>
      </c>
      <c r="D58">
        <v>7.8E-2</v>
      </c>
      <c r="E58">
        <v>0.125</v>
      </c>
      <c r="F58">
        <v>7.8E-2</v>
      </c>
      <c r="G58">
        <v>6.3E-2</v>
      </c>
      <c r="H58">
        <v>0.14099999999999999</v>
      </c>
      <c r="I58">
        <v>7.8E-2</v>
      </c>
      <c r="J58" s="40">
        <v>0.17199999999999999</v>
      </c>
      <c r="K58">
        <f t="shared" si="35"/>
        <v>5.8657081236520485E-3</v>
      </c>
      <c r="L58">
        <f t="shared" si="36"/>
        <v>5.872640000000001E-3</v>
      </c>
      <c r="M58">
        <f t="shared" si="37"/>
        <v>8.4794425087107994E-3</v>
      </c>
      <c r="N58">
        <f t="shared" si="38"/>
        <v>1.7785493827160492E-2</v>
      </c>
      <c r="O58">
        <f t="shared" si="39"/>
        <v>8.8285229202037362E-3</v>
      </c>
      <c r="P58">
        <f t="shared" si="40"/>
        <v>6.4285714285714285E-3</v>
      </c>
      <c r="Q58">
        <f t="shared" si="41"/>
        <v>2.0109662921348314E-2</v>
      </c>
      <c r="R58">
        <f t="shared" si="42"/>
        <v>8.1590393595730466E-3</v>
      </c>
      <c r="S58">
        <f t="shared" si="43"/>
        <v>2.6418234950321435E-2</v>
      </c>
    </row>
    <row r="59" spans="1:29" x14ac:dyDescent="0.3">
      <c r="A59">
        <v>5</v>
      </c>
      <c r="B59">
        <v>7.8E-2</v>
      </c>
      <c r="C59">
        <v>6.2E-2</v>
      </c>
      <c r="D59">
        <v>9.2999999999999999E-2</v>
      </c>
      <c r="E59">
        <v>0.14099999999999999</v>
      </c>
      <c r="F59">
        <v>9.4E-2</v>
      </c>
      <c r="G59">
        <v>6.3E-2</v>
      </c>
      <c r="H59">
        <v>0.125</v>
      </c>
      <c r="I59">
        <v>7.8E-2</v>
      </c>
      <c r="J59" s="40">
        <v>0.17199999999999999</v>
      </c>
      <c r="K59">
        <f t="shared" si="35"/>
        <v>7.3794392523364484E-3</v>
      </c>
      <c r="L59">
        <f t="shared" si="36"/>
        <v>5.872640000000001E-3</v>
      </c>
      <c r="M59">
        <f t="shared" si="37"/>
        <v>1.0110104529616722E-2</v>
      </c>
      <c r="N59">
        <f t="shared" si="38"/>
        <v>2.0062037037037034E-2</v>
      </c>
      <c r="O59">
        <f t="shared" si="39"/>
        <v>1.0639501980758349E-2</v>
      </c>
      <c r="P59">
        <f t="shared" si="40"/>
        <v>6.4285714285714285E-3</v>
      </c>
      <c r="Q59">
        <f t="shared" si="41"/>
        <v>1.7827715355805244E-2</v>
      </c>
      <c r="R59">
        <f t="shared" si="42"/>
        <v>8.1590393595730466E-3</v>
      </c>
      <c r="S59">
        <f t="shared" si="43"/>
        <v>2.6418234950321435E-2</v>
      </c>
    </row>
    <row r="60" spans="1:29" x14ac:dyDescent="0.3">
      <c r="A60">
        <v>6</v>
      </c>
      <c r="B60">
        <v>7.9000000000000001E-2</v>
      </c>
      <c r="C60">
        <v>6.3E-2</v>
      </c>
      <c r="D60">
        <v>9.4E-2</v>
      </c>
      <c r="E60">
        <v>0.125</v>
      </c>
      <c r="F60">
        <v>9.4E-2</v>
      </c>
      <c r="G60">
        <v>7.8E-2</v>
      </c>
      <c r="H60">
        <v>0.14000000000000001</v>
      </c>
      <c r="I60">
        <v>6.3E-2</v>
      </c>
      <c r="J60" s="40">
        <v>0.17199999999999999</v>
      </c>
      <c r="K60">
        <f t="shared" si="35"/>
        <v>7.4740474478792234E-3</v>
      </c>
      <c r="L60">
        <f t="shared" si="36"/>
        <v>5.9673600000000005E-3</v>
      </c>
      <c r="M60">
        <f t="shared" si="37"/>
        <v>1.0218815331010451E-2</v>
      </c>
      <c r="N60">
        <f t="shared" si="38"/>
        <v>1.7785493827160492E-2</v>
      </c>
      <c r="O60">
        <f t="shared" si="39"/>
        <v>1.0639501980758349E-2</v>
      </c>
      <c r="P60">
        <f t="shared" si="40"/>
        <v>7.9591836734693878E-3</v>
      </c>
      <c r="Q60">
        <f t="shared" si="41"/>
        <v>1.9967041198501876E-2</v>
      </c>
      <c r="R60">
        <f t="shared" si="42"/>
        <v>6.5899933288859226E-3</v>
      </c>
      <c r="S60">
        <f t="shared" si="43"/>
        <v>2.6418234950321435E-2</v>
      </c>
    </row>
    <row r="61" spans="1:29" x14ac:dyDescent="0.3">
      <c r="A61">
        <v>7</v>
      </c>
      <c r="B61">
        <v>7.8E-2</v>
      </c>
      <c r="C61">
        <v>6.3E-2</v>
      </c>
      <c r="D61">
        <v>9.4E-2</v>
      </c>
      <c r="E61">
        <v>0.125</v>
      </c>
      <c r="F61">
        <v>9.4E-2</v>
      </c>
      <c r="G61">
        <v>7.8E-2</v>
      </c>
      <c r="H61">
        <v>0.14000000000000001</v>
      </c>
      <c r="I61">
        <v>7.8E-2</v>
      </c>
      <c r="J61" s="40">
        <v>0.17199999999999999</v>
      </c>
      <c r="K61">
        <f t="shared" si="35"/>
        <v>7.3794392523364484E-3</v>
      </c>
      <c r="L61">
        <f t="shared" si="36"/>
        <v>5.9673600000000005E-3</v>
      </c>
      <c r="M61">
        <f t="shared" si="37"/>
        <v>1.0218815331010451E-2</v>
      </c>
      <c r="N61">
        <f t="shared" si="38"/>
        <v>1.7785493827160492E-2</v>
      </c>
      <c r="O61">
        <f t="shared" si="39"/>
        <v>1.0639501980758349E-2</v>
      </c>
      <c r="P61">
        <f t="shared" si="40"/>
        <v>7.9591836734693878E-3</v>
      </c>
      <c r="Q61">
        <f t="shared" si="41"/>
        <v>1.9967041198501876E-2</v>
      </c>
      <c r="R61">
        <f t="shared" si="42"/>
        <v>8.1590393595730466E-3</v>
      </c>
      <c r="S61">
        <f t="shared" si="43"/>
        <v>2.6418234950321435E-2</v>
      </c>
    </row>
    <row r="62" spans="1:29" x14ac:dyDescent="0.3">
      <c r="A62">
        <v>8</v>
      </c>
      <c r="B62">
        <v>6.2E-2</v>
      </c>
      <c r="C62">
        <v>6.3E-2</v>
      </c>
      <c r="D62">
        <v>7.8E-2</v>
      </c>
      <c r="E62">
        <v>0.125</v>
      </c>
      <c r="F62">
        <v>9.4E-2</v>
      </c>
      <c r="G62">
        <v>6.3E-2</v>
      </c>
      <c r="H62">
        <v>0.14099999999999999</v>
      </c>
      <c r="I62">
        <v>6.2E-2</v>
      </c>
      <c r="J62" s="40">
        <v>0.17199999999999999</v>
      </c>
      <c r="K62">
        <f t="shared" si="35"/>
        <v>5.8657081236520485E-3</v>
      </c>
      <c r="L62">
        <f t="shared" si="36"/>
        <v>5.9673600000000005E-3</v>
      </c>
      <c r="M62">
        <f t="shared" si="37"/>
        <v>8.4794425087107994E-3</v>
      </c>
      <c r="N62">
        <f t="shared" si="38"/>
        <v>1.7785493827160492E-2</v>
      </c>
      <c r="O62">
        <f t="shared" si="39"/>
        <v>1.0639501980758349E-2</v>
      </c>
      <c r="P62">
        <f t="shared" si="40"/>
        <v>6.4285714285714285E-3</v>
      </c>
      <c r="Q62">
        <f t="shared" si="41"/>
        <v>2.0109662921348314E-2</v>
      </c>
      <c r="R62">
        <f t="shared" si="42"/>
        <v>6.4853902601734476E-3</v>
      </c>
      <c r="S62">
        <f t="shared" si="43"/>
        <v>2.6418234950321435E-2</v>
      </c>
    </row>
    <row r="63" spans="1:29" x14ac:dyDescent="0.3">
      <c r="A63">
        <v>9</v>
      </c>
      <c r="B63">
        <v>6.2E-2</v>
      </c>
      <c r="C63">
        <v>6.2E-2</v>
      </c>
      <c r="D63">
        <v>7.8E-2</v>
      </c>
      <c r="E63">
        <v>0.14000000000000001</v>
      </c>
      <c r="F63">
        <v>7.8E-2</v>
      </c>
      <c r="G63">
        <v>7.8E-2</v>
      </c>
      <c r="H63">
        <v>0.14000000000000001</v>
      </c>
      <c r="I63">
        <v>7.8E-2</v>
      </c>
      <c r="J63" s="40">
        <v>0.17199999999999999</v>
      </c>
      <c r="K63">
        <f t="shared" si="35"/>
        <v>5.8657081236520485E-3</v>
      </c>
      <c r="L63">
        <f t="shared" si="36"/>
        <v>5.872640000000001E-3</v>
      </c>
      <c r="M63">
        <f t="shared" si="37"/>
        <v>8.4794425087107994E-3</v>
      </c>
      <c r="N63">
        <f t="shared" si="38"/>
        <v>1.9919753086419752E-2</v>
      </c>
      <c r="O63">
        <f t="shared" si="39"/>
        <v>8.8285229202037362E-3</v>
      </c>
      <c r="P63">
        <f t="shared" si="40"/>
        <v>7.9591836734693878E-3</v>
      </c>
      <c r="Q63">
        <f t="shared" si="41"/>
        <v>1.9967041198501876E-2</v>
      </c>
      <c r="R63">
        <f t="shared" si="42"/>
        <v>8.1590393595730466E-3</v>
      </c>
      <c r="S63">
        <f t="shared" si="43"/>
        <v>2.6418234950321435E-2</v>
      </c>
    </row>
    <row r="64" spans="1:29" x14ac:dyDescent="0.3">
      <c r="A64">
        <v>10</v>
      </c>
      <c r="B64">
        <v>6.3E-2</v>
      </c>
      <c r="C64">
        <v>6.3E-2</v>
      </c>
      <c r="D64">
        <v>7.8E-2</v>
      </c>
      <c r="E64">
        <v>0.125</v>
      </c>
      <c r="F64">
        <v>7.8E-2</v>
      </c>
      <c r="G64">
        <v>7.8E-2</v>
      </c>
      <c r="H64">
        <v>0.14000000000000001</v>
      </c>
      <c r="I64">
        <v>7.8E-2</v>
      </c>
      <c r="J64" s="40">
        <v>0.17199999999999999</v>
      </c>
      <c r="K64">
        <f t="shared" si="35"/>
        <v>5.9603163191948244E-3</v>
      </c>
      <c r="L64">
        <f t="shared" si="36"/>
        <v>5.9673600000000005E-3</v>
      </c>
      <c r="M64">
        <f t="shared" si="37"/>
        <v>8.4794425087107994E-3</v>
      </c>
      <c r="N64">
        <f t="shared" si="38"/>
        <v>1.7785493827160492E-2</v>
      </c>
      <c r="O64">
        <f t="shared" si="39"/>
        <v>8.8285229202037362E-3</v>
      </c>
      <c r="P64">
        <f t="shared" si="40"/>
        <v>7.9591836734693878E-3</v>
      </c>
      <c r="Q64">
        <f t="shared" si="41"/>
        <v>1.9967041198501876E-2</v>
      </c>
      <c r="R64">
        <f t="shared" si="42"/>
        <v>8.1590393595730466E-3</v>
      </c>
      <c r="S64">
        <f t="shared" si="43"/>
        <v>2.6418234950321435E-2</v>
      </c>
    </row>
    <row r="65" spans="1:19" x14ac:dyDescent="0.3">
      <c r="A65">
        <v>11</v>
      </c>
      <c r="B65">
        <v>6.3E-2</v>
      </c>
      <c r="C65">
        <v>6.2E-2</v>
      </c>
      <c r="D65">
        <v>9.4E-2</v>
      </c>
      <c r="E65">
        <v>0.125</v>
      </c>
      <c r="F65">
        <v>9.4E-2</v>
      </c>
      <c r="G65">
        <v>7.8E-2</v>
      </c>
      <c r="H65">
        <v>0.125</v>
      </c>
      <c r="I65">
        <v>7.8E-2</v>
      </c>
      <c r="J65" s="40">
        <v>0.17100000000000001</v>
      </c>
      <c r="K65">
        <f t="shared" si="35"/>
        <v>5.9603163191948244E-3</v>
      </c>
      <c r="L65">
        <f t="shared" si="36"/>
        <v>5.872640000000001E-3</v>
      </c>
      <c r="M65">
        <f t="shared" si="37"/>
        <v>1.0218815331010451E-2</v>
      </c>
      <c r="N65">
        <f t="shared" si="38"/>
        <v>1.7785493827160492E-2</v>
      </c>
      <c r="O65">
        <f t="shared" si="39"/>
        <v>1.0639501980758349E-2</v>
      </c>
      <c r="P65">
        <f t="shared" si="40"/>
        <v>7.9591836734693878E-3</v>
      </c>
      <c r="Q65">
        <f t="shared" si="41"/>
        <v>1.7827715355805244E-2</v>
      </c>
      <c r="R65">
        <f t="shared" si="42"/>
        <v>8.1590393595730466E-3</v>
      </c>
      <c r="S65">
        <f t="shared" si="43"/>
        <v>2.6264640561075383E-2</v>
      </c>
    </row>
    <row r="66" spans="1:19" x14ac:dyDescent="0.3">
      <c r="A66">
        <v>12</v>
      </c>
      <c r="B66">
        <v>7.8E-2</v>
      </c>
      <c r="C66">
        <v>6.2E-2</v>
      </c>
      <c r="D66">
        <v>7.9000000000000001E-2</v>
      </c>
      <c r="E66">
        <v>0.125</v>
      </c>
      <c r="F66">
        <v>7.8E-2</v>
      </c>
      <c r="G66">
        <v>7.8E-2</v>
      </c>
      <c r="H66">
        <v>0.125</v>
      </c>
      <c r="I66">
        <v>6.3E-2</v>
      </c>
      <c r="J66" s="40">
        <v>0.156</v>
      </c>
      <c r="K66">
        <f t="shared" si="35"/>
        <v>7.3794392523364484E-3</v>
      </c>
      <c r="L66">
        <f t="shared" si="36"/>
        <v>5.872640000000001E-3</v>
      </c>
      <c r="M66">
        <f t="shared" si="37"/>
        <v>8.5881533101045283E-3</v>
      </c>
      <c r="N66">
        <f t="shared" si="38"/>
        <v>1.7785493827160492E-2</v>
      </c>
      <c r="O66">
        <f t="shared" si="39"/>
        <v>8.8285229202037362E-3</v>
      </c>
      <c r="P66">
        <f t="shared" si="40"/>
        <v>7.9591836734693878E-3</v>
      </c>
      <c r="Q66">
        <f t="shared" si="41"/>
        <v>1.7827715355805244E-2</v>
      </c>
      <c r="R66">
        <f t="shared" si="42"/>
        <v>6.5899933288859226E-3</v>
      </c>
      <c r="S66">
        <f t="shared" si="43"/>
        <v>2.3960724722384561E-2</v>
      </c>
    </row>
    <row r="67" spans="1:19" x14ac:dyDescent="0.3">
      <c r="A67">
        <v>13</v>
      </c>
      <c r="B67">
        <v>7.8E-2</v>
      </c>
      <c r="C67">
        <v>6.3E-2</v>
      </c>
      <c r="D67">
        <v>7.8E-2</v>
      </c>
      <c r="E67">
        <v>0.14000000000000001</v>
      </c>
      <c r="F67">
        <v>9.4E-2</v>
      </c>
      <c r="G67">
        <v>7.8E-2</v>
      </c>
      <c r="H67">
        <v>0.125</v>
      </c>
      <c r="I67">
        <v>7.8E-2</v>
      </c>
      <c r="J67" s="40">
        <v>0.17199999999999999</v>
      </c>
      <c r="K67">
        <f t="shared" si="35"/>
        <v>7.3794392523364484E-3</v>
      </c>
      <c r="L67">
        <f t="shared" si="36"/>
        <v>5.9673600000000005E-3</v>
      </c>
      <c r="M67">
        <f t="shared" si="37"/>
        <v>8.4794425087107994E-3</v>
      </c>
      <c r="N67">
        <f t="shared" si="38"/>
        <v>1.9919753086419752E-2</v>
      </c>
      <c r="O67">
        <f t="shared" si="39"/>
        <v>1.0639501980758349E-2</v>
      </c>
      <c r="P67">
        <f t="shared" si="40"/>
        <v>7.9591836734693878E-3</v>
      </c>
      <c r="Q67">
        <f t="shared" si="41"/>
        <v>1.7827715355805244E-2</v>
      </c>
      <c r="R67">
        <f t="shared" si="42"/>
        <v>8.1590393595730466E-3</v>
      </c>
      <c r="S67">
        <f t="shared" si="43"/>
        <v>2.6418234950321435E-2</v>
      </c>
    </row>
    <row r="68" spans="1:19" x14ac:dyDescent="0.3">
      <c r="A68">
        <v>14</v>
      </c>
      <c r="B68">
        <v>7.8E-2</v>
      </c>
      <c r="C68">
        <v>6.2E-2</v>
      </c>
      <c r="D68">
        <v>9.4E-2</v>
      </c>
      <c r="E68">
        <v>0.125</v>
      </c>
      <c r="F68">
        <v>7.8E-2</v>
      </c>
      <c r="G68">
        <v>6.3E-2</v>
      </c>
      <c r="H68">
        <v>0.14000000000000001</v>
      </c>
      <c r="I68">
        <v>7.8E-2</v>
      </c>
      <c r="J68" s="40">
        <v>0.17199999999999999</v>
      </c>
      <c r="K68">
        <f t="shared" si="35"/>
        <v>7.3794392523364484E-3</v>
      </c>
      <c r="L68">
        <f t="shared" si="36"/>
        <v>5.872640000000001E-3</v>
      </c>
      <c r="M68">
        <f t="shared" si="37"/>
        <v>1.0218815331010451E-2</v>
      </c>
      <c r="N68">
        <f t="shared" si="38"/>
        <v>1.7785493827160492E-2</v>
      </c>
      <c r="O68">
        <f t="shared" si="39"/>
        <v>8.8285229202037362E-3</v>
      </c>
      <c r="P68">
        <f t="shared" si="40"/>
        <v>6.4285714285714285E-3</v>
      </c>
      <c r="Q68">
        <f t="shared" si="41"/>
        <v>1.9967041198501876E-2</v>
      </c>
      <c r="R68">
        <f t="shared" si="42"/>
        <v>8.1590393595730466E-3</v>
      </c>
      <c r="S68">
        <f t="shared" si="43"/>
        <v>2.6418234950321435E-2</v>
      </c>
    </row>
    <row r="69" spans="1:19" x14ac:dyDescent="0.3">
      <c r="A69">
        <v>15</v>
      </c>
      <c r="B69">
        <v>6.3E-2</v>
      </c>
      <c r="C69">
        <v>6.3E-2</v>
      </c>
      <c r="D69">
        <v>7.9000000000000001E-2</v>
      </c>
      <c r="E69">
        <v>0.14099999999999999</v>
      </c>
      <c r="F69">
        <v>9.4E-2</v>
      </c>
      <c r="G69">
        <v>7.8E-2</v>
      </c>
      <c r="H69">
        <v>0.125</v>
      </c>
      <c r="I69">
        <v>7.8E-2</v>
      </c>
      <c r="J69" s="40">
        <v>0.17199999999999999</v>
      </c>
      <c r="K69">
        <f t="shared" si="35"/>
        <v>5.9603163191948244E-3</v>
      </c>
      <c r="L69">
        <f t="shared" si="36"/>
        <v>5.9673600000000005E-3</v>
      </c>
      <c r="M69">
        <f t="shared" si="37"/>
        <v>8.5881533101045283E-3</v>
      </c>
      <c r="N69">
        <f t="shared" si="38"/>
        <v>2.0062037037037034E-2</v>
      </c>
      <c r="O69">
        <f t="shared" si="39"/>
        <v>1.0639501980758349E-2</v>
      </c>
      <c r="P69">
        <f t="shared" si="40"/>
        <v>7.9591836734693878E-3</v>
      </c>
      <c r="Q69">
        <f t="shared" si="41"/>
        <v>1.7827715355805244E-2</v>
      </c>
      <c r="R69">
        <f t="shared" si="42"/>
        <v>8.1590393595730466E-3</v>
      </c>
      <c r="S69">
        <f t="shared" si="43"/>
        <v>2.6418234950321435E-2</v>
      </c>
    </row>
    <row r="70" spans="1:19" x14ac:dyDescent="0.3">
      <c r="A70">
        <v>16</v>
      </c>
      <c r="B70">
        <v>6.2E-2</v>
      </c>
      <c r="C70">
        <v>6.2E-2</v>
      </c>
      <c r="D70">
        <v>9.4E-2</v>
      </c>
      <c r="E70">
        <v>0.14000000000000001</v>
      </c>
      <c r="F70">
        <v>9.4E-2</v>
      </c>
      <c r="G70">
        <v>7.8E-2</v>
      </c>
      <c r="H70">
        <v>0.125</v>
      </c>
      <c r="I70">
        <v>6.2E-2</v>
      </c>
      <c r="J70" s="40">
        <v>0.17199999999999999</v>
      </c>
      <c r="K70">
        <f t="shared" si="35"/>
        <v>5.8657081236520485E-3</v>
      </c>
      <c r="L70">
        <f t="shared" si="36"/>
        <v>5.872640000000001E-3</v>
      </c>
      <c r="M70">
        <f t="shared" si="37"/>
        <v>1.0218815331010451E-2</v>
      </c>
      <c r="N70">
        <f t="shared" si="38"/>
        <v>1.9919753086419752E-2</v>
      </c>
      <c r="O70">
        <f t="shared" si="39"/>
        <v>1.0639501980758349E-2</v>
      </c>
      <c r="P70">
        <f t="shared" si="40"/>
        <v>7.9591836734693878E-3</v>
      </c>
      <c r="Q70">
        <f t="shared" si="41"/>
        <v>1.7827715355805244E-2</v>
      </c>
      <c r="R70">
        <f t="shared" si="42"/>
        <v>6.4853902601734476E-3</v>
      </c>
      <c r="S70">
        <f t="shared" si="43"/>
        <v>2.6418234950321435E-2</v>
      </c>
    </row>
    <row r="71" spans="1:19" x14ac:dyDescent="0.3">
      <c r="A71">
        <v>17</v>
      </c>
      <c r="B71">
        <v>6.3E-2</v>
      </c>
      <c r="C71">
        <v>6.3E-2</v>
      </c>
      <c r="D71">
        <v>9.4E-2</v>
      </c>
      <c r="E71">
        <v>0.125</v>
      </c>
      <c r="F71">
        <v>9.4E-2</v>
      </c>
      <c r="G71">
        <v>7.8E-2</v>
      </c>
      <c r="H71">
        <v>0.125</v>
      </c>
      <c r="I71">
        <v>7.8E-2</v>
      </c>
      <c r="J71" s="40">
        <v>0.17199999999999999</v>
      </c>
      <c r="K71">
        <f t="shared" si="35"/>
        <v>5.9603163191948244E-3</v>
      </c>
      <c r="L71">
        <f t="shared" si="36"/>
        <v>5.9673600000000005E-3</v>
      </c>
      <c r="M71">
        <f t="shared" si="37"/>
        <v>1.0218815331010451E-2</v>
      </c>
      <c r="N71">
        <f t="shared" si="38"/>
        <v>1.7785493827160492E-2</v>
      </c>
      <c r="O71">
        <f t="shared" si="39"/>
        <v>1.0639501980758349E-2</v>
      </c>
      <c r="P71">
        <f t="shared" si="40"/>
        <v>7.9591836734693878E-3</v>
      </c>
      <c r="Q71">
        <f t="shared" si="41"/>
        <v>1.7827715355805244E-2</v>
      </c>
      <c r="R71">
        <f t="shared" si="42"/>
        <v>8.1590393595730466E-3</v>
      </c>
      <c r="S71">
        <f t="shared" si="43"/>
        <v>2.6418234950321435E-2</v>
      </c>
    </row>
    <row r="72" spans="1:19" x14ac:dyDescent="0.3">
      <c r="A72">
        <v>18</v>
      </c>
      <c r="B72">
        <v>6.2E-2</v>
      </c>
      <c r="C72">
        <v>6.2E-2</v>
      </c>
      <c r="D72">
        <v>7.8E-2</v>
      </c>
      <c r="E72">
        <v>0.125</v>
      </c>
      <c r="F72">
        <v>9.4E-2</v>
      </c>
      <c r="G72">
        <v>6.3E-2</v>
      </c>
      <c r="H72">
        <v>0.14099999999999999</v>
      </c>
      <c r="I72">
        <v>7.8E-2</v>
      </c>
      <c r="J72" s="40">
        <v>0.17199999999999999</v>
      </c>
      <c r="K72">
        <f t="shared" si="35"/>
        <v>5.8657081236520485E-3</v>
      </c>
      <c r="L72">
        <f t="shared" si="36"/>
        <v>5.872640000000001E-3</v>
      </c>
      <c r="M72">
        <f t="shared" si="37"/>
        <v>8.4794425087107994E-3</v>
      </c>
      <c r="N72">
        <f t="shared" si="38"/>
        <v>1.7785493827160492E-2</v>
      </c>
      <c r="O72">
        <f t="shared" si="39"/>
        <v>1.0639501980758349E-2</v>
      </c>
      <c r="P72">
        <f t="shared" si="40"/>
        <v>6.4285714285714285E-3</v>
      </c>
      <c r="Q72">
        <f t="shared" si="41"/>
        <v>2.0109662921348314E-2</v>
      </c>
      <c r="R72">
        <f t="shared" si="42"/>
        <v>8.1590393595730466E-3</v>
      </c>
      <c r="S72">
        <f t="shared" si="43"/>
        <v>2.6418234950321435E-2</v>
      </c>
    </row>
    <row r="73" spans="1:19" x14ac:dyDescent="0.3">
      <c r="A73">
        <v>19</v>
      </c>
      <c r="B73">
        <v>6.2E-2</v>
      </c>
      <c r="C73">
        <v>6.3E-2</v>
      </c>
      <c r="D73">
        <v>7.8E-2</v>
      </c>
      <c r="E73">
        <v>0.125</v>
      </c>
      <c r="F73">
        <v>9.2999999999999999E-2</v>
      </c>
      <c r="G73">
        <v>7.8E-2</v>
      </c>
      <c r="H73">
        <v>0.125</v>
      </c>
      <c r="I73">
        <v>7.8E-2</v>
      </c>
      <c r="J73" s="40">
        <v>0.17199999999999999</v>
      </c>
      <c r="K73">
        <f t="shared" si="35"/>
        <v>5.8657081236520485E-3</v>
      </c>
      <c r="L73">
        <f t="shared" si="36"/>
        <v>5.9673600000000005E-3</v>
      </c>
      <c r="M73">
        <f t="shared" si="37"/>
        <v>8.4794425087107994E-3</v>
      </c>
      <c r="N73">
        <f t="shared" si="38"/>
        <v>1.7785493827160492E-2</v>
      </c>
      <c r="O73">
        <f t="shared" si="39"/>
        <v>1.0526315789473686E-2</v>
      </c>
      <c r="P73">
        <f t="shared" si="40"/>
        <v>7.9591836734693878E-3</v>
      </c>
      <c r="Q73">
        <f t="shared" si="41"/>
        <v>1.7827715355805244E-2</v>
      </c>
      <c r="R73">
        <f t="shared" si="42"/>
        <v>8.1590393595730466E-3</v>
      </c>
      <c r="S73">
        <f t="shared" si="43"/>
        <v>2.6418234950321435E-2</v>
      </c>
    </row>
    <row r="74" spans="1:19" x14ac:dyDescent="0.3">
      <c r="A74">
        <v>20</v>
      </c>
      <c r="B74">
        <v>7.8E-2</v>
      </c>
      <c r="C74">
        <v>6.2E-2</v>
      </c>
      <c r="D74">
        <v>9.4E-2</v>
      </c>
      <c r="E74">
        <v>0.125</v>
      </c>
      <c r="F74">
        <v>7.8E-2</v>
      </c>
      <c r="G74">
        <v>6.3E-2</v>
      </c>
      <c r="H74">
        <v>0.125</v>
      </c>
      <c r="I74">
        <v>7.8E-2</v>
      </c>
      <c r="J74" s="40">
        <v>0.17199999999999999</v>
      </c>
      <c r="K74">
        <f t="shared" si="35"/>
        <v>7.3794392523364484E-3</v>
      </c>
      <c r="L74">
        <f t="shared" si="36"/>
        <v>5.872640000000001E-3</v>
      </c>
      <c r="M74">
        <f t="shared" si="37"/>
        <v>1.0218815331010451E-2</v>
      </c>
      <c r="N74">
        <f t="shared" si="38"/>
        <v>1.7785493827160492E-2</v>
      </c>
      <c r="O74">
        <f t="shared" si="39"/>
        <v>8.8285229202037362E-3</v>
      </c>
      <c r="P74">
        <f t="shared" si="40"/>
        <v>6.4285714285714285E-3</v>
      </c>
      <c r="Q74">
        <f t="shared" si="41"/>
        <v>1.7827715355805244E-2</v>
      </c>
      <c r="R74">
        <f t="shared" si="42"/>
        <v>8.1590393595730466E-3</v>
      </c>
      <c r="S74">
        <f t="shared" si="43"/>
        <v>2.6418234950321435E-2</v>
      </c>
    </row>
    <row r="75" spans="1:19" x14ac:dyDescent="0.3">
      <c r="A75" t="s">
        <v>66</v>
      </c>
      <c r="B75">
        <f>AVERAGE(B$55:B$74)</f>
        <v>6.9550000000000001E-2</v>
      </c>
      <c r="C75">
        <f t="shared" ref="C75:S75" si="44">AVERAGE(C$55:C$74)</f>
        <v>6.25E-2</v>
      </c>
      <c r="D75">
        <f t="shared" si="44"/>
        <v>8.6100000000000024E-2</v>
      </c>
      <c r="E75">
        <f t="shared" si="44"/>
        <v>0.12960000000000002</v>
      </c>
      <c r="F75">
        <f t="shared" si="44"/>
        <v>8.8350000000000012E-2</v>
      </c>
      <c r="G75">
        <f t="shared" si="44"/>
        <v>7.3499999999999996E-2</v>
      </c>
      <c r="H75">
        <f t="shared" si="44"/>
        <v>0.13350000000000001</v>
      </c>
      <c r="I75">
        <f t="shared" si="44"/>
        <v>7.4950000000000017E-2</v>
      </c>
      <c r="J75">
        <f t="shared" si="44"/>
        <v>0.17110000000000006</v>
      </c>
      <c r="K75">
        <f t="shared" si="44"/>
        <v>6.5800000000000008E-3</v>
      </c>
      <c r="L75">
        <f t="shared" si="44"/>
        <v>5.9199999999999999E-3</v>
      </c>
      <c r="M75">
        <f t="shared" si="44"/>
        <v>9.3600000000000003E-3</v>
      </c>
      <c r="N75">
        <f t="shared" si="44"/>
        <v>1.8439999999999995E-2</v>
      </c>
      <c r="O75">
        <f t="shared" si="44"/>
        <v>1.0000000000000002E-2</v>
      </c>
      <c r="P75">
        <f t="shared" si="44"/>
        <v>7.4999999999999997E-3</v>
      </c>
      <c r="Q75">
        <f t="shared" si="44"/>
        <v>1.9040000000000001E-2</v>
      </c>
      <c r="R75">
        <f t="shared" si="44"/>
        <v>7.8399999999999963E-3</v>
      </c>
      <c r="S75">
        <f t="shared" si="44"/>
        <v>2.627999999999998E-2</v>
      </c>
    </row>
    <row r="76" spans="1:19" x14ac:dyDescent="0.3">
      <c r="A76" t="s">
        <v>69</v>
      </c>
      <c r="B76">
        <f>_xlfn.VAR.P(B$55:B$74)</f>
        <v>6.1747499999999998E-5</v>
      </c>
      <c r="C76">
        <f t="shared" ref="C76:S76" si="45">_xlfn.VAR.P(C$55:C$74)</f>
        <v>2.5000000000000047E-7</v>
      </c>
      <c r="D76">
        <f t="shared" si="45"/>
        <v>6.0990000000000004E-5</v>
      </c>
      <c r="E76">
        <f t="shared" si="45"/>
        <v>4.9440000000000028E-5</v>
      </c>
      <c r="F76">
        <f t="shared" si="45"/>
        <v>5.7727500000000006E-5</v>
      </c>
      <c r="G76">
        <f t="shared" si="45"/>
        <v>4.725000000000001E-5</v>
      </c>
      <c r="H76">
        <f t="shared" si="45"/>
        <v>5.9250000000000004E-5</v>
      </c>
      <c r="I76">
        <f t="shared" si="45"/>
        <v>3.884750000000001E-5</v>
      </c>
      <c r="J76">
        <f t="shared" si="45"/>
        <v>1.2089999999999983E-5</v>
      </c>
      <c r="K76">
        <f t="shared" si="45"/>
        <v>5.5268400671669207E-7</v>
      </c>
      <c r="L76">
        <f t="shared" si="45"/>
        <v>2.2429695999999769E-9</v>
      </c>
      <c r="M76">
        <f t="shared" si="45"/>
        <v>7.2078215833626702E-7</v>
      </c>
      <c r="N76">
        <f t="shared" si="45"/>
        <v>1.0008990855052581E-6</v>
      </c>
      <c r="O76">
        <f t="shared" si="45"/>
        <v>7.3955357751956994E-7</v>
      </c>
      <c r="P76">
        <f t="shared" si="45"/>
        <v>4.9198250728862974E-7</v>
      </c>
      <c r="Q76">
        <f t="shared" si="45"/>
        <v>1.2052016327904737E-6</v>
      </c>
      <c r="R76">
        <f t="shared" si="45"/>
        <v>4.250616525760331E-7</v>
      </c>
      <c r="S76">
        <f t="shared" si="45"/>
        <v>2.8521804817113054E-7</v>
      </c>
    </row>
    <row r="77" spans="1:19" x14ac:dyDescent="0.3">
      <c r="A77" t="s">
        <v>92</v>
      </c>
      <c r="B77">
        <f>_xlfn.STDEV.P(B55:B74)</f>
        <v>7.857957749950047E-3</v>
      </c>
      <c r="C77">
        <f t="shared" ref="C77:S77" si="46">_xlfn.STDEV.P(C55:C74)</f>
        <v>5.0000000000000044E-4</v>
      </c>
      <c r="D77">
        <f t="shared" si="46"/>
        <v>7.8096094652677734E-3</v>
      </c>
      <c r="E77">
        <f t="shared" si="46"/>
        <v>7.03135833249878E-3</v>
      </c>
      <c r="F77">
        <f t="shared" si="46"/>
        <v>7.5978615412496172E-3</v>
      </c>
      <c r="G77">
        <f t="shared" si="46"/>
        <v>6.8738635424337611E-3</v>
      </c>
      <c r="H77">
        <f t="shared" si="46"/>
        <v>7.6974021591703261E-3</v>
      </c>
      <c r="I77">
        <f t="shared" si="46"/>
        <v>6.2327762674429452E-3</v>
      </c>
      <c r="J77">
        <f t="shared" si="46"/>
        <v>3.4770677301427396E-3</v>
      </c>
      <c r="K77" s="29">
        <f t="shared" si="46"/>
        <v>7.4342720337413812E-4</v>
      </c>
      <c r="L77" s="29">
        <f t="shared" si="46"/>
        <v>4.7359999999999757E-5</v>
      </c>
      <c r="M77" s="29">
        <f t="shared" si="46"/>
        <v>8.4898890354130488E-4</v>
      </c>
      <c r="N77" s="29">
        <f t="shared" si="46"/>
        <v>1.000449441753684E-3</v>
      </c>
      <c r="O77" s="29">
        <f t="shared" si="46"/>
        <v>8.5997300976226574E-4</v>
      </c>
      <c r="P77" s="29">
        <f t="shared" si="46"/>
        <v>7.0141464718711838E-4</v>
      </c>
      <c r="Q77" s="29">
        <f t="shared" si="46"/>
        <v>1.0978167573827947E-3</v>
      </c>
      <c r="R77" s="29">
        <f t="shared" si="46"/>
        <v>6.5196752417281728E-4</v>
      </c>
      <c r="S77" s="29">
        <f t="shared" si="46"/>
        <v>5.3405809437843987E-4</v>
      </c>
    </row>
    <row r="79" spans="1:19" x14ac:dyDescent="0.3">
      <c r="A79" s="39" t="s">
        <v>65</v>
      </c>
      <c r="B79" s="41" t="s">
        <v>74</v>
      </c>
      <c r="K79" t="s">
        <v>68</v>
      </c>
    </row>
    <row r="80" spans="1:19" x14ac:dyDescent="0.3">
      <c r="A80" s="39"/>
      <c r="B80" t="s">
        <v>62</v>
      </c>
      <c r="C80" t="s">
        <v>63</v>
      </c>
      <c r="D80" t="s">
        <v>64</v>
      </c>
      <c r="E80" t="s">
        <v>56</v>
      </c>
      <c r="F80" t="s">
        <v>57</v>
      </c>
      <c r="G80" t="s">
        <v>58</v>
      </c>
      <c r="H80" t="s">
        <v>59</v>
      </c>
      <c r="I80" t="s">
        <v>60</v>
      </c>
      <c r="J80" s="40" t="s">
        <v>67</v>
      </c>
      <c r="K80" t="s">
        <v>62</v>
      </c>
      <c r="L80" t="s">
        <v>63</v>
      </c>
      <c r="M80" t="s">
        <v>64</v>
      </c>
      <c r="N80" t="s">
        <v>56</v>
      </c>
      <c r="O80" t="s">
        <v>57</v>
      </c>
      <c r="P80" t="s">
        <v>58</v>
      </c>
      <c r="Q80" t="s">
        <v>59</v>
      </c>
      <c r="R80" t="s">
        <v>60</v>
      </c>
      <c r="S80" t="s">
        <v>67</v>
      </c>
    </row>
    <row r="81" spans="1:19" x14ac:dyDescent="0.3">
      <c r="A81">
        <v>1</v>
      </c>
      <c r="B81">
        <v>6.3E-2</v>
      </c>
      <c r="C81">
        <v>6.2E-2</v>
      </c>
      <c r="D81">
        <v>6.3E-2</v>
      </c>
      <c r="E81">
        <v>0.11</v>
      </c>
      <c r="F81">
        <v>7.8E-2</v>
      </c>
      <c r="G81">
        <v>7.8E-2</v>
      </c>
      <c r="H81">
        <v>0.11</v>
      </c>
      <c r="I81">
        <v>6.3E-2</v>
      </c>
      <c r="J81" s="40">
        <v>0.125</v>
      </c>
      <c r="K81">
        <f>B81*(U$101/B$101)</f>
        <v>5.9981749049429663E-3</v>
      </c>
      <c r="L81">
        <f t="shared" ref="L81:S96" si="47">C81*(V$101/C$101)</f>
        <v>4.8359999999999992E-3</v>
      </c>
      <c r="M81">
        <f t="shared" si="47"/>
        <v>6.3806060606060606E-3</v>
      </c>
      <c r="N81">
        <f t="shared" si="47"/>
        <v>1.3540009144947414E-2</v>
      </c>
      <c r="O81">
        <f t="shared" si="47"/>
        <v>8.8125244618395306E-3</v>
      </c>
      <c r="P81">
        <f t="shared" si="47"/>
        <v>7.8178217821782154E-3</v>
      </c>
      <c r="Q81">
        <f t="shared" si="47"/>
        <v>1.355665024630542E-2</v>
      </c>
      <c r="R81">
        <f t="shared" si="47"/>
        <v>5.7626470588235295E-3</v>
      </c>
      <c r="S81">
        <f t="shared" si="47"/>
        <v>1.7349726775956281E-2</v>
      </c>
    </row>
    <row r="82" spans="1:19" x14ac:dyDescent="0.3">
      <c r="A82">
        <v>2</v>
      </c>
      <c r="B82">
        <v>6.3E-2</v>
      </c>
      <c r="C82">
        <v>6.2E-2</v>
      </c>
      <c r="D82">
        <v>7.9000000000000001E-2</v>
      </c>
      <c r="E82">
        <v>0.11</v>
      </c>
      <c r="F82">
        <v>7.8E-2</v>
      </c>
      <c r="G82">
        <v>6.3E-2</v>
      </c>
      <c r="H82">
        <v>0.109</v>
      </c>
      <c r="I82">
        <v>6.2E-2</v>
      </c>
      <c r="J82" s="40">
        <v>0.125</v>
      </c>
      <c r="K82">
        <f>B82*(U$101/B$101)</f>
        <v>5.9981749049429663E-3</v>
      </c>
      <c r="L82">
        <f t="shared" si="47"/>
        <v>4.8359999999999992E-3</v>
      </c>
      <c r="M82">
        <f t="shared" si="47"/>
        <v>8.0010774410774407E-3</v>
      </c>
      <c r="N82">
        <f t="shared" si="47"/>
        <v>1.3540009144947414E-2</v>
      </c>
      <c r="O82">
        <f t="shared" si="47"/>
        <v>8.8125244618395306E-3</v>
      </c>
      <c r="P82">
        <f t="shared" si="47"/>
        <v>6.3143945163747122E-3</v>
      </c>
      <c r="Q82">
        <f t="shared" si="47"/>
        <v>1.3433407971339007E-2</v>
      </c>
      <c r="R82">
        <f t="shared" si="47"/>
        <v>5.6711764705882359E-3</v>
      </c>
      <c r="S82">
        <f t="shared" si="47"/>
        <v>1.7349726775956281E-2</v>
      </c>
    </row>
    <row r="83" spans="1:19" x14ac:dyDescent="0.3">
      <c r="A83">
        <v>3</v>
      </c>
      <c r="B83">
        <v>6.3E-2</v>
      </c>
      <c r="C83">
        <v>6.2E-2</v>
      </c>
      <c r="D83">
        <v>7.8E-2</v>
      </c>
      <c r="E83">
        <v>0.109</v>
      </c>
      <c r="F83">
        <v>7.8E-2</v>
      </c>
      <c r="G83">
        <v>6.2E-2</v>
      </c>
      <c r="H83">
        <v>0.11</v>
      </c>
      <c r="I83">
        <v>6.3E-2</v>
      </c>
      <c r="J83" s="40">
        <v>0.125</v>
      </c>
      <c r="K83">
        <f>B83*(U$101/B$101)</f>
        <v>5.9981749049429663E-3</v>
      </c>
      <c r="L83">
        <f t="shared" si="47"/>
        <v>4.8359999999999992E-3</v>
      </c>
      <c r="M83">
        <f t="shared" si="47"/>
        <v>7.8997979797979789E-3</v>
      </c>
      <c r="N83">
        <f t="shared" si="47"/>
        <v>1.3416918152720619E-2</v>
      </c>
      <c r="O83">
        <f t="shared" si="47"/>
        <v>8.8125244618395306E-3</v>
      </c>
      <c r="P83">
        <f t="shared" si="47"/>
        <v>6.2141660319878127E-3</v>
      </c>
      <c r="Q83">
        <f t="shared" si="47"/>
        <v>1.355665024630542E-2</v>
      </c>
      <c r="R83">
        <f t="shared" si="47"/>
        <v>5.7626470588235295E-3</v>
      </c>
      <c r="S83">
        <f t="shared" si="47"/>
        <v>1.7349726775956281E-2</v>
      </c>
    </row>
    <row r="84" spans="1:19" x14ac:dyDescent="0.3">
      <c r="A84">
        <v>4</v>
      </c>
      <c r="B84">
        <v>7.9000000000000001E-2</v>
      </c>
      <c r="C84">
        <v>6.2E-2</v>
      </c>
      <c r="D84">
        <v>7.8E-2</v>
      </c>
      <c r="E84">
        <v>0.11</v>
      </c>
      <c r="F84">
        <v>7.9000000000000001E-2</v>
      </c>
      <c r="G84">
        <v>6.3E-2</v>
      </c>
      <c r="H84">
        <v>0.109</v>
      </c>
      <c r="I84">
        <v>6.2E-2</v>
      </c>
      <c r="J84" s="40">
        <v>0.14000000000000001</v>
      </c>
      <c r="K84">
        <f>B84*(U$101/B$101)</f>
        <v>7.5215209125475292E-3</v>
      </c>
      <c r="L84">
        <f t="shared" si="47"/>
        <v>4.8359999999999992E-3</v>
      </c>
      <c r="M84">
        <f t="shared" si="47"/>
        <v>7.8997979797979789E-3</v>
      </c>
      <c r="N84">
        <f t="shared" si="47"/>
        <v>1.3540009144947414E-2</v>
      </c>
      <c r="O84">
        <f t="shared" si="47"/>
        <v>8.9255055446836266E-3</v>
      </c>
      <c r="P84">
        <f t="shared" si="47"/>
        <v>6.3143945163747122E-3</v>
      </c>
      <c r="Q84">
        <f t="shared" si="47"/>
        <v>1.3433407971339007E-2</v>
      </c>
      <c r="R84">
        <f t="shared" si="47"/>
        <v>5.6711764705882359E-3</v>
      </c>
      <c r="S84">
        <f t="shared" si="47"/>
        <v>1.9431693989071037E-2</v>
      </c>
    </row>
    <row r="85" spans="1:19" x14ac:dyDescent="0.3">
      <c r="A85">
        <v>5</v>
      </c>
      <c r="B85">
        <v>6.3E-2</v>
      </c>
      <c r="C85">
        <v>6.3E-2</v>
      </c>
      <c r="D85">
        <v>6.2E-2</v>
      </c>
      <c r="E85">
        <v>0.109</v>
      </c>
      <c r="F85">
        <v>7.8E-2</v>
      </c>
      <c r="G85">
        <v>6.3E-2</v>
      </c>
      <c r="H85">
        <v>0.11</v>
      </c>
      <c r="I85">
        <v>7.8E-2</v>
      </c>
      <c r="J85" s="40">
        <v>0.125</v>
      </c>
      <c r="K85">
        <f>B85*(U$101/B$101)</f>
        <v>5.9981749049429663E-3</v>
      </c>
      <c r="L85">
        <f t="shared" si="47"/>
        <v>4.9139999999999991E-3</v>
      </c>
      <c r="M85">
        <f t="shared" si="47"/>
        <v>6.2793265993265988E-3</v>
      </c>
      <c r="N85">
        <f t="shared" si="47"/>
        <v>1.3416918152720619E-2</v>
      </c>
      <c r="O85">
        <f t="shared" si="47"/>
        <v>8.8125244618395306E-3</v>
      </c>
      <c r="P85">
        <f t="shared" si="47"/>
        <v>6.3143945163747122E-3</v>
      </c>
      <c r="Q85">
        <f t="shared" si="47"/>
        <v>1.355665024630542E-2</v>
      </c>
      <c r="R85">
        <f t="shared" si="47"/>
        <v>7.1347058823529414E-3</v>
      </c>
      <c r="S85">
        <f t="shared" si="47"/>
        <v>1.7349726775956281E-2</v>
      </c>
    </row>
    <row r="86" spans="1:19" x14ac:dyDescent="0.3">
      <c r="A86">
        <v>6</v>
      </c>
      <c r="B86">
        <v>6.2E-2</v>
      </c>
      <c r="C86">
        <v>6.2E-2</v>
      </c>
      <c r="D86">
        <v>7.8E-2</v>
      </c>
      <c r="E86">
        <v>0.109</v>
      </c>
      <c r="F86">
        <v>7.8E-2</v>
      </c>
      <c r="G86">
        <v>7.8E-2</v>
      </c>
      <c r="H86">
        <v>0.11</v>
      </c>
      <c r="I86">
        <v>7.8E-2</v>
      </c>
      <c r="J86" s="40">
        <v>0.125</v>
      </c>
      <c r="K86">
        <f>B86*(U$101/B$101)</f>
        <v>5.902965779467681E-3</v>
      </c>
      <c r="L86">
        <f t="shared" si="47"/>
        <v>4.8359999999999992E-3</v>
      </c>
      <c r="M86">
        <f t="shared" si="47"/>
        <v>7.8997979797979789E-3</v>
      </c>
      <c r="N86">
        <f t="shared" si="47"/>
        <v>1.3416918152720619E-2</v>
      </c>
      <c r="O86">
        <f t="shared" si="47"/>
        <v>8.8125244618395306E-3</v>
      </c>
      <c r="P86">
        <f t="shared" si="47"/>
        <v>7.8178217821782154E-3</v>
      </c>
      <c r="Q86">
        <f t="shared" si="47"/>
        <v>1.355665024630542E-2</v>
      </c>
      <c r="R86">
        <f t="shared" si="47"/>
        <v>7.1347058823529414E-3</v>
      </c>
      <c r="S86">
        <f t="shared" si="47"/>
        <v>1.7349726775956281E-2</v>
      </c>
    </row>
    <row r="87" spans="1:19" x14ac:dyDescent="0.3">
      <c r="A87">
        <v>7</v>
      </c>
      <c r="B87">
        <v>6.2E-2</v>
      </c>
      <c r="C87">
        <v>6.3E-2</v>
      </c>
      <c r="D87">
        <v>7.8E-2</v>
      </c>
      <c r="E87">
        <v>0.109</v>
      </c>
      <c r="F87">
        <v>7.8E-2</v>
      </c>
      <c r="G87">
        <v>6.2E-2</v>
      </c>
      <c r="H87">
        <v>0.109</v>
      </c>
      <c r="I87">
        <v>6.3E-2</v>
      </c>
      <c r="J87" s="40">
        <v>0.125</v>
      </c>
      <c r="K87">
        <f>B87*(U$101/B$101)</f>
        <v>5.902965779467681E-3</v>
      </c>
      <c r="L87">
        <f t="shared" si="47"/>
        <v>4.9139999999999991E-3</v>
      </c>
      <c r="M87">
        <f t="shared" si="47"/>
        <v>7.8997979797979789E-3</v>
      </c>
      <c r="N87">
        <f t="shared" si="47"/>
        <v>1.3416918152720619E-2</v>
      </c>
      <c r="O87">
        <f t="shared" si="47"/>
        <v>8.8125244618395306E-3</v>
      </c>
      <c r="P87">
        <f t="shared" si="47"/>
        <v>6.2141660319878127E-3</v>
      </c>
      <c r="Q87">
        <f t="shared" si="47"/>
        <v>1.3433407971339007E-2</v>
      </c>
      <c r="R87">
        <f t="shared" si="47"/>
        <v>5.7626470588235295E-3</v>
      </c>
      <c r="S87">
        <f t="shared" si="47"/>
        <v>1.7349726775956281E-2</v>
      </c>
    </row>
    <row r="88" spans="1:19" x14ac:dyDescent="0.3">
      <c r="A88">
        <v>8</v>
      </c>
      <c r="B88">
        <v>6.3E-2</v>
      </c>
      <c r="C88">
        <v>6.2E-2</v>
      </c>
      <c r="D88">
        <v>7.9000000000000001E-2</v>
      </c>
      <c r="E88">
        <v>0.11</v>
      </c>
      <c r="F88">
        <v>7.8E-2</v>
      </c>
      <c r="G88">
        <v>6.2E-2</v>
      </c>
      <c r="H88">
        <v>0.109</v>
      </c>
      <c r="I88">
        <v>6.2E-2</v>
      </c>
      <c r="J88" s="40">
        <v>0.14000000000000001</v>
      </c>
      <c r="K88">
        <f>B88*(U$101/B$101)</f>
        <v>5.9981749049429663E-3</v>
      </c>
      <c r="L88">
        <f t="shared" si="47"/>
        <v>4.8359999999999992E-3</v>
      </c>
      <c r="M88">
        <f t="shared" si="47"/>
        <v>8.0010774410774407E-3</v>
      </c>
      <c r="N88">
        <f t="shared" si="47"/>
        <v>1.3540009144947414E-2</v>
      </c>
      <c r="O88">
        <f t="shared" si="47"/>
        <v>8.8125244618395306E-3</v>
      </c>
      <c r="P88">
        <f t="shared" si="47"/>
        <v>6.2141660319878127E-3</v>
      </c>
      <c r="Q88">
        <f t="shared" si="47"/>
        <v>1.3433407971339007E-2</v>
      </c>
      <c r="R88">
        <f t="shared" si="47"/>
        <v>5.6711764705882359E-3</v>
      </c>
      <c r="S88">
        <f t="shared" si="47"/>
        <v>1.9431693989071037E-2</v>
      </c>
    </row>
    <row r="89" spans="1:19" x14ac:dyDescent="0.3">
      <c r="A89">
        <v>9</v>
      </c>
      <c r="B89">
        <v>6.3E-2</v>
      </c>
      <c r="C89">
        <v>4.5999999999999999E-2</v>
      </c>
      <c r="D89">
        <v>7.8E-2</v>
      </c>
      <c r="E89">
        <v>0.109</v>
      </c>
      <c r="F89">
        <v>7.8E-2</v>
      </c>
      <c r="G89">
        <v>6.3E-2</v>
      </c>
      <c r="H89">
        <v>0.109</v>
      </c>
      <c r="I89">
        <v>7.8E-2</v>
      </c>
      <c r="J89" s="40">
        <v>0.125</v>
      </c>
      <c r="K89">
        <f>B89*(U$101/B$101)</f>
        <v>5.9981749049429663E-3</v>
      </c>
      <c r="L89">
        <f t="shared" si="47"/>
        <v>3.5879999999999992E-3</v>
      </c>
      <c r="M89">
        <f t="shared" si="47"/>
        <v>7.8997979797979789E-3</v>
      </c>
      <c r="N89">
        <f t="shared" si="47"/>
        <v>1.3416918152720619E-2</v>
      </c>
      <c r="O89">
        <f t="shared" si="47"/>
        <v>8.8125244618395306E-3</v>
      </c>
      <c r="P89">
        <f t="shared" si="47"/>
        <v>6.3143945163747122E-3</v>
      </c>
      <c r="Q89">
        <f t="shared" si="47"/>
        <v>1.3433407971339007E-2</v>
      </c>
      <c r="R89">
        <f t="shared" si="47"/>
        <v>7.1347058823529414E-3</v>
      </c>
      <c r="S89">
        <f t="shared" si="47"/>
        <v>1.7349726775956281E-2</v>
      </c>
    </row>
    <row r="90" spans="1:19" x14ac:dyDescent="0.3">
      <c r="A90">
        <v>10</v>
      </c>
      <c r="B90">
        <v>6.2E-2</v>
      </c>
      <c r="C90">
        <v>6.3E-2</v>
      </c>
      <c r="D90">
        <v>6.2E-2</v>
      </c>
      <c r="E90">
        <v>0.11</v>
      </c>
      <c r="F90">
        <v>7.8E-2</v>
      </c>
      <c r="G90">
        <v>6.2E-2</v>
      </c>
      <c r="H90">
        <v>0.109</v>
      </c>
      <c r="I90">
        <v>6.3E-2</v>
      </c>
      <c r="J90" s="40">
        <v>0.125</v>
      </c>
      <c r="K90">
        <f>B90*(U$101/B$101)</f>
        <v>5.902965779467681E-3</v>
      </c>
      <c r="L90">
        <f t="shared" si="47"/>
        <v>4.9139999999999991E-3</v>
      </c>
      <c r="M90">
        <f t="shared" si="47"/>
        <v>6.2793265993265988E-3</v>
      </c>
      <c r="N90">
        <f t="shared" si="47"/>
        <v>1.3540009144947414E-2</v>
      </c>
      <c r="O90">
        <f t="shared" si="47"/>
        <v>8.8125244618395306E-3</v>
      </c>
      <c r="P90">
        <f t="shared" si="47"/>
        <v>6.2141660319878127E-3</v>
      </c>
      <c r="Q90">
        <f t="shared" si="47"/>
        <v>1.3433407971339007E-2</v>
      </c>
      <c r="R90">
        <f t="shared" si="47"/>
        <v>5.7626470588235295E-3</v>
      </c>
      <c r="S90">
        <f t="shared" si="47"/>
        <v>1.7349726775956281E-2</v>
      </c>
    </row>
    <row r="91" spans="1:19" x14ac:dyDescent="0.3">
      <c r="A91">
        <v>11</v>
      </c>
      <c r="B91">
        <v>6.3E-2</v>
      </c>
      <c r="C91">
        <v>6.2E-2</v>
      </c>
      <c r="D91">
        <v>6.3E-2</v>
      </c>
      <c r="E91">
        <v>0.109</v>
      </c>
      <c r="F91">
        <v>7.8E-2</v>
      </c>
      <c r="G91">
        <v>6.3E-2</v>
      </c>
      <c r="H91">
        <v>0.109</v>
      </c>
      <c r="I91">
        <v>7.8E-2</v>
      </c>
      <c r="J91" s="40">
        <v>0.125</v>
      </c>
      <c r="K91">
        <f>B91*(U$101/B$101)</f>
        <v>5.9981749049429663E-3</v>
      </c>
      <c r="L91">
        <f t="shared" si="47"/>
        <v>4.8359999999999992E-3</v>
      </c>
      <c r="M91">
        <f t="shared" si="47"/>
        <v>6.3806060606060606E-3</v>
      </c>
      <c r="N91">
        <f t="shared" si="47"/>
        <v>1.3416918152720619E-2</v>
      </c>
      <c r="O91">
        <f t="shared" si="47"/>
        <v>8.8125244618395306E-3</v>
      </c>
      <c r="P91">
        <f t="shared" si="47"/>
        <v>6.3143945163747122E-3</v>
      </c>
      <c r="Q91">
        <f t="shared" si="47"/>
        <v>1.3433407971339007E-2</v>
      </c>
      <c r="R91">
        <f t="shared" si="47"/>
        <v>7.1347058823529414E-3</v>
      </c>
      <c r="S91">
        <f t="shared" si="47"/>
        <v>1.7349726775956281E-2</v>
      </c>
    </row>
    <row r="92" spans="1:19" x14ac:dyDescent="0.3">
      <c r="A92">
        <v>12</v>
      </c>
      <c r="B92">
        <v>7.8E-2</v>
      </c>
      <c r="C92">
        <v>6.2E-2</v>
      </c>
      <c r="D92">
        <v>7.8E-2</v>
      </c>
      <c r="E92">
        <v>0.109</v>
      </c>
      <c r="F92">
        <v>6.2E-2</v>
      </c>
      <c r="G92">
        <v>6.3E-2</v>
      </c>
      <c r="H92">
        <v>0.11</v>
      </c>
      <c r="I92">
        <v>6.2E-2</v>
      </c>
      <c r="J92" s="40">
        <v>0.125</v>
      </c>
      <c r="K92">
        <f>B92*(U$101/B$101)</f>
        <v>7.4263117870722439E-3</v>
      </c>
      <c r="L92">
        <f t="shared" si="47"/>
        <v>4.8359999999999992E-3</v>
      </c>
      <c r="M92">
        <f t="shared" si="47"/>
        <v>7.8997979797979789E-3</v>
      </c>
      <c r="N92">
        <f t="shared" si="47"/>
        <v>1.3416918152720619E-2</v>
      </c>
      <c r="O92">
        <f t="shared" si="47"/>
        <v>7.0048271363339857E-3</v>
      </c>
      <c r="P92">
        <f t="shared" si="47"/>
        <v>6.3143945163747122E-3</v>
      </c>
      <c r="Q92">
        <f t="shared" si="47"/>
        <v>1.355665024630542E-2</v>
      </c>
      <c r="R92">
        <f t="shared" si="47"/>
        <v>5.6711764705882359E-3</v>
      </c>
      <c r="S92">
        <f t="shared" si="47"/>
        <v>1.7349726775956281E-2</v>
      </c>
    </row>
    <row r="93" spans="1:19" x14ac:dyDescent="0.3">
      <c r="A93">
        <v>13</v>
      </c>
      <c r="B93">
        <v>7.8E-2</v>
      </c>
      <c r="C93">
        <v>6.3E-2</v>
      </c>
      <c r="D93">
        <v>7.8E-2</v>
      </c>
      <c r="E93">
        <v>0.109</v>
      </c>
      <c r="F93">
        <v>6.3E-2</v>
      </c>
      <c r="G93">
        <v>6.2E-2</v>
      </c>
      <c r="H93">
        <v>0.125</v>
      </c>
      <c r="I93">
        <v>6.3E-2</v>
      </c>
      <c r="J93" s="40">
        <v>0.125</v>
      </c>
      <c r="K93">
        <f>B93*(U$101/B$101)</f>
        <v>7.4263117870722439E-3</v>
      </c>
      <c r="L93">
        <f t="shared" si="47"/>
        <v>4.9139999999999991E-3</v>
      </c>
      <c r="M93">
        <f t="shared" si="47"/>
        <v>7.8997979797979789E-3</v>
      </c>
      <c r="N93">
        <f t="shared" si="47"/>
        <v>1.3416918152720619E-2</v>
      </c>
      <c r="O93">
        <f t="shared" si="47"/>
        <v>7.1178082191780817E-3</v>
      </c>
      <c r="P93">
        <f t="shared" si="47"/>
        <v>6.2141660319878127E-3</v>
      </c>
      <c r="Q93">
        <f t="shared" si="47"/>
        <v>1.5405284370801613E-2</v>
      </c>
      <c r="R93">
        <f t="shared" si="47"/>
        <v>5.7626470588235295E-3</v>
      </c>
      <c r="S93">
        <f t="shared" si="47"/>
        <v>1.7349726775956281E-2</v>
      </c>
    </row>
    <row r="94" spans="1:19" x14ac:dyDescent="0.3">
      <c r="A94">
        <v>14</v>
      </c>
      <c r="B94">
        <v>6.3E-2</v>
      </c>
      <c r="C94">
        <v>4.7E-2</v>
      </c>
      <c r="D94">
        <v>7.8E-2</v>
      </c>
      <c r="E94">
        <v>0.109</v>
      </c>
      <c r="F94">
        <v>7.8E-2</v>
      </c>
      <c r="G94">
        <v>6.2E-2</v>
      </c>
      <c r="H94">
        <v>0.14000000000000001</v>
      </c>
      <c r="I94">
        <v>6.3E-2</v>
      </c>
      <c r="J94" s="40">
        <v>0.125</v>
      </c>
      <c r="K94">
        <f>B94*(U$101/B$101)</f>
        <v>5.9981749049429663E-3</v>
      </c>
      <c r="L94">
        <f t="shared" si="47"/>
        <v>3.6659999999999996E-3</v>
      </c>
      <c r="M94">
        <f t="shared" si="47"/>
        <v>7.8997979797979789E-3</v>
      </c>
      <c r="N94">
        <f t="shared" si="47"/>
        <v>1.3416918152720619E-2</v>
      </c>
      <c r="O94">
        <f t="shared" si="47"/>
        <v>8.8125244618395306E-3</v>
      </c>
      <c r="P94">
        <f t="shared" si="47"/>
        <v>6.2141660319878127E-3</v>
      </c>
      <c r="Q94">
        <f t="shared" si="47"/>
        <v>1.725391849529781E-2</v>
      </c>
      <c r="R94">
        <f t="shared" si="47"/>
        <v>5.7626470588235295E-3</v>
      </c>
      <c r="S94">
        <f t="shared" si="47"/>
        <v>1.7349726775956281E-2</v>
      </c>
    </row>
    <row r="95" spans="1:19" x14ac:dyDescent="0.3">
      <c r="A95">
        <v>15</v>
      </c>
      <c r="B95">
        <v>6.3E-2</v>
      </c>
      <c r="C95">
        <v>6.3E-2</v>
      </c>
      <c r="D95">
        <v>6.2E-2</v>
      </c>
      <c r="E95">
        <v>0.109</v>
      </c>
      <c r="F95">
        <v>7.8E-2</v>
      </c>
      <c r="G95">
        <v>6.3E-2</v>
      </c>
      <c r="H95">
        <v>0.109</v>
      </c>
      <c r="I95">
        <v>7.8E-2</v>
      </c>
      <c r="J95" s="40">
        <v>0.125</v>
      </c>
      <c r="K95">
        <f>B95*(U$101/B$101)</f>
        <v>5.9981749049429663E-3</v>
      </c>
      <c r="L95">
        <f t="shared" si="47"/>
        <v>4.9139999999999991E-3</v>
      </c>
      <c r="M95">
        <f t="shared" si="47"/>
        <v>6.2793265993265988E-3</v>
      </c>
      <c r="N95">
        <f t="shared" si="47"/>
        <v>1.3416918152720619E-2</v>
      </c>
      <c r="O95">
        <f t="shared" si="47"/>
        <v>8.8125244618395306E-3</v>
      </c>
      <c r="P95">
        <f t="shared" si="47"/>
        <v>6.3143945163747122E-3</v>
      </c>
      <c r="Q95">
        <f t="shared" si="47"/>
        <v>1.3433407971339007E-2</v>
      </c>
      <c r="R95">
        <f t="shared" si="47"/>
        <v>7.1347058823529414E-3</v>
      </c>
      <c r="S95">
        <f t="shared" si="47"/>
        <v>1.7349726775956281E-2</v>
      </c>
    </row>
    <row r="96" spans="1:19" x14ac:dyDescent="0.3">
      <c r="A96">
        <v>16</v>
      </c>
      <c r="B96">
        <v>6.2E-2</v>
      </c>
      <c r="C96">
        <v>6.2E-2</v>
      </c>
      <c r="D96">
        <v>7.8E-2</v>
      </c>
      <c r="E96">
        <v>0.11</v>
      </c>
      <c r="F96">
        <v>7.9000000000000001E-2</v>
      </c>
      <c r="G96">
        <v>6.2E-2</v>
      </c>
      <c r="H96">
        <v>0.109</v>
      </c>
      <c r="I96">
        <v>6.3E-2</v>
      </c>
      <c r="J96" s="40">
        <v>0.125</v>
      </c>
      <c r="K96">
        <f>B96*(U$101/B$101)</f>
        <v>5.902965779467681E-3</v>
      </c>
      <c r="L96">
        <f t="shared" si="47"/>
        <v>4.8359999999999992E-3</v>
      </c>
      <c r="M96">
        <f t="shared" si="47"/>
        <v>7.8997979797979789E-3</v>
      </c>
      <c r="N96">
        <f t="shared" si="47"/>
        <v>1.3540009144947414E-2</v>
      </c>
      <c r="O96">
        <f t="shared" si="47"/>
        <v>8.9255055446836266E-3</v>
      </c>
      <c r="P96">
        <f t="shared" si="47"/>
        <v>6.2141660319878127E-3</v>
      </c>
      <c r="Q96">
        <f t="shared" si="47"/>
        <v>1.3433407971339007E-2</v>
      </c>
      <c r="R96">
        <f t="shared" si="47"/>
        <v>5.7626470588235295E-3</v>
      </c>
      <c r="S96">
        <f t="shared" si="47"/>
        <v>1.7349726775956281E-2</v>
      </c>
    </row>
    <row r="97" spans="1:29" x14ac:dyDescent="0.3">
      <c r="A97">
        <v>17</v>
      </c>
      <c r="B97">
        <v>6.2E-2</v>
      </c>
      <c r="C97">
        <v>6.3E-2</v>
      </c>
      <c r="D97">
        <v>7.8E-2</v>
      </c>
      <c r="E97">
        <v>0.11</v>
      </c>
      <c r="F97">
        <v>7.8E-2</v>
      </c>
      <c r="G97">
        <v>7.8E-2</v>
      </c>
      <c r="H97">
        <v>0.109</v>
      </c>
      <c r="I97">
        <v>7.9000000000000001E-2</v>
      </c>
      <c r="J97" s="40">
        <v>0.125</v>
      </c>
      <c r="K97">
        <f>B97*(U$101/B$101)</f>
        <v>5.902965779467681E-3</v>
      </c>
      <c r="L97">
        <f t="shared" ref="L97:L100" si="48">C97*(V$101/C$101)</f>
        <v>4.9139999999999991E-3</v>
      </c>
      <c r="M97">
        <f t="shared" ref="M97:M100" si="49">D97*(W$101/D$101)</f>
        <v>7.8997979797979789E-3</v>
      </c>
      <c r="N97">
        <f t="shared" ref="N97:N100" si="50">E97*(X$101/E$101)</f>
        <v>1.3540009144947414E-2</v>
      </c>
      <c r="O97">
        <f t="shared" ref="O97:O100" si="51">F97*(Y$101/F$101)</f>
        <v>8.8125244618395306E-3</v>
      </c>
      <c r="P97">
        <f t="shared" ref="P97:P100" si="52">G97*(Z$101/G$101)</f>
        <v>7.8178217821782154E-3</v>
      </c>
      <c r="Q97">
        <f t="shared" ref="Q97:Q100" si="53">H97*(AA$101/H$101)</f>
        <v>1.3433407971339007E-2</v>
      </c>
      <c r="R97">
        <f t="shared" ref="R97:R100" si="54">I97*(AB$101/I$101)</f>
        <v>7.2261764705882359E-3</v>
      </c>
      <c r="S97">
        <f t="shared" ref="S97:S100" si="55">J97*(AC$101/J$101)</f>
        <v>1.7349726775956281E-2</v>
      </c>
    </row>
    <row r="98" spans="1:29" x14ac:dyDescent="0.3">
      <c r="A98">
        <v>18</v>
      </c>
      <c r="B98">
        <v>7.8E-2</v>
      </c>
      <c r="C98">
        <v>6.2E-2</v>
      </c>
      <c r="D98">
        <v>7.8E-2</v>
      </c>
      <c r="E98">
        <v>0.109</v>
      </c>
      <c r="F98">
        <v>7.9000000000000001E-2</v>
      </c>
      <c r="G98">
        <v>6.3E-2</v>
      </c>
      <c r="H98">
        <v>0.109</v>
      </c>
      <c r="I98">
        <v>7.8E-2</v>
      </c>
      <c r="J98" s="40">
        <v>0.14099999999999999</v>
      </c>
      <c r="K98">
        <f>B98*(U$101/B$101)</f>
        <v>7.4263117870722439E-3</v>
      </c>
      <c r="L98">
        <f t="shared" si="48"/>
        <v>4.8359999999999992E-3</v>
      </c>
      <c r="M98">
        <f t="shared" si="49"/>
        <v>7.8997979797979789E-3</v>
      </c>
      <c r="N98">
        <f t="shared" si="50"/>
        <v>1.3416918152720619E-2</v>
      </c>
      <c r="O98">
        <f t="shared" si="51"/>
        <v>8.9255055446836266E-3</v>
      </c>
      <c r="P98">
        <f t="shared" si="52"/>
        <v>6.3143945163747122E-3</v>
      </c>
      <c r="Q98">
        <f t="shared" si="53"/>
        <v>1.3433407971339007E-2</v>
      </c>
      <c r="R98">
        <f t="shared" si="54"/>
        <v>7.1347058823529414E-3</v>
      </c>
      <c r="S98">
        <f t="shared" si="55"/>
        <v>1.9570491803278682E-2</v>
      </c>
    </row>
    <row r="99" spans="1:29" x14ac:dyDescent="0.3">
      <c r="A99">
        <v>19</v>
      </c>
      <c r="B99">
        <v>6.2E-2</v>
      </c>
      <c r="C99">
        <v>4.7E-2</v>
      </c>
      <c r="D99">
        <v>7.9000000000000001E-2</v>
      </c>
      <c r="E99">
        <v>0.109</v>
      </c>
      <c r="F99">
        <v>7.8E-2</v>
      </c>
      <c r="G99">
        <v>7.8E-2</v>
      </c>
      <c r="H99">
        <v>0.109</v>
      </c>
      <c r="I99">
        <v>6.2E-2</v>
      </c>
      <c r="J99" s="40">
        <v>0.14099999999999999</v>
      </c>
      <c r="K99">
        <f>B99*(U$101/B$101)</f>
        <v>5.902965779467681E-3</v>
      </c>
      <c r="L99">
        <f t="shared" si="48"/>
        <v>3.6659999999999996E-3</v>
      </c>
      <c r="M99">
        <f t="shared" si="49"/>
        <v>8.0010774410774407E-3</v>
      </c>
      <c r="N99">
        <f t="shared" si="50"/>
        <v>1.3416918152720619E-2</v>
      </c>
      <c r="O99">
        <f t="shared" si="51"/>
        <v>8.8125244618395306E-3</v>
      </c>
      <c r="P99">
        <f t="shared" si="52"/>
        <v>7.8178217821782154E-3</v>
      </c>
      <c r="Q99">
        <f t="shared" si="53"/>
        <v>1.3433407971339007E-2</v>
      </c>
      <c r="R99">
        <f t="shared" si="54"/>
        <v>5.6711764705882359E-3</v>
      </c>
      <c r="S99">
        <f t="shared" si="55"/>
        <v>1.9570491803278682E-2</v>
      </c>
      <c r="U99" t="s">
        <v>70</v>
      </c>
    </row>
    <row r="100" spans="1:29" x14ac:dyDescent="0.3">
      <c r="A100">
        <v>20</v>
      </c>
      <c r="B100">
        <v>6.3E-2</v>
      </c>
      <c r="C100">
        <v>6.2E-2</v>
      </c>
      <c r="D100">
        <v>7.8E-2</v>
      </c>
      <c r="E100">
        <v>0.109</v>
      </c>
      <c r="F100">
        <v>7.9000000000000001E-2</v>
      </c>
      <c r="G100">
        <v>6.3E-2</v>
      </c>
      <c r="H100">
        <v>0.11</v>
      </c>
      <c r="I100">
        <v>6.2E-2</v>
      </c>
      <c r="J100" s="40">
        <v>0.125</v>
      </c>
      <c r="K100">
        <f>B100*(U$101/B$101)</f>
        <v>5.9981749049429663E-3</v>
      </c>
      <c r="L100">
        <f t="shared" si="48"/>
        <v>4.8359999999999992E-3</v>
      </c>
      <c r="M100">
        <f t="shared" si="49"/>
        <v>7.8997979797979789E-3</v>
      </c>
      <c r="N100">
        <f t="shared" si="50"/>
        <v>1.3416918152720619E-2</v>
      </c>
      <c r="O100">
        <f t="shared" si="51"/>
        <v>8.9255055446836266E-3</v>
      </c>
      <c r="P100">
        <f t="shared" si="52"/>
        <v>6.3143945163747122E-3</v>
      </c>
      <c r="Q100">
        <f t="shared" si="53"/>
        <v>1.355665024630542E-2</v>
      </c>
      <c r="R100">
        <f t="shared" si="54"/>
        <v>5.6711764705882359E-3</v>
      </c>
      <c r="S100">
        <f t="shared" si="55"/>
        <v>1.7349726775956281E-2</v>
      </c>
      <c r="U100" t="s">
        <v>62</v>
      </c>
      <c r="V100" t="s">
        <v>63</v>
      </c>
      <c r="W100" t="s">
        <v>64</v>
      </c>
      <c r="X100" t="s">
        <v>56</v>
      </c>
      <c r="Y100" t="s">
        <v>57</v>
      </c>
      <c r="Z100" t="s">
        <v>58</v>
      </c>
      <c r="AA100" t="s">
        <v>59</v>
      </c>
      <c r="AB100" t="s">
        <v>60</v>
      </c>
      <c r="AC100" t="s">
        <v>67</v>
      </c>
    </row>
    <row r="101" spans="1:29" x14ac:dyDescent="0.3">
      <c r="A101" t="s">
        <v>66</v>
      </c>
      <c r="B101">
        <f>AVERAGE(B$81:B$100)</f>
        <v>6.5750000000000003E-2</v>
      </c>
      <c r="C101">
        <f>AVERAGE(C$81:C$100)</f>
        <v>6.0000000000000012E-2</v>
      </c>
      <c r="D101">
        <f>AVERAGE(D$81:D$100)</f>
        <v>7.425000000000001E-2</v>
      </c>
      <c r="E101">
        <f>AVERAGE(E$81:E$100)</f>
        <v>0.10935000000000002</v>
      </c>
      <c r="F101">
        <f>AVERAGE(F$81:F$100)</f>
        <v>7.6649999999999996E-2</v>
      </c>
      <c r="G101">
        <f>AVERAGE(G$81:G$100)</f>
        <v>6.5650000000000014E-2</v>
      </c>
      <c r="H101">
        <f>AVERAGE(H$81:H$100)</f>
        <v>0.11165</v>
      </c>
      <c r="I101">
        <f>AVERAGE(I$81:I$100)</f>
        <v>6.7999999999999991E-2</v>
      </c>
      <c r="J101">
        <f>AVERAGE(J$81:J$100)</f>
        <v>0.12810000000000002</v>
      </c>
      <c r="K101">
        <f>AVERAGE(K$81:K$100)</f>
        <v>6.2599999999999999E-3</v>
      </c>
      <c r="L101">
        <f>AVERAGE(L$81:L$100)</f>
        <v>4.6799999999999993E-3</v>
      </c>
      <c r="M101">
        <f>AVERAGE(M$81:M$100)</f>
        <v>7.5200000000000006E-3</v>
      </c>
      <c r="N101">
        <f>AVERAGE(N$81:N$100)</f>
        <v>1.3459999999999995E-2</v>
      </c>
      <c r="O101">
        <f>AVERAGE(O$81:O$100)</f>
        <v>8.6599999999999993E-3</v>
      </c>
      <c r="P101">
        <f>AVERAGE(P$81:P$100)</f>
        <v>6.5799999999999973E-3</v>
      </c>
      <c r="Q101">
        <f>AVERAGE(Q$81:Q$100)</f>
        <v>1.3760000000000003E-2</v>
      </c>
      <c r="R101">
        <f>AVERAGE(R$81:R$100)</f>
        <v>6.2199999999999998E-3</v>
      </c>
      <c r="S101">
        <f>AVERAGE(S$81:S$100)</f>
        <v>1.7779999999999997E-2</v>
      </c>
      <c r="T101" t="s">
        <v>71</v>
      </c>
      <c r="U101">
        <f t="array" ref="U101:AC101">TRANSPOSE('Sheet2 (2)'!E$20:E$28)</f>
        <v>6.2600000000000008E-3</v>
      </c>
      <c r="V101">
        <v>4.6800000000000001E-3</v>
      </c>
      <c r="W101">
        <v>7.5200000000000006E-3</v>
      </c>
      <c r="X101">
        <v>1.346E-2</v>
      </c>
      <c r="Y101">
        <v>8.6599999999999993E-3</v>
      </c>
      <c r="Z101">
        <v>6.5799999999999999E-3</v>
      </c>
      <c r="AA101">
        <v>1.3760000000000001E-2</v>
      </c>
      <c r="AB101">
        <v>6.2199999999999998E-3</v>
      </c>
      <c r="AC101">
        <v>1.7780000000000001E-2</v>
      </c>
    </row>
    <row r="102" spans="1:29" x14ac:dyDescent="0.3">
      <c r="A102" t="s">
        <v>69</v>
      </c>
      <c r="B102">
        <f>_xlfn.VAR.P(B$81:B$100)</f>
        <v>3.92875E-5</v>
      </c>
      <c r="C102">
        <f>_xlfn.VAR.P(C$81:C$100)</f>
        <v>3.1600000000000002E-5</v>
      </c>
      <c r="D102">
        <f>_xlfn.VAR.P(D$81:D$100)</f>
        <v>4.6987500000000017E-5</v>
      </c>
      <c r="E102">
        <f>_xlfn.VAR.P(E$81:E$100)</f>
        <v>2.2750000000000044E-7</v>
      </c>
      <c r="F102">
        <f>_xlfn.VAR.P(F$81:F$100)</f>
        <v>2.2427499999999998E-5</v>
      </c>
      <c r="G102">
        <f>_xlfn.VAR.P(G$81:G$100)</f>
        <v>3.8327499999999988E-5</v>
      </c>
      <c r="H102">
        <f>_xlfn.VAR.P(H$81:H$100)</f>
        <v>5.4127500000000027E-5</v>
      </c>
      <c r="I102">
        <f>_xlfn.VAR.P(I$81:I$100)</f>
        <v>5.560000000000001E-5</v>
      </c>
      <c r="J102">
        <f>_xlfn.VAR.P(J$81:J$100)</f>
        <v>3.8489999999999999E-5</v>
      </c>
      <c r="K102">
        <f>_xlfn.VAR.P(K$81:K$100)</f>
        <v>3.5613244892943383E-7</v>
      </c>
      <c r="L102">
        <f>_xlfn.VAR.P(L$81:L$100)</f>
        <v>1.9225439999999994E-7</v>
      </c>
      <c r="M102">
        <f>_xlfn.VAR.P(M$81:M$100)</f>
        <v>4.8197565690575784E-7</v>
      </c>
      <c r="N102">
        <f>_xlfn.VAR.P(N$81:N$100)</f>
        <v>3.4469417635782362E-9</v>
      </c>
      <c r="O102">
        <f>_xlfn.VAR.P(O$81:O$100)</f>
        <v>2.8628087174570846E-7</v>
      </c>
      <c r="P102">
        <f>_xlfn.VAR.P(P$81:P$100)</f>
        <v>3.8502844795933065E-7</v>
      </c>
      <c r="Q102">
        <f>_xlfn.VAR.P(Q$81:Q$100)</f>
        <v>8.2212410423864403E-7</v>
      </c>
      <c r="R102">
        <f>_xlfn.VAR.P(R$81:R$100)</f>
        <v>4.6519788927335635E-7</v>
      </c>
      <c r="S102">
        <f>_xlfn.VAR.P(S$81:S$100)</f>
        <v>7.4150343097733506E-7</v>
      </c>
    </row>
    <row r="103" spans="1:29" x14ac:dyDescent="0.3">
      <c r="A103" t="s">
        <v>92</v>
      </c>
      <c r="B103">
        <f>_xlfn.STDEV.P(B81:B100)</f>
        <v>6.2679741543819403E-3</v>
      </c>
      <c r="C103">
        <f t="shared" ref="C103:S103" si="56">_xlfn.STDEV.P(C81:C100)</f>
        <v>5.6213877290220782E-3</v>
      </c>
      <c r="D103">
        <f t="shared" si="56"/>
        <v>6.8547428835806831E-3</v>
      </c>
      <c r="E103">
        <f t="shared" si="56"/>
        <v>4.769696007084733E-4</v>
      </c>
      <c r="F103">
        <f t="shared" si="56"/>
        <v>4.735768153108849E-3</v>
      </c>
      <c r="G103">
        <f t="shared" si="56"/>
        <v>6.1909207715815573E-3</v>
      </c>
      <c r="H103">
        <f t="shared" si="56"/>
        <v>7.3571393897356617E-3</v>
      </c>
      <c r="I103">
        <f t="shared" si="56"/>
        <v>7.4565407529229005E-3</v>
      </c>
      <c r="J103">
        <f t="shared" si="56"/>
        <v>6.2040309476984398E-3</v>
      </c>
      <c r="K103" s="29">
        <f t="shared" si="56"/>
        <v>5.967683377403947E-4</v>
      </c>
      <c r="L103" s="29">
        <f t="shared" si="56"/>
        <v>4.3846824286372204E-4</v>
      </c>
      <c r="M103" s="29">
        <f t="shared" si="56"/>
        <v>6.9424466645827236E-4</v>
      </c>
      <c r="N103" s="43">
        <f t="shared" si="56"/>
        <v>5.8710661413224054E-5</v>
      </c>
      <c r="O103" s="29">
        <f t="shared" si="56"/>
        <v>5.350522140368251E-4</v>
      </c>
      <c r="P103" s="29">
        <f t="shared" si="56"/>
        <v>6.2050660589499818E-4</v>
      </c>
      <c r="Q103" s="29">
        <f t="shared" si="56"/>
        <v>9.0671059563602989E-4</v>
      </c>
      <c r="R103" s="29">
        <f t="shared" si="56"/>
        <v>6.8205416887030042E-4</v>
      </c>
      <c r="S103" s="29">
        <f t="shared" si="56"/>
        <v>8.6110593481716002E-4</v>
      </c>
    </row>
    <row r="105" spans="1:29" x14ac:dyDescent="0.3">
      <c r="A105" s="39" t="s">
        <v>65</v>
      </c>
      <c r="B105" s="41" t="s">
        <v>75</v>
      </c>
      <c r="K105" t="s">
        <v>68</v>
      </c>
    </row>
    <row r="106" spans="1:29" x14ac:dyDescent="0.3">
      <c r="A106" s="39"/>
      <c r="B106" t="s">
        <v>62</v>
      </c>
      <c r="C106" t="s">
        <v>63</v>
      </c>
      <c r="D106" t="s">
        <v>64</v>
      </c>
      <c r="E106" t="s">
        <v>56</v>
      </c>
      <c r="F106" t="s">
        <v>57</v>
      </c>
      <c r="G106" t="s">
        <v>58</v>
      </c>
      <c r="H106" t="s">
        <v>59</v>
      </c>
      <c r="I106" t="s">
        <v>60</v>
      </c>
      <c r="J106" s="40" t="s">
        <v>67</v>
      </c>
      <c r="K106" t="s">
        <v>62</v>
      </c>
      <c r="L106" t="s">
        <v>63</v>
      </c>
      <c r="M106" t="s">
        <v>64</v>
      </c>
      <c r="N106" t="s">
        <v>56</v>
      </c>
      <c r="O106" t="s">
        <v>57</v>
      </c>
      <c r="P106" t="s">
        <v>58</v>
      </c>
      <c r="Q106" t="s">
        <v>59</v>
      </c>
      <c r="R106" t="s">
        <v>60</v>
      </c>
      <c r="S106" t="s">
        <v>67</v>
      </c>
    </row>
    <row r="107" spans="1:29" x14ac:dyDescent="0.3">
      <c r="A107">
        <v>1</v>
      </c>
      <c r="B107">
        <v>6.3E-2</v>
      </c>
      <c r="C107">
        <v>6.2E-2</v>
      </c>
      <c r="D107">
        <v>7.8E-2</v>
      </c>
      <c r="E107">
        <v>0.109</v>
      </c>
      <c r="F107">
        <v>7.8E-2</v>
      </c>
      <c r="G107">
        <v>7.8E-2</v>
      </c>
      <c r="H107">
        <v>0.109</v>
      </c>
      <c r="I107">
        <v>7.8E-2</v>
      </c>
      <c r="J107" s="40">
        <v>0.125</v>
      </c>
      <c r="K107">
        <f>B107*(U$127/B$127)</f>
        <v>6.0861111111111124E-3</v>
      </c>
      <c r="L107">
        <f t="shared" ref="L107:S107" si="57">C107*(V$127/C$127)</f>
        <v>4.7065693430656929E-3</v>
      </c>
      <c r="M107">
        <f t="shared" si="57"/>
        <v>7.4389346861128735E-3</v>
      </c>
      <c r="N107">
        <f t="shared" si="57"/>
        <v>1.3041244444444444E-2</v>
      </c>
      <c r="O107">
        <f t="shared" si="57"/>
        <v>8.1530476765238353E-3</v>
      </c>
      <c r="P107">
        <f t="shared" si="57"/>
        <v>7.46530909090909E-3</v>
      </c>
      <c r="Q107">
        <f t="shared" si="57"/>
        <v>1.3518161333934204E-2</v>
      </c>
      <c r="R107">
        <f t="shared" si="57"/>
        <v>6.8865862313697672E-3</v>
      </c>
      <c r="S107">
        <f t="shared" si="57"/>
        <v>1.7336193447737909E-2</v>
      </c>
    </row>
    <row r="108" spans="1:29" x14ac:dyDescent="0.3">
      <c r="A108">
        <v>2</v>
      </c>
      <c r="B108">
        <v>6.2E-2</v>
      </c>
      <c r="C108">
        <v>6.3E-2</v>
      </c>
      <c r="D108">
        <v>7.8E-2</v>
      </c>
      <c r="E108">
        <v>0.125</v>
      </c>
      <c r="F108">
        <v>7.9000000000000001E-2</v>
      </c>
      <c r="G108">
        <v>6.3E-2</v>
      </c>
      <c r="H108">
        <v>0.11</v>
      </c>
      <c r="I108">
        <v>6.2E-2</v>
      </c>
      <c r="J108" s="40">
        <v>0.125</v>
      </c>
      <c r="K108">
        <f t="shared" ref="K108:K126" si="58">B108*(U$127/B$127)</f>
        <v>5.9895061728395078E-3</v>
      </c>
      <c r="L108">
        <f t="shared" ref="L108:L126" si="59">C108*(V$127/C$127)</f>
        <v>4.7824817518248176E-3</v>
      </c>
      <c r="M108">
        <f t="shared" ref="M108:M126" si="60">D108*(W$127/D$127)</f>
        <v>7.4389346861128735E-3</v>
      </c>
      <c r="N108">
        <f t="shared" ref="N108:N126" si="61">E108*(X$127/E$127)</f>
        <v>1.4955555555555555E-2</v>
      </c>
      <c r="O108">
        <f t="shared" ref="O108:O126" si="62">F108*(Y$127/F$127)</f>
        <v>8.2575739287869612E-3</v>
      </c>
      <c r="P108">
        <f t="shared" ref="P108:P126" si="63">G108*(Z$127/G$127)</f>
        <v>6.0296727272727262E-3</v>
      </c>
      <c r="Q108">
        <f t="shared" ref="Q108:Q126" si="64">H108*(AA$127/H$127)</f>
        <v>1.3642181162685894E-2</v>
      </c>
      <c r="R108">
        <f t="shared" ref="R108:R126" si="65">I108*(AB$127/I$127)</f>
        <v>5.4739531582682762E-3</v>
      </c>
      <c r="S108">
        <f t="shared" ref="S108:S126" si="66">J108*(AC$127/J$127)</f>
        <v>1.7336193447737909E-2</v>
      </c>
    </row>
    <row r="109" spans="1:29" x14ac:dyDescent="0.3">
      <c r="A109">
        <v>3</v>
      </c>
      <c r="B109">
        <v>6.3E-2</v>
      </c>
      <c r="C109">
        <v>6.3E-2</v>
      </c>
      <c r="D109">
        <v>7.8E-2</v>
      </c>
      <c r="E109">
        <v>0.11</v>
      </c>
      <c r="F109">
        <v>9.2999999999999999E-2</v>
      </c>
      <c r="G109">
        <v>7.8E-2</v>
      </c>
      <c r="H109">
        <v>0.109</v>
      </c>
      <c r="I109">
        <v>6.2E-2</v>
      </c>
      <c r="J109" s="40">
        <v>0.125</v>
      </c>
      <c r="K109">
        <f t="shared" si="58"/>
        <v>6.0861111111111124E-3</v>
      </c>
      <c r="L109">
        <f t="shared" si="59"/>
        <v>4.7824817518248176E-3</v>
      </c>
      <c r="M109">
        <f t="shared" si="60"/>
        <v>7.4389346861128735E-3</v>
      </c>
      <c r="N109">
        <f t="shared" si="61"/>
        <v>1.3160888888888889E-2</v>
      </c>
      <c r="O109">
        <f t="shared" si="62"/>
        <v>9.7209414604707261E-3</v>
      </c>
      <c r="P109">
        <f t="shared" si="63"/>
        <v>7.46530909090909E-3</v>
      </c>
      <c r="Q109">
        <f t="shared" si="64"/>
        <v>1.3518161333934204E-2</v>
      </c>
      <c r="R109">
        <f t="shared" si="65"/>
        <v>5.4739531582682762E-3</v>
      </c>
      <c r="S109">
        <f t="shared" si="66"/>
        <v>1.7336193447737909E-2</v>
      </c>
    </row>
    <row r="110" spans="1:29" x14ac:dyDescent="0.3">
      <c r="A110">
        <v>4</v>
      </c>
      <c r="B110">
        <v>6.2E-2</v>
      </c>
      <c r="C110">
        <v>4.7E-2</v>
      </c>
      <c r="D110">
        <v>9.4E-2</v>
      </c>
      <c r="E110">
        <v>0.11</v>
      </c>
      <c r="F110">
        <v>7.8E-2</v>
      </c>
      <c r="G110">
        <v>6.3E-2</v>
      </c>
      <c r="H110">
        <v>0.125</v>
      </c>
      <c r="I110">
        <v>7.8E-2</v>
      </c>
      <c r="J110" s="40">
        <v>0.125</v>
      </c>
      <c r="K110">
        <f t="shared" si="58"/>
        <v>5.9895061728395078E-3</v>
      </c>
      <c r="L110">
        <f t="shared" si="59"/>
        <v>3.567883211678832E-3</v>
      </c>
      <c r="M110">
        <f t="shared" si="60"/>
        <v>8.9648700063411548E-3</v>
      </c>
      <c r="N110">
        <f t="shared" si="61"/>
        <v>1.3160888888888889E-2</v>
      </c>
      <c r="O110">
        <f t="shared" si="62"/>
        <v>8.1530476765238353E-3</v>
      </c>
      <c r="P110">
        <f t="shared" si="63"/>
        <v>6.0296727272727262E-3</v>
      </c>
      <c r="Q110">
        <f t="shared" si="64"/>
        <v>1.5502478593961243E-2</v>
      </c>
      <c r="R110">
        <f t="shared" si="65"/>
        <v>6.8865862313697672E-3</v>
      </c>
      <c r="S110">
        <f t="shared" si="66"/>
        <v>1.7336193447737909E-2</v>
      </c>
    </row>
    <row r="111" spans="1:29" x14ac:dyDescent="0.3">
      <c r="A111">
        <v>5</v>
      </c>
      <c r="B111">
        <v>6.3E-2</v>
      </c>
      <c r="C111">
        <v>6.2E-2</v>
      </c>
      <c r="D111">
        <v>7.8E-2</v>
      </c>
      <c r="E111">
        <v>0.109</v>
      </c>
      <c r="F111">
        <v>9.4E-2</v>
      </c>
      <c r="G111">
        <v>6.2E-2</v>
      </c>
      <c r="H111">
        <v>0.109</v>
      </c>
      <c r="I111">
        <v>6.3E-2</v>
      </c>
      <c r="J111" s="40">
        <v>0.125</v>
      </c>
      <c r="K111">
        <f t="shared" si="58"/>
        <v>6.0861111111111124E-3</v>
      </c>
      <c r="L111">
        <f t="shared" si="59"/>
        <v>4.7065693430656929E-3</v>
      </c>
      <c r="M111">
        <f t="shared" si="60"/>
        <v>7.4389346861128735E-3</v>
      </c>
      <c r="N111">
        <f t="shared" si="61"/>
        <v>1.3041244444444444E-2</v>
      </c>
      <c r="O111">
        <f t="shared" si="62"/>
        <v>9.825467712733852E-3</v>
      </c>
      <c r="P111">
        <f t="shared" si="63"/>
        <v>5.9339636363636358E-3</v>
      </c>
      <c r="Q111">
        <f t="shared" si="64"/>
        <v>1.3518161333934204E-2</v>
      </c>
      <c r="R111">
        <f t="shared" si="65"/>
        <v>5.5622427253371196E-3</v>
      </c>
      <c r="S111">
        <f t="shared" si="66"/>
        <v>1.7336193447737909E-2</v>
      </c>
    </row>
    <row r="112" spans="1:29" x14ac:dyDescent="0.3">
      <c r="A112">
        <v>6</v>
      </c>
      <c r="B112">
        <v>6.2E-2</v>
      </c>
      <c r="C112">
        <v>6.2E-2</v>
      </c>
      <c r="D112">
        <v>7.8E-2</v>
      </c>
      <c r="E112">
        <v>0.109</v>
      </c>
      <c r="F112">
        <v>7.8E-2</v>
      </c>
      <c r="G112">
        <v>6.2E-2</v>
      </c>
      <c r="H112">
        <v>0.109</v>
      </c>
      <c r="I112">
        <v>7.8E-2</v>
      </c>
      <c r="J112" s="40">
        <v>0.125</v>
      </c>
      <c r="K112">
        <f t="shared" si="58"/>
        <v>5.9895061728395078E-3</v>
      </c>
      <c r="L112">
        <f t="shared" si="59"/>
        <v>4.7065693430656929E-3</v>
      </c>
      <c r="M112">
        <f t="shared" si="60"/>
        <v>7.4389346861128735E-3</v>
      </c>
      <c r="N112">
        <f t="shared" si="61"/>
        <v>1.3041244444444444E-2</v>
      </c>
      <c r="O112">
        <f t="shared" si="62"/>
        <v>8.1530476765238353E-3</v>
      </c>
      <c r="P112">
        <f t="shared" si="63"/>
        <v>5.9339636363636358E-3</v>
      </c>
      <c r="Q112">
        <f t="shared" si="64"/>
        <v>1.3518161333934204E-2</v>
      </c>
      <c r="R112">
        <f t="shared" si="65"/>
        <v>6.8865862313697672E-3</v>
      </c>
      <c r="S112">
        <f t="shared" si="66"/>
        <v>1.7336193447737909E-2</v>
      </c>
    </row>
    <row r="113" spans="1:29" x14ac:dyDescent="0.3">
      <c r="A113">
        <v>7</v>
      </c>
      <c r="B113">
        <v>6.3E-2</v>
      </c>
      <c r="C113">
        <v>6.2E-2</v>
      </c>
      <c r="D113">
        <v>7.8E-2</v>
      </c>
      <c r="E113">
        <v>0.125</v>
      </c>
      <c r="F113">
        <v>9.4E-2</v>
      </c>
      <c r="G113">
        <v>6.3E-2</v>
      </c>
      <c r="H113">
        <v>0.11</v>
      </c>
      <c r="I113">
        <v>7.8E-2</v>
      </c>
      <c r="J113" s="40">
        <v>0.14099999999999999</v>
      </c>
      <c r="K113">
        <f t="shared" si="58"/>
        <v>6.0861111111111124E-3</v>
      </c>
      <c r="L113">
        <f t="shared" si="59"/>
        <v>4.7065693430656929E-3</v>
      </c>
      <c r="M113">
        <f t="shared" si="60"/>
        <v>7.4389346861128735E-3</v>
      </c>
      <c r="N113">
        <f t="shared" si="61"/>
        <v>1.4955555555555555E-2</v>
      </c>
      <c r="O113">
        <f t="shared" si="62"/>
        <v>9.825467712733852E-3</v>
      </c>
      <c r="P113">
        <f t="shared" si="63"/>
        <v>6.0296727272727262E-3</v>
      </c>
      <c r="Q113">
        <f t="shared" si="64"/>
        <v>1.3642181162685894E-2</v>
      </c>
      <c r="R113">
        <f t="shared" si="65"/>
        <v>6.8865862313697672E-3</v>
      </c>
      <c r="S113">
        <f t="shared" si="66"/>
        <v>1.955522620904836E-2</v>
      </c>
    </row>
    <row r="114" spans="1:29" x14ac:dyDescent="0.3">
      <c r="A114">
        <v>8</v>
      </c>
      <c r="B114">
        <v>6.3E-2</v>
      </c>
      <c r="C114">
        <v>6.2E-2</v>
      </c>
      <c r="D114">
        <v>7.9000000000000001E-2</v>
      </c>
      <c r="E114">
        <v>0.109</v>
      </c>
      <c r="F114">
        <v>9.4E-2</v>
      </c>
      <c r="G114">
        <v>6.3E-2</v>
      </c>
      <c r="H114">
        <v>0.109</v>
      </c>
      <c r="I114">
        <v>6.3E-2</v>
      </c>
      <c r="J114" s="40">
        <v>0.125</v>
      </c>
      <c r="K114">
        <f t="shared" si="58"/>
        <v>6.0861111111111124E-3</v>
      </c>
      <c r="L114">
        <f t="shared" si="59"/>
        <v>4.7065693430656929E-3</v>
      </c>
      <c r="M114">
        <f t="shared" si="60"/>
        <v>7.534305643627141E-3</v>
      </c>
      <c r="N114">
        <f t="shared" si="61"/>
        <v>1.3041244444444444E-2</v>
      </c>
      <c r="O114">
        <f t="shared" si="62"/>
        <v>9.825467712733852E-3</v>
      </c>
      <c r="P114">
        <f t="shared" si="63"/>
        <v>6.0296727272727262E-3</v>
      </c>
      <c r="Q114">
        <f t="shared" si="64"/>
        <v>1.3518161333934204E-2</v>
      </c>
      <c r="R114">
        <f t="shared" si="65"/>
        <v>5.5622427253371196E-3</v>
      </c>
      <c r="S114">
        <f t="shared" si="66"/>
        <v>1.7336193447737909E-2</v>
      </c>
    </row>
    <row r="115" spans="1:29" x14ac:dyDescent="0.3">
      <c r="A115">
        <v>9</v>
      </c>
      <c r="B115">
        <v>7.8E-2</v>
      </c>
      <c r="C115">
        <v>6.3E-2</v>
      </c>
      <c r="D115">
        <v>7.8E-2</v>
      </c>
      <c r="E115">
        <v>0.109</v>
      </c>
      <c r="F115">
        <v>7.8E-2</v>
      </c>
      <c r="G115">
        <v>6.2E-2</v>
      </c>
      <c r="H115">
        <v>0.11</v>
      </c>
      <c r="I115">
        <v>6.3E-2</v>
      </c>
      <c r="J115" s="40">
        <v>0.125</v>
      </c>
      <c r="K115">
        <f t="shared" si="58"/>
        <v>7.5351851851851873E-3</v>
      </c>
      <c r="L115">
        <f t="shared" si="59"/>
        <v>4.7824817518248176E-3</v>
      </c>
      <c r="M115">
        <f t="shared" si="60"/>
        <v>7.4389346861128735E-3</v>
      </c>
      <c r="N115">
        <f t="shared" si="61"/>
        <v>1.3041244444444444E-2</v>
      </c>
      <c r="O115">
        <f t="shared" si="62"/>
        <v>8.1530476765238353E-3</v>
      </c>
      <c r="P115">
        <f t="shared" si="63"/>
        <v>5.9339636363636358E-3</v>
      </c>
      <c r="Q115">
        <f t="shared" si="64"/>
        <v>1.3642181162685894E-2</v>
      </c>
      <c r="R115">
        <f t="shared" si="65"/>
        <v>5.5622427253371196E-3</v>
      </c>
      <c r="S115">
        <f t="shared" si="66"/>
        <v>1.7336193447737909E-2</v>
      </c>
    </row>
    <row r="116" spans="1:29" x14ac:dyDescent="0.3">
      <c r="A116">
        <v>10</v>
      </c>
      <c r="B116">
        <v>6.2E-2</v>
      </c>
      <c r="C116">
        <v>6.3E-2</v>
      </c>
      <c r="D116">
        <v>7.8E-2</v>
      </c>
      <c r="E116">
        <v>0.125</v>
      </c>
      <c r="F116">
        <v>7.9000000000000001E-2</v>
      </c>
      <c r="G116">
        <v>7.8E-2</v>
      </c>
      <c r="H116">
        <v>0.11</v>
      </c>
      <c r="I116">
        <v>6.3E-2</v>
      </c>
      <c r="J116" s="40">
        <v>0.14099999999999999</v>
      </c>
      <c r="K116">
        <f t="shared" si="58"/>
        <v>5.9895061728395078E-3</v>
      </c>
      <c r="L116">
        <f t="shared" si="59"/>
        <v>4.7824817518248176E-3</v>
      </c>
      <c r="M116">
        <f t="shared" si="60"/>
        <v>7.4389346861128735E-3</v>
      </c>
      <c r="N116">
        <f t="shared" si="61"/>
        <v>1.4955555555555555E-2</v>
      </c>
      <c r="O116">
        <f t="shared" si="62"/>
        <v>8.2575739287869612E-3</v>
      </c>
      <c r="P116">
        <f t="shared" si="63"/>
        <v>7.46530909090909E-3</v>
      </c>
      <c r="Q116">
        <f t="shared" si="64"/>
        <v>1.3642181162685894E-2</v>
      </c>
      <c r="R116">
        <f t="shared" si="65"/>
        <v>5.5622427253371196E-3</v>
      </c>
      <c r="S116">
        <f t="shared" si="66"/>
        <v>1.955522620904836E-2</v>
      </c>
    </row>
    <row r="117" spans="1:29" x14ac:dyDescent="0.3">
      <c r="A117">
        <v>11</v>
      </c>
      <c r="B117">
        <v>7.8E-2</v>
      </c>
      <c r="C117">
        <v>6.2E-2</v>
      </c>
      <c r="D117">
        <v>7.8E-2</v>
      </c>
      <c r="E117">
        <v>0.11</v>
      </c>
      <c r="F117">
        <v>7.8E-2</v>
      </c>
      <c r="G117">
        <v>7.8E-2</v>
      </c>
      <c r="H117">
        <v>0.109</v>
      </c>
      <c r="I117">
        <v>7.8E-2</v>
      </c>
      <c r="J117" s="40">
        <v>0.125</v>
      </c>
      <c r="K117">
        <f t="shared" si="58"/>
        <v>7.5351851851851873E-3</v>
      </c>
      <c r="L117">
        <f t="shared" si="59"/>
        <v>4.7065693430656929E-3</v>
      </c>
      <c r="M117">
        <f t="shared" si="60"/>
        <v>7.4389346861128735E-3</v>
      </c>
      <c r="N117">
        <f t="shared" si="61"/>
        <v>1.3160888888888889E-2</v>
      </c>
      <c r="O117">
        <f t="shared" si="62"/>
        <v>8.1530476765238353E-3</v>
      </c>
      <c r="P117">
        <f t="shared" si="63"/>
        <v>7.46530909090909E-3</v>
      </c>
      <c r="Q117">
        <f t="shared" si="64"/>
        <v>1.3518161333934204E-2</v>
      </c>
      <c r="R117">
        <f t="shared" si="65"/>
        <v>6.8865862313697672E-3</v>
      </c>
      <c r="S117">
        <f t="shared" si="66"/>
        <v>1.7336193447737909E-2</v>
      </c>
    </row>
    <row r="118" spans="1:29" x14ac:dyDescent="0.3">
      <c r="A118">
        <v>12</v>
      </c>
      <c r="B118">
        <v>6.2E-2</v>
      </c>
      <c r="C118">
        <v>6.3E-2</v>
      </c>
      <c r="D118">
        <v>7.8E-2</v>
      </c>
      <c r="E118">
        <v>0.11</v>
      </c>
      <c r="F118">
        <v>7.8E-2</v>
      </c>
      <c r="G118">
        <v>6.3E-2</v>
      </c>
      <c r="H118">
        <v>0.11</v>
      </c>
      <c r="I118">
        <v>7.8E-2</v>
      </c>
      <c r="J118" s="40">
        <v>0.125</v>
      </c>
      <c r="K118">
        <f t="shared" si="58"/>
        <v>5.9895061728395078E-3</v>
      </c>
      <c r="L118">
        <f t="shared" si="59"/>
        <v>4.7824817518248176E-3</v>
      </c>
      <c r="M118">
        <f t="shared" si="60"/>
        <v>7.4389346861128735E-3</v>
      </c>
      <c r="N118">
        <f t="shared" si="61"/>
        <v>1.3160888888888889E-2</v>
      </c>
      <c r="O118">
        <f t="shared" si="62"/>
        <v>8.1530476765238353E-3</v>
      </c>
      <c r="P118">
        <f t="shared" si="63"/>
        <v>6.0296727272727262E-3</v>
      </c>
      <c r="Q118">
        <f t="shared" si="64"/>
        <v>1.3642181162685894E-2</v>
      </c>
      <c r="R118">
        <f t="shared" si="65"/>
        <v>6.8865862313697672E-3</v>
      </c>
      <c r="S118">
        <f t="shared" si="66"/>
        <v>1.7336193447737909E-2</v>
      </c>
    </row>
    <row r="119" spans="1:29" x14ac:dyDescent="0.3">
      <c r="A119">
        <v>13</v>
      </c>
      <c r="B119">
        <v>7.8E-2</v>
      </c>
      <c r="C119">
        <v>6.2E-2</v>
      </c>
      <c r="D119">
        <v>7.8E-2</v>
      </c>
      <c r="E119">
        <v>0.109</v>
      </c>
      <c r="F119">
        <v>9.4E-2</v>
      </c>
      <c r="G119">
        <v>6.2E-2</v>
      </c>
      <c r="H119">
        <v>0.109</v>
      </c>
      <c r="I119">
        <v>7.9000000000000001E-2</v>
      </c>
      <c r="J119" s="40">
        <v>0.125</v>
      </c>
      <c r="K119">
        <f t="shared" si="58"/>
        <v>7.5351851851851873E-3</v>
      </c>
      <c r="L119">
        <f t="shared" si="59"/>
        <v>4.7065693430656929E-3</v>
      </c>
      <c r="M119">
        <f t="shared" si="60"/>
        <v>7.4389346861128735E-3</v>
      </c>
      <c r="N119">
        <f t="shared" si="61"/>
        <v>1.3041244444444444E-2</v>
      </c>
      <c r="O119">
        <f t="shared" si="62"/>
        <v>9.825467712733852E-3</v>
      </c>
      <c r="P119">
        <f t="shared" si="63"/>
        <v>5.9339636363636358E-3</v>
      </c>
      <c r="Q119">
        <f t="shared" si="64"/>
        <v>1.3518161333934204E-2</v>
      </c>
      <c r="R119">
        <f t="shared" si="65"/>
        <v>6.9748757984386105E-3</v>
      </c>
      <c r="S119">
        <f t="shared" si="66"/>
        <v>1.7336193447737909E-2</v>
      </c>
    </row>
    <row r="120" spans="1:29" x14ac:dyDescent="0.3">
      <c r="A120">
        <v>14</v>
      </c>
      <c r="B120">
        <v>6.2E-2</v>
      </c>
      <c r="C120">
        <v>6.2E-2</v>
      </c>
      <c r="D120">
        <v>7.8E-2</v>
      </c>
      <c r="E120">
        <v>0.11</v>
      </c>
      <c r="F120">
        <v>7.8E-2</v>
      </c>
      <c r="G120">
        <v>7.8E-2</v>
      </c>
      <c r="H120">
        <v>0.11</v>
      </c>
      <c r="I120">
        <v>7.8E-2</v>
      </c>
      <c r="J120" s="40">
        <v>0.14099999999999999</v>
      </c>
      <c r="K120">
        <f t="shared" si="58"/>
        <v>5.9895061728395078E-3</v>
      </c>
      <c r="L120">
        <f t="shared" si="59"/>
        <v>4.7065693430656929E-3</v>
      </c>
      <c r="M120">
        <f t="shared" si="60"/>
        <v>7.4389346861128735E-3</v>
      </c>
      <c r="N120">
        <f t="shared" si="61"/>
        <v>1.3160888888888889E-2</v>
      </c>
      <c r="O120">
        <f t="shared" si="62"/>
        <v>8.1530476765238353E-3</v>
      </c>
      <c r="P120">
        <f t="shared" si="63"/>
        <v>7.46530909090909E-3</v>
      </c>
      <c r="Q120">
        <f t="shared" si="64"/>
        <v>1.3642181162685894E-2</v>
      </c>
      <c r="R120">
        <f t="shared" si="65"/>
        <v>6.8865862313697672E-3</v>
      </c>
      <c r="S120">
        <f t="shared" si="66"/>
        <v>1.955522620904836E-2</v>
      </c>
    </row>
    <row r="121" spans="1:29" x14ac:dyDescent="0.3">
      <c r="A121">
        <v>15</v>
      </c>
      <c r="B121">
        <v>6.2E-2</v>
      </c>
      <c r="C121">
        <v>6.3E-2</v>
      </c>
      <c r="D121">
        <v>7.8E-2</v>
      </c>
      <c r="E121">
        <v>0.125</v>
      </c>
      <c r="F121">
        <v>7.8E-2</v>
      </c>
      <c r="G121">
        <v>7.8E-2</v>
      </c>
      <c r="H121">
        <v>0.109</v>
      </c>
      <c r="I121">
        <v>7.8E-2</v>
      </c>
      <c r="J121" s="40">
        <v>0.14099999999999999</v>
      </c>
      <c r="K121">
        <f t="shared" si="58"/>
        <v>5.9895061728395078E-3</v>
      </c>
      <c r="L121">
        <f t="shared" si="59"/>
        <v>4.7824817518248176E-3</v>
      </c>
      <c r="M121">
        <f t="shared" si="60"/>
        <v>7.4389346861128735E-3</v>
      </c>
      <c r="N121">
        <f t="shared" si="61"/>
        <v>1.4955555555555555E-2</v>
      </c>
      <c r="O121">
        <f t="shared" si="62"/>
        <v>8.1530476765238353E-3</v>
      </c>
      <c r="P121">
        <f t="shared" si="63"/>
        <v>7.46530909090909E-3</v>
      </c>
      <c r="Q121">
        <f t="shared" si="64"/>
        <v>1.3518161333934204E-2</v>
      </c>
      <c r="R121">
        <f t="shared" si="65"/>
        <v>6.8865862313697672E-3</v>
      </c>
      <c r="S121">
        <f t="shared" si="66"/>
        <v>1.955522620904836E-2</v>
      </c>
    </row>
    <row r="122" spans="1:29" x14ac:dyDescent="0.3">
      <c r="A122">
        <v>16</v>
      </c>
      <c r="B122">
        <v>6.3E-2</v>
      </c>
      <c r="C122">
        <v>6.3E-2</v>
      </c>
      <c r="D122">
        <v>7.8E-2</v>
      </c>
      <c r="E122">
        <v>0.109</v>
      </c>
      <c r="F122">
        <v>7.8E-2</v>
      </c>
      <c r="G122">
        <v>6.3E-2</v>
      </c>
      <c r="H122">
        <v>0.125</v>
      </c>
      <c r="I122">
        <v>6.3E-2</v>
      </c>
      <c r="J122" s="40">
        <v>0.125</v>
      </c>
      <c r="K122">
        <f t="shared" si="58"/>
        <v>6.0861111111111124E-3</v>
      </c>
      <c r="L122">
        <f t="shared" si="59"/>
        <v>4.7824817518248176E-3</v>
      </c>
      <c r="M122">
        <f t="shared" si="60"/>
        <v>7.4389346861128735E-3</v>
      </c>
      <c r="N122">
        <f t="shared" si="61"/>
        <v>1.3041244444444444E-2</v>
      </c>
      <c r="O122">
        <f t="shared" si="62"/>
        <v>8.1530476765238353E-3</v>
      </c>
      <c r="P122">
        <f t="shared" si="63"/>
        <v>6.0296727272727262E-3</v>
      </c>
      <c r="Q122">
        <f t="shared" si="64"/>
        <v>1.5502478593961243E-2</v>
      </c>
      <c r="R122">
        <f t="shared" si="65"/>
        <v>5.5622427253371196E-3</v>
      </c>
      <c r="S122">
        <f t="shared" si="66"/>
        <v>1.7336193447737909E-2</v>
      </c>
    </row>
    <row r="123" spans="1:29" x14ac:dyDescent="0.3">
      <c r="A123">
        <v>17</v>
      </c>
      <c r="B123">
        <v>6.2E-2</v>
      </c>
      <c r="C123">
        <v>6.2E-2</v>
      </c>
      <c r="D123">
        <v>7.8E-2</v>
      </c>
      <c r="E123">
        <v>0.109</v>
      </c>
      <c r="F123">
        <v>9.4E-2</v>
      </c>
      <c r="G123">
        <v>6.2E-2</v>
      </c>
      <c r="H123">
        <v>0.109</v>
      </c>
      <c r="I123">
        <v>6.3E-2</v>
      </c>
      <c r="J123" s="40">
        <v>0.125</v>
      </c>
      <c r="K123">
        <f t="shared" si="58"/>
        <v>5.9895061728395078E-3</v>
      </c>
      <c r="L123">
        <f t="shared" si="59"/>
        <v>4.7065693430656929E-3</v>
      </c>
      <c r="M123">
        <f t="shared" si="60"/>
        <v>7.4389346861128735E-3</v>
      </c>
      <c r="N123">
        <f t="shared" si="61"/>
        <v>1.3041244444444444E-2</v>
      </c>
      <c r="O123">
        <f t="shared" si="62"/>
        <v>9.825467712733852E-3</v>
      </c>
      <c r="P123">
        <f t="shared" si="63"/>
        <v>5.9339636363636358E-3</v>
      </c>
      <c r="Q123">
        <f t="shared" si="64"/>
        <v>1.3518161333934204E-2</v>
      </c>
      <c r="R123">
        <f t="shared" si="65"/>
        <v>5.5622427253371196E-3</v>
      </c>
      <c r="S123">
        <f t="shared" si="66"/>
        <v>1.7336193447737909E-2</v>
      </c>
    </row>
    <row r="124" spans="1:29" x14ac:dyDescent="0.3">
      <c r="A124">
        <v>18</v>
      </c>
      <c r="B124">
        <v>6.3E-2</v>
      </c>
      <c r="C124">
        <v>6.2E-2</v>
      </c>
      <c r="D124">
        <v>7.8E-2</v>
      </c>
      <c r="E124">
        <v>0.109</v>
      </c>
      <c r="F124">
        <v>7.8E-2</v>
      </c>
      <c r="G124">
        <v>6.3E-2</v>
      </c>
      <c r="H124">
        <v>0.11</v>
      </c>
      <c r="I124">
        <v>7.8E-2</v>
      </c>
      <c r="J124" s="40">
        <v>0.125</v>
      </c>
      <c r="K124">
        <f t="shared" si="58"/>
        <v>6.0861111111111124E-3</v>
      </c>
      <c r="L124">
        <f t="shared" si="59"/>
        <v>4.7065693430656929E-3</v>
      </c>
      <c r="M124">
        <f t="shared" si="60"/>
        <v>7.4389346861128735E-3</v>
      </c>
      <c r="N124">
        <f t="shared" si="61"/>
        <v>1.3041244444444444E-2</v>
      </c>
      <c r="O124">
        <f t="shared" si="62"/>
        <v>8.1530476765238353E-3</v>
      </c>
      <c r="P124">
        <f t="shared" si="63"/>
        <v>6.0296727272727262E-3</v>
      </c>
      <c r="Q124">
        <f t="shared" si="64"/>
        <v>1.3642181162685894E-2</v>
      </c>
      <c r="R124">
        <f t="shared" si="65"/>
        <v>6.8865862313697672E-3</v>
      </c>
      <c r="S124">
        <f t="shared" si="66"/>
        <v>1.7336193447737909E-2</v>
      </c>
    </row>
    <row r="125" spans="1:29" x14ac:dyDescent="0.3">
      <c r="A125">
        <v>19</v>
      </c>
      <c r="B125">
        <v>6.2E-2</v>
      </c>
      <c r="C125">
        <v>6.3E-2</v>
      </c>
      <c r="D125">
        <v>7.8E-2</v>
      </c>
      <c r="E125">
        <v>0.11</v>
      </c>
      <c r="F125">
        <v>7.8E-2</v>
      </c>
      <c r="G125">
        <v>7.8E-2</v>
      </c>
      <c r="H125">
        <v>0.109</v>
      </c>
      <c r="I125">
        <v>6.3E-2</v>
      </c>
      <c r="J125" s="40">
        <v>0.125</v>
      </c>
      <c r="K125">
        <f t="shared" si="58"/>
        <v>5.9895061728395078E-3</v>
      </c>
      <c r="L125">
        <f t="shared" si="59"/>
        <v>4.7824817518248176E-3</v>
      </c>
      <c r="M125">
        <f t="shared" si="60"/>
        <v>7.4389346861128735E-3</v>
      </c>
      <c r="N125">
        <f t="shared" si="61"/>
        <v>1.3160888888888889E-2</v>
      </c>
      <c r="O125">
        <f t="shared" si="62"/>
        <v>8.1530476765238353E-3</v>
      </c>
      <c r="P125">
        <f t="shared" si="63"/>
        <v>7.46530909090909E-3</v>
      </c>
      <c r="Q125">
        <f t="shared" si="64"/>
        <v>1.3518161333934204E-2</v>
      </c>
      <c r="R125">
        <f t="shared" si="65"/>
        <v>5.5622427253371196E-3</v>
      </c>
      <c r="S125">
        <f t="shared" si="66"/>
        <v>1.7336193447737909E-2</v>
      </c>
      <c r="U125" t="s">
        <v>70</v>
      </c>
    </row>
    <row r="126" spans="1:29" x14ac:dyDescent="0.3">
      <c r="A126">
        <v>20</v>
      </c>
      <c r="B126">
        <v>6.3E-2</v>
      </c>
      <c r="C126">
        <v>6.2E-2</v>
      </c>
      <c r="D126">
        <v>7.8E-2</v>
      </c>
      <c r="E126">
        <v>0.109</v>
      </c>
      <c r="F126">
        <v>7.8E-2</v>
      </c>
      <c r="G126">
        <v>7.8E-2</v>
      </c>
      <c r="H126">
        <v>0.109</v>
      </c>
      <c r="I126">
        <v>6.3E-2</v>
      </c>
      <c r="J126" s="40">
        <v>0.125</v>
      </c>
      <c r="K126">
        <f t="shared" si="58"/>
        <v>6.0861111111111124E-3</v>
      </c>
      <c r="L126">
        <f t="shared" si="59"/>
        <v>4.7065693430656929E-3</v>
      </c>
      <c r="M126">
        <f t="shared" si="60"/>
        <v>7.4389346861128735E-3</v>
      </c>
      <c r="N126">
        <f t="shared" si="61"/>
        <v>1.3041244444444444E-2</v>
      </c>
      <c r="O126">
        <f t="shared" si="62"/>
        <v>8.1530476765238353E-3</v>
      </c>
      <c r="P126">
        <f t="shared" si="63"/>
        <v>7.46530909090909E-3</v>
      </c>
      <c r="Q126">
        <f t="shared" si="64"/>
        <v>1.3518161333934204E-2</v>
      </c>
      <c r="R126">
        <f t="shared" si="65"/>
        <v>5.5622427253371196E-3</v>
      </c>
      <c r="S126">
        <f t="shared" si="66"/>
        <v>1.7336193447737909E-2</v>
      </c>
      <c r="U126" t="s">
        <v>62</v>
      </c>
      <c r="V126" t="s">
        <v>63</v>
      </c>
      <c r="W126" t="s">
        <v>64</v>
      </c>
      <c r="X126" t="s">
        <v>56</v>
      </c>
      <c r="Y126" t="s">
        <v>57</v>
      </c>
      <c r="Z126" t="s">
        <v>58</v>
      </c>
      <c r="AA126" t="s">
        <v>59</v>
      </c>
      <c r="AB126" t="s">
        <v>60</v>
      </c>
      <c r="AC126" t="s">
        <v>67</v>
      </c>
    </row>
    <row r="127" spans="1:29" x14ac:dyDescent="0.3">
      <c r="A127" t="s">
        <v>66</v>
      </c>
      <c r="B127">
        <f>AVERAGE(B$107:B$126)</f>
        <v>6.4799999999999996E-2</v>
      </c>
      <c r="C127">
        <f t="shared" ref="C127:S127" si="67">AVERAGE(C$107:C$126)</f>
        <v>6.1650000000000003E-2</v>
      </c>
      <c r="D127">
        <f t="shared" si="67"/>
        <v>7.8850000000000003E-2</v>
      </c>
      <c r="E127">
        <f t="shared" si="67"/>
        <v>0.1125</v>
      </c>
      <c r="F127">
        <f t="shared" si="67"/>
        <v>8.2850000000000021E-2</v>
      </c>
      <c r="G127">
        <f t="shared" si="67"/>
        <v>6.8750000000000006E-2</v>
      </c>
      <c r="H127">
        <f t="shared" si="67"/>
        <v>0.11095000000000002</v>
      </c>
      <c r="I127">
        <f t="shared" si="67"/>
        <v>7.0449999999999985E-2</v>
      </c>
      <c r="J127">
        <f t="shared" si="67"/>
        <v>0.12820000000000001</v>
      </c>
      <c r="K127">
        <f t="shared" si="67"/>
        <v>6.2600000000000034E-3</v>
      </c>
      <c r="L127">
        <f t="shared" si="67"/>
        <v>4.6800000000000001E-3</v>
      </c>
      <c r="M127">
        <f t="shared" si="67"/>
        <v>7.5199999999999989E-3</v>
      </c>
      <c r="N127">
        <f t="shared" si="67"/>
        <v>1.3459999999999996E-2</v>
      </c>
      <c r="O127">
        <f t="shared" si="67"/>
        <v>8.6599999999999958E-3</v>
      </c>
      <c r="P127">
        <f t="shared" si="67"/>
        <v>6.5799999999999999E-3</v>
      </c>
      <c r="Q127">
        <f t="shared" si="67"/>
        <v>1.376E-2</v>
      </c>
      <c r="R127">
        <f t="shared" si="67"/>
        <v>6.2200000000000016E-3</v>
      </c>
      <c r="S127">
        <f t="shared" si="67"/>
        <v>1.7779999999999997E-2</v>
      </c>
      <c r="T127" t="s">
        <v>71</v>
      </c>
      <c r="U127">
        <f t="array" ref="U127:AC127">TRANSPOSE('Sheet2 (2)'!E$20:E$28)</f>
        <v>6.2600000000000008E-3</v>
      </c>
      <c r="V127">
        <v>4.6800000000000001E-3</v>
      </c>
      <c r="W127">
        <v>7.5200000000000006E-3</v>
      </c>
      <c r="X127">
        <v>1.346E-2</v>
      </c>
      <c r="Y127">
        <v>8.6599999999999993E-3</v>
      </c>
      <c r="Z127">
        <v>6.5799999999999999E-3</v>
      </c>
      <c r="AA127">
        <v>1.3760000000000001E-2</v>
      </c>
      <c r="AB127">
        <v>6.2199999999999998E-3</v>
      </c>
      <c r="AC127">
        <v>1.7780000000000001E-2</v>
      </c>
    </row>
    <row r="128" spans="1:29" x14ac:dyDescent="0.3">
      <c r="A128" t="s">
        <v>69</v>
      </c>
      <c r="B128">
        <f>_xlfn.VAR.P(B$107:B$126)</f>
        <v>3.0959999999999988E-5</v>
      </c>
      <c r="C128">
        <f t="shared" ref="C128:S128" si="68">_xlfn.VAR.P(C$107:C$126)</f>
        <v>1.1527500000000004E-5</v>
      </c>
      <c r="D128">
        <f t="shared" si="68"/>
        <v>1.2127500000000012E-5</v>
      </c>
      <c r="E128">
        <f t="shared" si="68"/>
        <v>3.9249999999999985E-5</v>
      </c>
      <c r="F128">
        <f t="shared" si="68"/>
        <v>5.1827499999999978E-5</v>
      </c>
      <c r="G128">
        <f t="shared" si="68"/>
        <v>5.7187500000000014E-5</v>
      </c>
      <c r="H128">
        <f t="shared" si="68"/>
        <v>2.2147500000000001E-5</v>
      </c>
      <c r="I128">
        <f t="shared" si="68"/>
        <v>5.864749999999999E-5</v>
      </c>
      <c r="J128">
        <f t="shared" si="68"/>
        <v>4.095999999999992E-5</v>
      </c>
      <c r="K128">
        <f t="shared" si="68"/>
        <v>2.8893463648834056E-7</v>
      </c>
      <c r="L128">
        <f t="shared" si="68"/>
        <v>6.6429452821141192E-8</v>
      </c>
      <c r="M128">
        <f t="shared" si="68"/>
        <v>1.1030712593725023E-7</v>
      </c>
      <c r="N128">
        <f t="shared" si="68"/>
        <v>5.6185562864197543E-7</v>
      </c>
      <c r="O128">
        <f t="shared" si="68"/>
        <v>5.6625365572948246E-7</v>
      </c>
      <c r="P128">
        <f t="shared" si="68"/>
        <v>5.2385065785123944E-7</v>
      </c>
      <c r="Q128">
        <f t="shared" si="68"/>
        <v>3.406488797128978E-7</v>
      </c>
      <c r="R128">
        <f t="shared" si="68"/>
        <v>4.5716005724126738E-7</v>
      </c>
      <c r="S128">
        <f t="shared" si="68"/>
        <v>7.8785702332305378E-7</v>
      </c>
    </row>
    <row r="129" spans="1:19" x14ac:dyDescent="0.3">
      <c r="A129" t="s">
        <v>92</v>
      </c>
      <c r="B129">
        <f>_xlfn.STDEV.P(B107:B126)</f>
        <v>5.5641710972974216E-3</v>
      </c>
      <c r="C129">
        <f t="shared" ref="C129:S129" si="69">_xlfn.STDEV.P(C107:C126)</f>
        <v>3.3952172242729924E-3</v>
      </c>
      <c r="D129">
        <f t="shared" si="69"/>
        <v>3.4824560298731717E-3</v>
      </c>
      <c r="E129">
        <f t="shared" si="69"/>
        <v>6.264982043070833E-3</v>
      </c>
      <c r="F129">
        <f t="shared" si="69"/>
        <v>7.1991318921103241E-3</v>
      </c>
      <c r="G129">
        <f t="shared" si="69"/>
        <v>7.5622417311270876E-3</v>
      </c>
      <c r="H129">
        <f t="shared" si="69"/>
        <v>4.7061130458160485E-3</v>
      </c>
      <c r="I129">
        <f t="shared" si="69"/>
        <v>7.6581655766900202E-3</v>
      </c>
      <c r="J129">
        <f t="shared" si="69"/>
        <v>6.3999999999999934E-3</v>
      </c>
      <c r="K129" s="29">
        <f t="shared" si="69"/>
        <v>5.3752640538706612E-4</v>
      </c>
      <c r="L129" s="29">
        <f t="shared" si="69"/>
        <v>2.5773911775502995E-4</v>
      </c>
      <c r="M129" s="29">
        <f t="shared" si="69"/>
        <v>3.3212516607033897E-4</v>
      </c>
      <c r="N129" s="29">
        <f t="shared" si="69"/>
        <v>7.4957029599763056E-4</v>
      </c>
      <c r="O129" s="29">
        <f t="shared" si="69"/>
        <v>7.5249827623023995E-4</v>
      </c>
      <c r="P129" s="29">
        <f t="shared" si="69"/>
        <v>7.2377528132096323E-4</v>
      </c>
      <c r="Q129" s="29">
        <f t="shared" si="69"/>
        <v>5.8365133402820031E-4</v>
      </c>
      <c r="R129" s="29">
        <f t="shared" si="69"/>
        <v>6.7613612330747971E-4</v>
      </c>
      <c r="S129" s="29">
        <f t="shared" si="69"/>
        <v>8.8761310452418053E-4</v>
      </c>
    </row>
    <row r="131" spans="1:19" x14ac:dyDescent="0.3">
      <c r="A131" s="39" t="s">
        <v>65</v>
      </c>
      <c r="B131" s="41" t="s">
        <v>76</v>
      </c>
      <c r="K131" t="s">
        <v>68</v>
      </c>
    </row>
    <row r="132" spans="1:19" x14ac:dyDescent="0.3">
      <c r="A132" s="39"/>
      <c r="B132" t="s">
        <v>62</v>
      </c>
      <c r="C132" t="s">
        <v>63</v>
      </c>
      <c r="D132" t="s">
        <v>64</v>
      </c>
      <c r="E132" t="s">
        <v>56</v>
      </c>
      <c r="F132" t="s">
        <v>57</v>
      </c>
      <c r="G132" t="s">
        <v>58</v>
      </c>
      <c r="H132" t="s">
        <v>59</v>
      </c>
      <c r="I132" t="s">
        <v>60</v>
      </c>
      <c r="J132" s="40" t="s">
        <v>67</v>
      </c>
      <c r="K132" t="s">
        <v>62</v>
      </c>
      <c r="L132" t="s">
        <v>63</v>
      </c>
      <c r="M132" t="s">
        <v>64</v>
      </c>
      <c r="N132" t="s">
        <v>56</v>
      </c>
      <c r="O132" t="s">
        <v>57</v>
      </c>
      <c r="P132" t="s">
        <v>58</v>
      </c>
      <c r="Q132" t="s">
        <v>59</v>
      </c>
      <c r="R132" t="s">
        <v>60</v>
      </c>
      <c r="S132" t="s">
        <v>67</v>
      </c>
    </row>
    <row r="133" spans="1:19" x14ac:dyDescent="0.3">
      <c r="A133">
        <v>1</v>
      </c>
      <c r="B133">
        <v>7.8E-2</v>
      </c>
      <c r="C133">
        <v>6.2E-2</v>
      </c>
      <c r="D133">
        <v>9.2999999999999999E-2</v>
      </c>
      <c r="E133">
        <v>0.125</v>
      </c>
      <c r="F133">
        <v>9.4E-2</v>
      </c>
      <c r="G133">
        <v>7.8E-2</v>
      </c>
      <c r="H133">
        <v>0.125</v>
      </c>
      <c r="I133">
        <v>6.2E-2</v>
      </c>
      <c r="J133" s="40">
        <v>0.14000000000000001</v>
      </c>
      <c r="K133">
        <f>B133*(U$153/B$153)</f>
        <v>6.5761616161616162E-3</v>
      </c>
      <c r="L133">
        <f t="shared" ref="L133:S133" si="70">C133*(V$153/C$153)</f>
        <v>4.5266770670826847E-3</v>
      </c>
      <c r="M133">
        <f t="shared" si="70"/>
        <v>8.146301688992429E-3</v>
      </c>
      <c r="N133">
        <f t="shared" si="70"/>
        <v>1.297724643270343E-2</v>
      </c>
      <c r="O133">
        <f t="shared" si="70"/>
        <v>9.0499166203446332E-3</v>
      </c>
      <c r="P133">
        <f t="shared" si="70"/>
        <v>6.8983870967741934E-3</v>
      </c>
      <c r="Q133">
        <f t="shared" si="70"/>
        <v>1.3343677269200931E-2</v>
      </c>
      <c r="R133">
        <f t="shared" si="70"/>
        <v>5.2539509536784724E-3</v>
      </c>
      <c r="S133">
        <f t="shared" si="70"/>
        <v>1.6600200066688896E-2</v>
      </c>
    </row>
    <row r="134" spans="1:19" x14ac:dyDescent="0.3">
      <c r="A134">
        <v>2</v>
      </c>
      <c r="B134">
        <v>7.8E-2</v>
      </c>
      <c r="C134">
        <v>6.3E-2</v>
      </c>
      <c r="D134">
        <v>7.8E-2</v>
      </c>
      <c r="E134">
        <v>0.125</v>
      </c>
      <c r="F134">
        <v>7.8E-2</v>
      </c>
      <c r="G134">
        <v>7.8E-2</v>
      </c>
      <c r="H134">
        <v>0.14099999999999999</v>
      </c>
      <c r="I134">
        <v>6.2E-2</v>
      </c>
      <c r="J134" s="40">
        <v>0.14000000000000001</v>
      </c>
      <c r="K134">
        <f t="shared" ref="K134:K152" si="71">B134*(U$153/B$153)</f>
        <v>6.5761616161616162E-3</v>
      </c>
      <c r="L134">
        <f t="shared" ref="L134:L152" si="72">C134*(V$153/C$153)</f>
        <v>4.5996879875195018E-3</v>
      </c>
      <c r="M134">
        <f t="shared" ref="M134:M152" si="73">D134*(W$153/D$153)</f>
        <v>6.8323820617355851E-3</v>
      </c>
      <c r="N134">
        <f t="shared" ref="N134:N152" si="74">E134*(X$153/E$153)</f>
        <v>1.297724643270343E-2</v>
      </c>
      <c r="O134">
        <f t="shared" ref="O134:O152" si="75">F134*(Y$153/F$153)</f>
        <v>7.5095052807115049E-3</v>
      </c>
      <c r="P134">
        <f t="shared" ref="P134:P152" si="76">G134*(Z$153/G$153)</f>
        <v>6.8983870967741934E-3</v>
      </c>
      <c r="Q134">
        <f t="shared" ref="Q134:Q152" si="77">H134*(AA$153/H$153)</f>
        <v>1.5051667959658649E-2</v>
      </c>
      <c r="R134">
        <f t="shared" ref="R134:R152" si="78">I134*(AB$153/I$153)</f>
        <v>5.2539509536784724E-3</v>
      </c>
      <c r="S134">
        <f t="shared" ref="S134:S152" si="79">J134*(AC$153/J$153)</f>
        <v>1.6600200066688896E-2</v>
      </c>
    </row>
    <row r="135" spans="1:19" x14ac:dyDescent="0.3">
      <c r="A135">
        <v>3</v>
      </c>
      <c r="B135">
        <v>7.8E-2</v>
      </c>
      <c r="C135">
        <v>6.3E-2</v>
      </c>
      <c r="D135">
        <v>9.4E-2</v>
      </c>
      <c r="E135">
        <v>0.14000000000000001</v>
      </c>
      <c r="F135">
        <v>7.8E-2</v>
      </c>
      <c r="G135">
        <v>6.3E-2</v>
      </c>
      <c r="H135">
        <v>0.125</v>
      </c>
      <c r="I135">
        <v>7.9000000000000001E-2</v>
      </c>
      <c r="J135" s="40">
        <v>0.14099999999999999</v>
      </c>
      <c r="K135">
        <f t="shared" si="71"/>
        <v>6.5761616161616162E-3</v>
      </c>
      <c r="L135">
        <f t="shared" si="72"/>
        <v>4.5996879875195018E-3</v>
      </c>
      <c r="M135">
        <f t="shared" si="73"/>
        <v>8.2338963308095509E-3</v>
      </c>
      <c r="N135">
        <f t="shared" si="74"/>
        <v>1.4534516004627842E-2</v>
      </c>
      <c r="O135">
        <f t="shared" si="75"/>
        <v>7.5095052807115049E-3</v>
      </c>
      <c r="P135">
        <f t="shared" si="76"/>
        <v>5.5717741935483872E-3</v>
      </c>
      <c r="Q135">
        <f t="shared" si="77"/>
        <v>1.3343677269200931E-2</v>
      </c>
      <c r="R135">
        <f t="shared" si="78"/>
        <v>6.6945504087193445E-3</v>
      </c>
      <c r="S135">
        <f t="shared" si="79"/>
        <v>1.6718772924308099E-2</v>
      </c>
    </row>
    <row r="136" spans="1:19" x14ac:dyDescent="0.3">
      <c r="A136">
        <v>4</v>
      </c>
      <c r="B136">
        <v>7.8E-2</v>
      </c>
      <c r="C136">
        <v>6.2E-2</v>
      </c>
      <c r="D136">
        <v>7.8E-2</v>
      </c>
      <c r="E136">
        <v>0.125</v>
      </c>
      <c r="F136">
        <v>9.4E-2</v>
      </c>
      <c r="G136">
        <v>7.8E-2</v>
      </c>
      <c r="H136">
        <v>0.14099999999999999</v>
      </c>
      <c r="I136">
        <v>7.8E-2</v>
      </c>
      <c r="J136" s="40">
        <v>0.156</v>
      </c>
      <c r="K136">
        <f t="shared" si="71"/>
        <v>6.5761616161616162E-3</v>
      </c>
      <c r="L136">
        <f t="shared" si="72"/>
        <v>4.5266770670826847E-3</v>
      </c>
      <c r="M136">
        <f t="shared" si="73"/>
        <v>6.8323820617355851E-3</v>
      </c>
      <c r="N136">
        <f t="shared" si="74"/>
        <v>1.297724643270343E-2</v>
      </c>
      <c r="O136">
        <f t="shared" si="75"/>
        <v>9.0499166203446332E-3</v>
      </c>
      <c r="P136">
        <f t="shared" si="76"/>
        <v>6.8983870967741934E-3</v>
      </c>
      <c r="Q136">
        <f t="shared" si="77"/>
        <v>1.5051667959658649E-2</v>
      </c>
      <c r="R136">
        <f t="shared" si="78"/>
        <v>6.6098092643051753E-3</v>
      </c>
      <c r="S136">
        <f t="shared" si="79"/>
        <v>1.8497365788596197E-2</v>
      </c>
    </row>
    <row r="137" spans="1:19" x14ac:dyDescent="0.3">
      <c r="A137">
        <v>5</v>
      </c>
      <c r="B137">
        <v>7.9000000000000001E-2</v>
      </c>
      <c r="C137">
        <v>6.3E-2</v>
      </c>
      <c r="D137">
        <v>7.9000000000000001E-2</v>
      </c>
      <c r="E137">
        <v>0.125</v>
      </c>
      <c r="F137">
        <v>9.4E-2</v>
      </c>
      <c r="G137">
        <v>7.9000000000000001E-2</v>
      </c>
      <c r="H137">
        <v>0.125</v>
      </c>
      <c r="I137">
        <v>7.8E-2</v>
      </c>
      <c r="J137" s="40">
        <v>0.14000000000000001</v>
      </c>
      <c r="K137">
        <f t="shared" si="71"/>
        <v>6.6604713804713804E-3</v>
      </c>
      <c r="L137">
        <f t="shared" si="72"/>
        <v>4.5996879875195018E-3</v>
      </c>
      <c r="M137">
        <f t="shared" si="73"/>
        <v>6.9199767035527078E-3</v>
      </c>
      <c r="N137">
        <f t="shared" si="74"/>
        <v>1.297724643270343E-2</v>
      </c>
      <c r="O137">
        <f t="shared" si="75"/>
        <v>9.0499166203446332E-3</v>
      </c>
      <c r="P137">
        <f t="shared" si="76"/>
        <v>6.9868279569892475E-3</v>
      </c>
      <c r="Q137">
        <f t="shared" si="77"/>
        <v>1.3343677269200931E-2</v>
      </c>
      <c r="R137">
        <f t="shared" si="78"/>
        <v>6.6098092643051753E-3</v>
      </c>
      <c r="S137">
        <f t="shared" si="79"/>
        <v>1.6600200066688896E-2</v>
      </c>
    </row>
    <row r="138" spans="1:19" x14ac:dyDescent="0.3">
      <c r="A138">
        <v>6</v>
      </c>
      <c r="B138">
        <v>7.8E-2</v>
      </c>
      <c r="C138">
        <v>7.8E-2</v>
      </c>
      <c r="D138">
        <v>9.2999999999999999E-2</v>
      </c>
      <c r="E138">
        <v>0.125</v>
      </c>
      <c r="F138">
        <v>9.4E-2</v>
      </c>
      <c r="G138">
        <v>7.8E-2</v>
      </c>
      <c r="H138">
        <v>0.125</v>
      </c>
      <c r="I138">
        <v>7.8E-2</v>
      </c>
      <c r="J138" s="40">
        <v>0.156</v>
      </c>
      <c r="K138">
        <f t="shared" si="71"/>
        <v>6.5761616161616162E-3</v>
      </c>
      <c r="L138">
        <f t="shared" si="72"/>
        <v>5.694851794071764E-3</v>
      </c>
      <c r="M138">
        <f t="shared" si="73"/>
        <v>8.146301688992429E-3</v>
      </c>
      <c r="N138">
        <f t="shared" si="74"/>
        <v>1.297724643270343E-2</v>
      </c>
      <c r="O138">
        <f t="shared" si="75"/>
        <v>9.0499166203446332E-3</v>
      </c>
      <c r="P138">
        <f t="shared" si="76"/>
        <v>6.8983870967741934E-3</v>
      </c>
      <c r="Q138">
        <f t="shared" si="77"/>
        <v>1.3343677269200931E-2</v>
      </c>
      <c r="R138">
        <f t="shared" si="78"/>
        <v>6.6098092643051753E-3</v>
      </c>
      <c r="S138">
        <f t="shared" si="79"/>
        <v>1.8497365788596197E-2</v>
      </c>
    </row>
    <row r="139" spans="1:19" x14ac:dyDescent="0.3">
      <c r="A139">
        <v>7</v>
      </c>
      <c r="B139">
        <v>6.2E-2</v>
      </c>
      <c r="C139">
        <v>6.3E-2</v>
      </c>
      <c r="D139">
        <v>9.2999999999999999E-2</v>
      </c>
      <c r="E139">
        <v>0.14099999999999999</v>
      </c>
      <c r="F139">
        <v>9.4E-2</v>
      </c>
      <c r="G139">
        <v>6.3E-2</v>
      </c>
      <c r="H139">
        <v>0.125</v>
      </c>
      <c r="I139">
        <v>7.8E-2</v>
      </c>
      <c r="J139" s="40">
        <v>0.14099999999999999</v>
      </c>
      <c r="K139">
        <f t="shared" si="71"/>
        <v>5.2272053872053871E-3</v>
      </c>
      <c r="L139">
        <f t="shared" si="72"/>
        <v>4.5996879875195018E-3</v>
      </c>
      <c r="M139">
        <f t="shared" si="73"/>
        <v>8.146301688992429E-3</v>
      </c>
      <c r="N139">
        <f t="shared" si="74"/>
        <v>1.4638333976089468E-2</v>
      </c>
      <c r="O139">
        <f t="shared" si="75"/>
        <v>9.0499166203446332E-3</v>
      </c>
      <c r="P139">
        <f t="shared" si="76"/>
        <v>5.5717741935483872E-3</v>
      </c>
      <c r="Q139">
        <f t="shared" si="77"/>
        <v>1.3343677269200931E-2</v>
      </c>
      <c r="R139">
        <f t="shared" si="78"/>
        <v>6.6098092643051753E-3</v>
      </c>
      <c r="S139">
        <f t="shared" si="79"/>
        <v>1.6718772924308099E-2</v>
      </c>
    </row>
    <row r="140" spans="1:19" x14ac:dyDescent="0.3">
      <c r="A140">
        <v>8</v>
      </c>
      <c r="B140">
        <v>7.9000000000000001E-2</v>
      </c>
      <c r="C140">
        <v>6.3E-2</v>
      </c>
      <c r="D140">
        <v>7.9000000000000001E-2</v>
      </c>
      <c r="E140">
        <v>0.125</v>
      </c>
      <c r="F140">
        <v>9.4E-2</v>
      </c>
      <c r="G140">
        <v>7.8E-2</v>
      </c>
      <c r="H140">
        <v>0.125</v>
      </c>
      <c r="I140">
        <v>7.9000000000000001E-2</v>
      </c>
      <c r="J140" s="40">
        <v>0.156</v>
      </c>
      <c r="K140">
        <f t="shared" si="71"/>
        <v>6.6604713804713804E-3</v>
      </c>
      <c r="L140">
        <f t="shared" si="72"/>
        <v>4.5996879875195018E-3</v>
      </c>
      <c r="M140">
        <f t="shared" si="73"/>
        <v>6.9199767035527078E-3</v>
      </c>
      <c r="N140">
        <f t="shared" si="74"/>
        <v>1.297724643270343E-2</v>
      </c>
      <c r="O140">
        <f t="shared" si="75"/>
        <v>9.0499166203446332E-3</v>
      </c>
      <c r="P140">
        <f t="shared" si="76"/>
        <v>6.8983870967741934E-3</v>
      </c>
      <c r="Q140">
        <f t="shared" si="77"/>
        <v>1.3343677269200931E-2</v>
      </c>
      <c r="R140">
        <f t="shared" si="78"/>
        <v>6.6945504087193445E-3</v>
      </c>
      <c r="S140">
        <f t="shared" si="79"/>
        <v>1.8497365788596197E-2</v>
      </c>
    </row>
    <row r="141" spans="1:19" x14ac:dyDescent="0.3">
      <c r="A141">
        <v>9</v>
      </c>
      <c r="B141">
        <v>7.8E-2</v>
      </c>
      <c r="C141">
        <v>6.2E-2</v>
      </c>
      <c r="D141">
        <v>9.2999999999999999E-2</v>
      </c>
      <c r="E141">
        <v>0.125</v>
      </c>
      <c r="F141">
        <v>9.2999999999999999E-2</v>
      </c>
      <c r="G141">
        <v>6.3E-2</v>
      </c>
      <c r="H141">
        <v>0.125</v>
      </c>
      <c r="I141">
        <v>6.3E-2</v>
      </c>
      <c r="J141" s="40">
        <v>0.157</v>
      </c>
      <c r="K141">
        <f t="shared" si="71"/>
        <v>6.5761616161616162E-3</v>
      </c>
      <c r="L141">
        <f t="shared" si="72"/>
        <v>4.5266770670826847E-3</v>
      </c>
      <c r="M141">
        <f t="shared" si="73"/>
        <v>8.146301688992429E-3</v>
      </c>
      <c r="N141">
        <f t="shared" si="74"/>
        <v>1.297724643270343E-2</v>
      </c>
      <c r="O141">
        <f t="shared" si="75"/>
        <v>8.9536409116175632E-3</v>
      </c>
      <c r="P141">
        <f t="shared" si="76"/>
        <v>5.5717741935483872E-3</v>
      </c>
      <c r="Q141">
        <f t="shared" si="77"/>
        <v>1.3343677269200931E-2</v>
      </c>
      <c r="R141">
        <f t="shared" si="78"/>
        <v>5.3386920980926416E-3</v>
      </c>
      <c r="S141">
        <f t="shared" si="79"/>
        <v>1.8615938646215403E-2</v>
      </c>
    </row>
    <row r="142" spans="1:19" x14ac:dyDescent="0.3">
      <c r="A142">
        <v>10</v>
      </c>
      <c r="B142">
        <v>6.2E-2</v>
      </c>
      <c r="C142">
        <v>6.2E-2</v>
      </c>
      <c r="D142">
        <v>9.4E-2</v>
      </c>
      <c r="E142">
        <v>0.125</v>
      </c>
      <c r="F142">
        <v>7.9000000000000001E-2</v>
      </c>
      <c r="G142">
        <v>7.8E-2</v>
      </c>
      <c r="H142">
        <v>0.125</v>
      </c>
      <c r="I142">
        <v>6.2E-2</v>
      </c>
      <c r="J142" s="40">
        <v>0.14000000000000001</v>
      </c>
      <c r="K142">
        <f t="shared" si="71"/>
        <v>5.2272053872053871E-3</v>
      </c>
      <c r="L142">
        <f t="shared" si="72"/>
        <v>4.5266770670826847E-3</v>
      </c>
      <c r="M142">
        <f t="shared" si="73"/>
        <v>8.2338963308095509E-3</v>
      </c>
      <c r="N142">
        <f t="shared" si="74"/>
        <v>1.297724643270343E-2</v>
      </c>
      <c r="O142">
        <f t="shared" si="75"/>
        <v>7.6057809894385748E-3</v>
      </c>
      <c r="P142">
        <f t="shared" si="76"/>
        <v>6.8983870967741934E-3</v>
      </c>
      <c r="Q142">
        <f t="shared" si="77"/>
        <v>1.3343677269200931E-2</v>
      </c>
      <c r="R142">
        <f t="shared" si="78"/>
        <v>5.2539509536784724E-3</v>
      </c>
      <c r="S142">
        <f t="shared" si="79"/>
        <v>1.6600200066688896E-2</v>
      </c>
    </row>
    <row r="143" spans="1:19" x14ac:dyDescent="0.3">
      <c r="A143">
        <v>11</v>
      </c>
      <c r="B143">
        <v>7.8E-2</v>
      </c>
      <c r="C143">
        <v>6.3E-2</v>
      </c>
      <c r="D143">
        <v>7.9000000000000001E-2</v>
      </c>
      <c r="E143">
        <v>0.14000000000000001</v>
      </c>
      <c r="F143">
        <v>9.2999999999999999E-2</v>
      </c>
      <c r="G143">
        <v>7.8E-2</v>
      </c>
      <c r="H143">
        <v>0.125</v>
      </c>
      <c r="I143">
        <v>6.3E-2</v>
      </c>
      <c r="J143" s="40">
        <v>0.14000000000000001</v>
      </c>
      <c r="K143">
        <f t="shared" si="71"/>
        <v>6.5761616161616162E-3</v>
      </c>
      <c r="L143">
        <f t="shared" si="72"/>
        <v>4.5996879875195018E-3</v>
      </c>
      <c r="M143">
        <f t="shared" si="73"/>
        <v>6.9199767035527078E-3</v>
      </c>
      <c r="N143">
        <f t="shared" si="74"/>
        <v>1.4534516004627842E-2</v>
      </c>
      <c r="O143">
        <f t="shared" si="75"/>
        <v>8.9536409116175632E-3</v>
      </c>
      <c r="P143">
        <f t="shared" si="76"/>
        <v>6.8983870967741934E-3</v>
      </c>
      <c r="Q143">
        <f t="shared" si="77"/>
        <v>1.3343677269200931E-2</v>
      </c>
      <c r="R143">
        <f t="shared" si="78"/>
        <v>5.3386920980926416E-3</v>
      </c>
      <c r="S143">
        <f t="shared" si="79"/>
        <v>1.6600200066688896E-2</v>
      </c>
    </row>
    <row r="144" spans="1:19" x14ac:dyDescent="0.3">
      <c r="A144">
        <v>12</v>
      </c>
      <c r="B144">
        <v>7.9000000000000001E-2</v>
      </c>
      <c r="C144">
        <v>7.8E-2</v>
      </c>
      <c r="D144">
        <v>7.8E-2</v>
      </c>
      <c r="E144">
        <v>0.125</v>
      </c>
      <c r="F144">
        <v>9.4E-2</v>
      </c>
      <c r="G144">
        <v>6.3E-2</v>
      </c>
      <c r="H144">
        <v>0.125</v>
      </c>
      <c r="I144">
        <v>7.8E-2</v>
      </c>
      <c r="J144" s="40">
        <v>0.156</v>
      </c>
      <c r="K144">
        <f t="shared" si="71"/>
        <v>6.6604713804713804E-3</v>
      </c>
      <c r="L144">
        <f t="shared" si="72"/>
        <v>5.694851794071764E-3</v>
      </c>
      <c r="M144">
        <f t="shared" si="73"/>
        <v>6.8323820617355851E-3</v>
      </c>
      <c r="N144">
        <f t="shared" si="74"/>
        <v>1.297724643270343E-2</v>
      </c>
      <c r="O144">
        <f t="shared" si="75"/>
        <v>9.0499166203446332E-3</v>
      </c>
      <c r="P144">
        <f t="shared" si="76"/>
        <v>5.5717741935483872E-3</v>
      </c>
      <c r="Q144">
        <f t="shared" si="77"/>
        <v>1.3343677269200931E-2</v>
      </c>
      <c r="R144">
        <f t="shared" si="78"/>
        <v>6.6098092643051753E-3</v>
      </c>
      <c r="S144">
        <f t="shared" si="79"/>
        <v>1.8497365788596197E-2</v>
      </c>
    </row>
    <row r="145" spans="1:29" x14ac:dyDescent="0.3">
      <c r="A145">
        <v>13</v>
      </c>
      <c r="B145">
        <v>7.8E-2</v>
      </c>
      <c r="C145">
        <v>6.2E-2</v>
      </c>
      <c r="D145">
        <v>9.4E-2</v>
      </c>
      <c r="E145">
        <v>0.14099999999999999</v>
      </c>
      <c r="F145">
        <v>9.4E-2</v>
      </c>
      <c r="G145">
        <v>7.8E-2</v>
      </c>
      <c r="H145">
        <v>0.125</v>
      </c>
      <c r="I145">
        <v>7.8E-2</v>
      </c>
      <c r="J145" s="40">
        <v>0.157</v>
      </c>
      <c r="K145">
        <f t="shared" si="71"/>
        <v>6.5761616161616162E-3</v>
      </c>
      <c r="L145">
        <f t="shared" si="72"/>
        <v>4.5266770670826847E-3</v>
      </c>
      <c r="M145">
        <f t="shared" si="73"/>
        <v>8.2338963308095509E-3</v>
      </c>
      <c r="N145">
        <f t="shared" si="74"/>
        <v>1.4638333976089468E-2</v>
      </c>
      <c r="O145">
        <f t="shared" si="75"/>
        <v>9.0499166203446332E-3</v>
      </c>
      <c r="P145">
        <f t="shared" si="76"/>
        <v>6.8983870967741934E-3</v>
      </c>
      <c r="Q145">
        <f t="shared" si="77"/>
        <v>1.3343677269200931E-2</v>
      </c>
      <c r="R145">
        <f t="shared" si="78"/>
        <v>6.6098092643051753E-3</v>
      </c>
      <c r="S145">
        <f t="shared" si="79"/>
        <v>1.8615938646215403E-2</v>
      </c>
    </row>
    <row r="146" spans="1:29" x14ac:dyDescent="0.3">
      <c r="A146">
        <v>14</v>
      </c>
      <c r="B146">
        <v>7.8E-2</v>
      </c>
      <c r="C146">
        <v>6.2E-2</v>
      </c>
      <c r="D146">
        <v>9.4E-2</v>
      </c>
      <c r="E146">
        <v>0.125</v>
      </c>
      <c r="F146">
        <v>9.4E-2</v>
      </c>
      <c r="G146">
        <v>7.8E-2</v>
      </c>
      <c r="H146">
        <v>0.125</v>
      </c>
      <c r="I146">
        <v>7.8E-2</v>
      </c>
      <c r="J146" s="40">
        <v>0.156</v>
      </c>
      <c r="K146">
        <f t="shared" si="71"/>
        <v>6.5761616161616162E-3</v>
      </c>
      <c r="L146">
        <f t="shared" si="72"/>
        <v>4.5266770670826847E-3</v>
      </c>
      <c r="M146">
        <f t="shared" si="73"/>
        <v>8.2338963308095509E-3</v>
      </c>
      <c r="N146">
        <f t="shared" si="74"/>
        <v>1.297724643270343E-2</v>
      </c>
      <c r="O146">
        <f t="shared" si="75"/>
        <v>9.0499166203446332E-3</v>
      </c>
      <c r="P146">
        <f t="shared" si="76"/>
        <v>6.8983870967741934E-3</v>
      </c>
      <c r="Q146">
        <f t="shared" si="77"/>
        <v>1.3343677269200931E-2</v>
      </c>
      <c r="R146">
        <f t="shared" si="78"/>
        <v>6.6098092643051753E-3</v>
      </c>
      <c r="S146">
        <f t="shared" si="79"/>
        <v>1.8497365788596197E-2</v>
      </c>
    </row>
    <row r="147" spans="1:29" x14ac:dyDescent="0.3">
      <c r="A147">
        <v>15</v>
      </c>
      <c r="B147">
        <v>6.3E-2</v>
      </c>
      <c r="C147">
        <v>6.3E-2</v>
      </c>
      <c r="D147">
        <v>7.8E-2</v>
      </c>
      <c r="E147">
        <v>0.125</v>
      </c>
      <c r="F147">
        <v>9.4E-2</v>
      </c>
      <c r="G147">
        <v>7.8E-2</v>
      </c>
      <c r="H147">
        <v>0.125</v>
      </c>
      <c r="I147">
        <v>6.2E-2</v>
      </c>
      <c r="J147" s="40">
        <v>0.156</v>
      </c>
      <c r="K147">
        <f t="shared" si="71"/>
        <v>5.3115151515151513E-3</v>
      </c>
      <c r="L147">
        <f t="shared" si="72"/>
        <v>4.5996879875195018E-3</v>
      </c>
      <c r="M147">
        <f t="shared" si="73"/>
        <v>6.8323820617355851E-3</v>
      </c>
      <c r="N147">
        <f t="shared" si="74"/>
        <v>1.297724643270343E-2</v>
      </c>
      <c r="O147">
        <f t="shared" si="75"/>
        <v>9.0499166203446332E-3</v>
      </c>
      <c r="P147">
        <f t="shared" si="76"/>
        <v>6.8983870967741934E-3</v>
      </c>
      <c r="Q147">
        <f t="shared" si="77"/>
        <v>1.3343677269200931E-2</v>
      </c>
      <c r="R147">
        <f t="shared" si="78"/>
        <v>5.2539509536784724E-3</v>
      </c>
      <c r="S147">
        <f t="shared" si="79"/>
        <v>1.8497365788596197E-2</v>
      </c>
    </row>
    <row r="148" spans="1:29" x14ac:dyDescent="0.3">
      <c r="A148">
        <v>16</v>
      </c>
      <c r="B148">
        <v>6.2E-2</v>
      </c>
      <c r="C148">
        <v>6.2E-2</v>
      </c>
      <c r="D148">
        <v>9.2999999999999999E-2</v>
      </c>
      <c r="E148">
        <v>0.14000000000000001</v>
      </c>
      <c r="F148">
        <v>9.4E-2</v>
      </c>
      <c r="G148">
        <v>7.9000000000000001E-2</v>
      </c>
      <c r="H148">
        <v>0.125</v>
      </c>
      <c r="I148">
        <v>7.8E-2</v>
      </c>
      <c r="J148" s="40">
        <v>0.156</v>
      </c>
      <c r="K148">
        <f t="shared" si="71"/>
        <v>5.2272053872053871E-3</v>
      </c>
      <c r="L148">
        <f t="shared" si="72"/>
        <v>4.5266770670826847E-3</v>
      </c>
      <c r="M148">
        <f t="shared" si="73"/>
        <v>8.146301688992429E-3</v>
      </c>
      <c r="N148">
        <f t="shared" si="74"/>
        <v>1.4534516004627842E-2</v>
      </c>
      <c r="O148">
        <f t="shared" si="75"/>
        <v>9.0499166203446332E-3</v>
      </c>
      <c r="P148">
        <f t="shared" si="76"/>
        <v>6.9868279569892475E-3</v>
      </c>
      <c r="Q148">
        <f t="shared" si="77"/>
        <v>1.3343677269200931E-2</v>
      </c>
      <c r="R148">
        <f t="shared" si="78"/>
        <v>6.6098092643051753E-3</v>
      </c>
      <c r="S148">
        <f t="shared" si="79"/>
        <v>1.8497365788596197E-2</v>
      </c>
    </row>
    <row r="149" spans="1:29" x14ac:dyDescent="0.3">
      <c r="A149">
        <v>17</v>
      </c>
      <c r="B149">
        <v>7.8E-2</v>
      </c>
      <c r="C149">
        <v>6.3E-2</v>
      </c>
      <c r="D149">
        <v>7.8E-2</v>
      </c>
      <c r="E149">
        <v>0.125</v>
      </c>
      <c r="F149">
        <v>9.4E-2</v>
      </c>
      <c r="G149">
        <v>7.8E-2</v>
      </c>
      <c r="H149">
        <v>0.14000000000000001</v>
      </c>
      <c r="I149">
        <v>7.8E-2</v>
      </c>
      <c r="J149" s="40">
        <v>0.157</v>
      </c>
      <c r="K149">
        <f t="shared" si="71"/>
        <v>6.5761616161616162E-3</v>
      </c>
      <c r="L149">
        <f t="shared" si="72"/>
        <v>4.5996879875195018E-3</v>
      </c>
      <c r="M149">
        <f t="shared" si="73"/>
        <v>6.8323820617355851E-3</v>
      </c>
      <c r="N149">
        <f t="shared" si="74"/>
        <v>1.297724643270343E-2</v>
      </c>
      <c r="O149">
        <f t="shared" si="75"/>
        <v>9.0499166203446332E-3</v>
      </c>
      <c r="P149">
        <f t="shared" si="76"/>
        <v>6.8983870967741934E-3</v>
      </c>
      <c r="Q149">
        <f t="shared" si="77"/>
        <v>1.4944918541505044E-2</v>
      </c>
      <c r="R149">
        <f t="shared" si="78"/>
        <v>6.6098092643051753E-3</v>
      </c>
      <c r="S149">
        <f t="shared" si="79"/>
        <v>1.8615938646215403E-2</v>
      </c>
    </row>
    <row r="150" spans="1:29" x14ac:dyDescent="0.3">
      <c r="A150">
        <v>18</v>
      </c>
      <c r="B150">
        <v>6.3E-2</v>
      </c>
      <c r="C150">
        <v>6.2E-2</v>
      </c>
      <c r="D150">
        <v>9.2999999999999999E-2</v>
      </c>
      <c r="E150">
        <v>0.125</v>
      </c>
      <c r="F150">
        <v>7.8E-2</v>
      </c>
      <c r="G150">
        <v>7.9000000000000001E-2</v>
      </c>
      <c r="H150">
        <v>0.125</v>
      </c>
      <c r="I150">
        <v>7.8E-2</v>
      </c>
      <c r="J150" s="40">
        <v>0.156</v>
      </c>
      <c r="K150">
        <f t="shared" si="71"/>
        <v>5.3115151515151513E-3</v>
      </c>
      <c r="L150">
        <f t="shared" si="72"/>
        <v>4.5266770670826847E-3</v>
      </c>
      <c r="M150">
        <f t="shared" si="73"/>
        <v>8.146301688992429E-3</v>
      </c>
      <c r="N150">
        <f t="shared" si="74"/>
        <v>1.297724643270343E-2</v>
      </c>
      <c r="O150">
        <f t="shared" si="75"/>
        <v>7.5095052807115049E-3</v>
      </c>
      <c r="P150">
        <f t="shared" si="76"/>
        <v>6.9868279569892475E-3</v>
      </c>
      <c r="Q150">
        <f t="shared" si="77"/>
        <v>1.3343677269200931E-2</v>
      </c>
      <c r="R150">
        <f t="shared" si="78"/>
        <v>6.6098092643051753E-3</v>
      </c>
      <c r="S150">
        <f t="shared" si="79"/>
        <v>1.8497365788596197E-2</v>
      </c>
    </row>
    <row r="151" spans="1:29" x14ac:dyDescent="0.3">
      <c r="A151">
        <v>19</v>
      </c>
      <c r="B151">
        <v>7.8E-2</v>
      </c>
      <c r="C151">
        <v>6.3E-2</v>
      </c>
      <c r="D151">
        <v>7.8E-2</v>
      </c>
      <c r="E151">
        <v>0.125</v>
      </c>
      <c r="F151">
        <v>7.8E-2</v>
      </c>
      <c r="G151">
        <v>7.8E-2</v>
      </c>
      <c r="H151">
        <v>0.14000000000000001</v>
      </c>
      <c r="I151">
        <v>7.8E-2</v>
      </c>
      <c r="J151" s="40">
        <v>0.14099999999999999</v>
      </c>
      <c r="K151">
        <f t="shared" si="71"/>
        <v>6.5761616161616162E-3</v>
      </c>
      <c r="L151">
        <f t="shared" si="72"/>
        <v>4.5996879875195018E-3</v>
      </c>
      <c r="M151">
        <f t="shared" si="73"/>
        <v>6.8323820617355851E-3</v>
      </c>
      <c r="N151">
        <f t="shared" si="74"/>
        <v>1.297724643270343E-2</v>
      </c>
      <c r="O151">
        <f t="shared" si="75"/>
        <v>7.5095052807115049E-3</v>
      </c>
      <c r="P151">
        <f t="shared" si="76"/>
        <v>6.8983870967741934E-3</v>
      </c>
      <c r="Q151">
        <f t="shared" si="77"/>
        <v>1.4944918541505044E-2</v>
      </c>
      <c r="R151">
        <f t="shared" si="78"/>
        <v>6.6098092643051753E-3</v>
      </c>
      <c r="S151">
        <f t="shared" si="79"/>
        <v>1.6718772924308099E-2</v>
      </c>
      <c r="U151" t="s">
        <v>70</v>
      </c>
    </row>
    <row r="152" spans="1:29" x14ac:dyDescent="0.3">
      <c r="A152">
        <v>20</v>
      </c>
      <c r="B152">
        <v>7.8E-2</v>
      </c>
      <c r="C152">
        <v>6.3E-2</v>
      </c>
      <c r="D152">
        <v>7.8E-2</v>
      </c>
      <c r="E152">
        <v>0.14099999999999999</v>
      </c>
      <c r="F152">
        <v>9.4E-2</v>
      </c>
      <c r="G152">
        <v>6.3E-2</v>
      </c>
      <c r="H152">
        <v>0.14099999999999999</v>
      </c>
      <c r="I152">
        <v>7.8E-2</v>
      </c>
      <c r="J152" s="40">
        <v>0.157</v>
      </c>
      <c r="K152">
        <f t="shared" si="71"/>
        <v>6.5761616161616162E-3</v>
      </c>
      <c r="L152">
        <f t="shared" si="72"/>
        <v>4.5996879875195018E-3</v>
      </c>
      <c r="M152">
        <f t="shared" si="73"/>
        <v>6.8323820617355851E-3</v>
      </c>
      <c r="N152">
        <f t="shared" si="74"/>
        <v>1.4638333976089468E-2</v>
      </c>
      <c r="O152">
        <f t="shared" si="75"/>
        <v>9.0499166203446332E-3</v>
      </c>
      <c r="P152">
        <f t="shared" si="76"/>
        <v>5.5717741935483872E-3</v>
      </c>
      <c r="Q152">
        <f t="shared" si="77"/>
        <v>1.5051667959658649E-2</v>
      </c>
      <c r="R152">
        <f t="shared" si="78"/>
        <v>6.6098092643051753E-3</v>
      </c>
      <c r="S152">
        <f t="shared" si="79"/>
        <v>1.8615938646215403E-2</v>
      </c>
      <c r="U152" t="s">
        <v>62</v>
      </c>
      <c r="V152" t="s">
        <v>63</v>
      </c>
      <c r="W152" t="s">
        <v>64</v>
      </c>
      <c r="X152" t="s">
        <v>56</v>
      </c>
      <c r="Y152" t="s">
        <v>57</v>
      </c>
      <c r="Z152" t="s">
        <v>58</v>
      </c>
      <c r="AA152" t="s">
        <v>59</v>
      </c>
      <c r="AB152" t="s">
        <v>60</v>
      </c>
      <c r="AC152" t="s">
        <v>67</v>
      </c>
    </row>
    <row r="153" spans="1:29" x14ac:dyDescent="0.3">
      <c r="A153" t="s">
        <v>66</v>
      </c>
      <c r="B153">
        <f>AVERAGE(B$133:B$152)</f>
        <v>7.425000000000001E-2</v>
      </c>
      <c r="C153">
        <f t="shared" ref="C153:S153" si="80">AVERAGE(C$133:C$152)</f>
        <v>6.409999999999999E-2</v>
      </c>
      <c r="D153">
        <f t="shared" si="80"/>
        <v>8.585000000000001E-2</v>
      </c>
      <c r="E153">
        <f t="shared" si="80"/>
        <v>0.12965000000000002</v>
      </c>
      <c r="F153">
        <f t="shared" si="80"/>
        <v>8.9950000000000016E-2</v>
      </c>
      <c r="G153">
        <f t="shared" si="80"/>
        <v>7.4399999999999994E-2</v>
      </c>
      <c r="H153">
        <f t="shared" si="80"/>
        <v>0.12890000000000001</v>
      </c>
      <c r="I153">
        <f t="shared" si="80"/>
        <v>7.3400000000000021E-2</v>
      </c>
      <c r="J153">
        <f t="shared" si="80"/>
        <v>0.14995000000000003</v>
      </c>
      <c r="K153">
        <f t="shared" si="80"/>
        <v>6.2599999999999999E-3</v>
      </c>
      <c r="L153">
        <f t="shared" si="80"/>
        <v>4.680000000000001E-3</v>
      </c>
      <c r="M153">
        <f t="shared" si="80"/>
        <v>7.5200000000000006E-3</v>
      </c>
      <c r="N153">
        <f t="shared" si="80"/>
        <v>1.3459999999999996E-2</v>
      </c>
      <c r="O153">
        <f t="shared" si="80"/>
        <v>8.6599999999999976E-3</v>
      </c>
      <c r="P153">
        <f t="shared" si="80"/>
        <v>6.5799999999999999E-3</v>
      </c>
      <c r="Q153">
        <f t="shared" si="80"/>
        <v>1.3760000000000005E-2</v>
      </c>
      <c r="R153">
        <f t="shared" si="80"/>
        <v>6.2199999999999964E-3</v>
      </c>
      <c r="S153">
        <f t="shared" si="80"/>
        <v>1.7779999999999997E-2</v>
      </c>
      <c r="T153" t="s">
        <v>71</v>
      </c>
      <c r="U153">
        <f t="array" ref="U153:AC153">TRANSPOSE('Sheet2 (2)'!E$20:E$28)</f>
        <v>6.2600000000000008E-3</v>
      </c>
      <c r="V153">
        <v>4.6800000000000001E-3</v>
      </c>
      <c r="W153">
        <v>7.5200000000000006E-3</v>
      </c>
      <c r="X153">
        <v>1.346E-2</v>
      </c>
      <c r="Y153">
        <v>8.6599999999999993E-3</v>
      </c>
      <c r="Z153">
        <v>6.5799999999999999E-3</v>
      </c>
      <c r="AA153">
        <v>1.3760000000000001E-2</v>
      </c>
      <c r="AB153">
        <v>6.2199999999999998E-3</v>
      </c>
      <c r="AC153">
        <v>1.7780000000000001E-2</v>
      </c>
    </row>
    <row r="154" spans="1:29" x14ac:dyDescent="0.3">
      <c r="A154" t="s">
        <v>69</v>
      </c>
      <c r="B154">
        <f>_xlfn.VAR.P(B$133:B$152)</f>
        <v>4.698750000000001E-5</v>
      </c>
      <c r="C154">
        <f t="shared" ref="C154:S154" si="81">_xlfn.VAR.P(C$133:C$152)</f>
        <v>2.1689999999999997E-5</v>
      </c>
      <c r="D154">
        <f t="shared" si="81"/>
        <v>5.7227499999999994E-5</v>
      </c>
      <c r="E154">
        <f t="shared" si="81"/>
        <v>5.05275E-5</v>
      </c>
      <c r="F154">
        <f t="shared" si="81"/>
        <v>4.6147500000000005E-5</v>
      </c>
      <c r="G154">
        <f t="shared" si="81"/>
        <v>4.3439999999999991E-5</v>
      </c>
      <c r="H154">
        <f t="shared" si="81"/>
        <v>4.5689999999999978E-5</v>
      </c>
      <c r="I154">
        <f t="shared" si="81"/>
        <v>5.2640000000000011E-5</v>
      </c>
      <c r="J154">
        <f t="shared" si="81"/>
        <v>6.1347499999999988E-5</v>
      </c>
      <c r="K154">
        <f t="shared" si="81"/>
        <v>3.3399355712002179E-7</v>
      </c>
      <c r="L154">
        <f t="shared" si="81"/>
        <v>1.1562059477074867E-7</v>
      </c>
      <c r="M154">
        <f t="shared" si="81"/>
        <v>4.3909637951907153E-7</v>
      </c>
      <c r="N154">
        <f t="shared" si="81"/>
        <v>5.445940452275241E-7</v>
      </c>
      <c r="O154">
        <f t="shared" si="81"/>
        <v>4.2774173546479497E-7</v>
      </c>
      <c r="P154">
        <f t="shared" si="81"/>
        <v>3.3977837322233785E-7</v>
      </c>
      <c r="Q154">
        <f t="shared" si="81"/>
        <v>5.2065757483655048E-7</v>
      </c>
      <c r="R154">
        <f t="shared" si="81"/>
        <v>3.7801108034063645E-7</v>
      </c>
      <c r="S154">
        <f t="shared" si="81"/>
        <v>8.6251656049404439E-7</v>
      </c>
    </row>
    <row r="155" spans="1:29" x14ac:dyDescent="0.3">
      <c r="A155" t="s">
        <v>92</v>
      </c>
      <c r="B155">
        <f>_xlfn.STDEV.P(B133:B152)</f>
        <v>6.8547428835806822E-3</v>
      </c>
      <c r="C155">
        <f t="shared" ref="C155:S155" si="82">_xlfn.STDEV.P(C133:C152)</f>
        <v>4.6572524088780067E-3</v>
      </c>
      <c r="D155">
        <f t="shared" si="82"/>
        <v>7.564885987243958E-3</v>
      </c>
      <c r="E155">
        <f t="shared" si="82"/>
        <v>7.1082698316819685E-3</v>
      </c>
      <c r="F155">
        <f t="shared" si="82"/>
        <v>6.7931951245345521E-3</v>
      </c>
      <c r="G155">
        <f t="shared" si="82"/>
        <v>6.5909028213136317E-3</v>
      </c>
      <c r="H155">
        <f t="shared" si="82"/>
        <v>6.7594378464484739E-3</v>
      </c>
      <c r="I155">
        <f t="shared" si="82"/>
        <v>7.2553428588868225E-3</v>
      </c>
      <c r="J155">
        <f t="shared" si="82"/>
        <v>7.8324644908227947E-3</v>
      </c>
      <c r="K155" s="29">
        <f t="shared" si="82"/>
        <v>5.7792175691872151E-4</v>
      </c>
      <c r="L155" s="29">
        <f t="shared" si="82"/>
        <v>3.4003028507876865E-4</v>
      </c>
      <c r="M155" s="29">
        <f t="shared" si="82"/>
        <v>6.6264347844000667E-4</v>
      </c>
      <c r="N155" s="29">
        <f t="shared" si="82"/>
        <v>7.3796615452710569E-4</v>
      </c>
      <c r="O155" s="29">
        <f t="shared" si="82"/>
        <v>6.5401967513584408E-4</v>
      </c>
      <c r="P155" s="29">
        <f t="shared" si="82"/>
        <v>5.829051151108025E-4</v>
      </c>
      <c r="Q155" s="29">
        <f t="shared" si="82"/>
        <v>7.2156605715384815E-4</v>
      </c>
      <c r="R155" s="29">
        <f t="shared" si="82"/>
        <v>6.1482605697923737E-4</v>
      </c>
      <c r="S155" s="29">
        <f t="shared" si="82"/>
        <v>9.2871769687782109E-4</v>
      </c>
    </row>
  </sheetData>
  <mergeCells count="6">
    <mergeCell ref="A1:A2"/>
    <mergeCell ref="A27:A28"/>
    <mergeCell ref="A53:A54"/>
    <mergeCell ref="A79:A80"/>
    <mergeCell ref="A105:A106"/>
    <mergeCell ref="A131:A132"/>
  </mergeCells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D3" sqref="D3"/>
    </sheetView>
  </sheetViews>
  <sheetFormatPr defaultRowHeight="17.25" x14ac:dyDescent="0.3"/>
  <cols>
    <col min="3" max="3" width="10.33203125" customWidth="1"/>
  </cols>
  <sheetData>
    <row r="1" spans="1:13" x14ac:dyDescent="0.3">
      <c r="A1" t="s">
        <v>77</v>
      </c>
      <c r="B1" t="s">
        <v>78</v>
      </c>
      <c r="D1" t="s">
        <v>79</v>
      </c>
      <c r="F1" t="s">
        <v>80</v>
      </c>
      <c r="H1" t="s">
        <v>81</v>
      </c>
      <c r="J1" t="s">
        <v>82</v>
      </c>
      <c r="L1" t="s">
        <v>83</v>
      </c>
    </row>
    <row r="2" spans="1:13" x14ac:dyDescent="0.3">
      <c r="B2" t="s">
        <v>84</v>
      </c>
      <c r="C2" t="s">
        <v>85</v>
      </c>
      <c r="D2" t="s">
        <v>84</v>
      </c>
      <c r="E2" t="s">
        <v>85</v>
      </c>
      <c r="F2" t="s">
        <v>84</v>
      </c>
      <c r="G2" t="s">
        <v>85</v>
      </c>
      <c r="H2" t="s">
        <v>84</v>
      </c>
      <c r="I2" t="s">
        <v>85</v>
      </c>
      <c r="J2" t="s">
        <v>84</v>
      </c>
      <c r="K2" t="s">
        <v>85</v>
      </c>
      <c r="L2" t="s">
        <v>84</v>
      </c>
      <c r="M2" t="s">
        <v>85</v>
      </c>
    </row>
    <row r="3" spans="1:13" x14ac:dyDescent="0.3">
      <c r="A3" t="s">
        <v>86</v>
      </c>
      <c r="B3">
        <f t="array" ref="B3:B11">'Sheet2 (2)'!B20:B30</f>
        <v>5.96E-3</v>
      </c>
      <c r="C3" s="42">
        <f t="array" ref="C3:C11">TRANSPOSE('Very original'!K25:S25)</f>
        <v>3.2214140005461256E-4</v>
      </c>
      <c r="D3" s="29">
        <f t="array" ref="D3:D11">'Sheet2 (2)'!C20:C30</f>
        <v>6.2199999999999998E-3</v>
      </c>
    </row>
    <row r="4" spans="1:13" x14ac:dyDescent="0.3">
      <c r="A4" t="s">
        <v>87</v>
      </c>
      <c r="B4">
        <v>4.3200000000000001E-3</v>
      </c>
      <c r="C4" s="42">
        <v>4.0042112092919128E-4</v>
      </c>
      <c r="D4" s="29">
        <v>5.62E-3</v>
      </c>
    </row>
    <row r="5" spans="1:13" x14ac:dyDescent="0.3">
      <c r="A5" t="s">
        <v>9</v>
      </c>
      <c r="B5">
        <v>7.7799999999999996E-3</v>
      </c>
      <c r="C5" s="42">
        <v>4.5957300476558361E-4</v>
      </c>
      <c r="D5" s="29">
        <v>8.0800000000000004E-3</v>
      </c>
    </row>
    <row r="6" spans="1:13" x14ac:dyDescent="0.3">
      <c r="A6" t="s">
        <v>10</v>
      </c>
      <c r="B6">
        <v>1.4060000000000001E-2</v>
      </c>
      <c r="C6" s="42">
        <v>6.1327778563888155E-5</v>
      </c>
      <c r="D6" s="29">
        <v>1.4999999999999999E-2</v>
      </c>
    </row>
    <row r="7" spans="1:13" x14ac:dyDescent="0.3">
      <c r="A7" t="s">
        <v>11</v>
      </c>
      <c r="B7">
        <v>8.4799999999999997E-3</v>
      </c>
      <c r="C7" s="42">
        <v>3.8479474249550257E-4</v>
      </c>
      <c r="D7" s="29">
        <v>9.0800000000000013E-3</v>
      </c>
    </row>
    <row r="8" spans="1:13" x14ac:dyDescent="0.3">
      <c r="A8" t="s">
        <v>12</v>
      </c>
      <c r="B8">
        <v>5.9200000000000008E-3</v>
      </c>
      <c r="C8" s="42">
        <v>5.5826734147391966E-4</v>
      </c>
      <c r="D8" s="29">
        <v>6.8400000000000006E-3</v>
      </c>
    </row>
    <row r="9" spans="1:13" x14ac:dyDescent="0.3">
      <c r="A9" t="s">
        <v>13</v>
      </c>
      <c r="B9">
        <v>1.3080000000000001E-2</v>
      </c>
      <c r="C9" s="42">
        <v>6.7667352084574092E-4</v>
      </c>
      <c r="D9" s="29">
        <v>1.47E-2</v>
      </c>
    </row>
    <row r="10" spans="1:13" x14ac:dyDescent="0.3">
      <c r="A10" t="s">
        <v>14</v>
      </c>
      <c r="B10">
        <v>6.2399999999999999E-3</v>
      </c>
      <c r="C10" s="42">
        <v>6.6805535637675512E-4</v>
      </c>
      <c r="D10" s="29">
        <v>6.8800000000000007E-3</v>
      </c>
    </row>
    <row r="11" spans="1:13" x14ac:dyDescent="0.3">
      <c r="A11" t="s">
        <v>88</v>
      </c>
      <c r="B11">
        <v>1.6560000000000002E-2</v>
      </c>
      <c r="C11" s="42">
        <v>7.8927675768227944E-4</v>
      </c>
      <c r="D11" s="29">
        <v>1.8740000000000003E-2</v>
      </c>
    </row>
    <row r="12" spans="1:13" x14ac:dyDescent="0.3">
      <c r="A12" t="s">
        <v>66</v>
      </c>
    </row>
    <row r="13" spans="1:13" x14ac:dyDescent="0.3">
      <c r="A13" t="s">
        <v>89</v>
      </c>
    </row>
    <row r="14" spans="1:13" x14ac:dyDescent="0.3">
      <c r="A14" t="s">
        <v>90</v>
      </c>
    </row>
    <row r="15" spans="1:13" x14ac:dyDescent="0.3">
      <c r="A15" t="s">
        <v>91</v>
      </c>
    </row>
  </sheetData>
  <phoneticPr fontId="1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5"/>
  <sheetViews>
    <sheetView workbookViewId="0">
      <selection activeCell="B34" sqref="B34"/>
    </sheetView>
  </sheetViews>
  <sheetFormatPr defaultColWidth="11.5546875" defaultRowHeight="17.25" x14ac:dyDescent="0.3"/>
  <sheetData>
    <row r="1" spans="1:7" ht="18.75" thickTop="1" thickBot="1" x14ac:dyDescent="0.35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</row>
    <row r="2" spans="1:7" x14ac:dyDescent="0.3">
      <c r="A2" s="1" t="s">
        <v>7</v>
      </c>
      <c r="B2" s="22">
        <v>2.98E-2</v>
      </c>
      <c r="C2" s="1">
        <v>3.1099999999999999E-2</v>
      </c>
      <c r="D2" s="1">
        <v>3.2899999999999999E-2</v>
      </c>
      <c r="E2" s="1">
        <v>3.1300000000000001E-2</v>
      </c>
      <c r="F2" s="1">
        <v>3.1300000000000001E-2</v>
      </c>
      <c r="G2" s="1">
        <v>3.7499999999999999E-2</v>
      </c>
    </row>
    <row r="3" spans="1:7" x14ac:dyDescent="0.3">
      <c r="A3" s="1" t="s">
        <v>8</v>
      </c>
      <c r="B3" s="22">
        <v>2.1600000000000001E-2</v>
      </c>
      <c r="C3" s="1">
        <v>2.81E-2</v>
      </c>
      <c r="D3" s="1">
        <v>2.9600000000000001E-2</v>
      </c>
      <c r="E3" s="1">
        <v>2.3400000000000001E-2</v>
      </c>
      <c r="F3" s="1">
        <v>2.3599999999999999E-2</v>
      </c>
      <c r="G3" s="1">
        <v>2.8000000000000001E-2</v>
      </c>
    </row>
    <row r="4" spans="1:7" x14ac:dyDescent="0.3">
      <c r="A4" s="1" t="s">
        <v>9</v>
      </c>
      <c r="B4" s="1">
        <v>3.8899999999999997E-2</v>
      </c>
      <c r="C4" s="1">
        <v>4.0399999999999998E-2</v>
      </c>
      <c r="D4" s="1">
        <v>4.6800000000000001E-2</v>
      </c>
      <c r="E4" s="22">
        <v>3.7600000000000001E-2</v>
      </c>
      <c r="F4" s="1">
        <v>4.0399999999999998E-2</v>
      </c>
      <c r="G4" s="1">
        <v>4.7E-2</v>
      </c>
    </row>
    <row r="5" spans="1:7" x14ac:dyDescent="0.3">
      <c r="A5" s="1" t="s">
        <v>10</v>
      </c>
      <c r="B5" s="1">
        <v>7.0300000000000001E-2</v>
      </c>
      <c r="C5" s="1">
        <v>7.4999999999999997E-2</v>
      </c>
      <c r="D5" s="1">
        <v>9.2200000000000004E-2</v>
      </c>
      <c r="E5" s="22">
        <v>6.7299999999999999E-2</v>
      </c>
      <c r="F5" s="22">
        <v>6.8699999999999997E-2</v>
      </c>
      <c r="G5" s="1">
        <v>9.2100000000000001E-2</v>
      </c>
    </row>
    <row r="6" spans="1:7" x14ac:dyDescent="0.3">
      <c r="A6" s="1" t="s">
        <v>11</v>
      </c>
      <c r="B6" s="1">
        <v>4.24E-2</v>
      </c>
      <c r="C6" s="1">
        <v>4.5400000000000003E-2</v>
      </c>
      <c r="D6" s="1">
        <v>0.05</v>
      </c>
      <c r="E6" s="1">
        <v>4.3299999999999998E-2</v>
      </c>
      <c r="F6" s="22">
        <v>4.2099999999999999E-2</v>
      </c>
      <c r="G6" s="1">
        <v>0.05</v>
      </c>
    </row>
    <row r="7" spans="1:7" x14ac:dyDescent="0.3">
      <c r="A7" s="1" t="s">
        <v>12</v>
      </c>
      <c r="B7" s="22">
        <v>2.9600000000000001E-2</v>
      </c>
      <c r="C7" s="1">
        <v>3.4200000000000001E-2</v>
      </c>
      <c r="D7" s="1">
        <v>3.7499999999999999E-2</v>
      </c>
      <c r="E7" s="1">
        <v>3.2899999999999999E-2</v>
      </c>
      <c r="F7" s="1">
        <v>3.1199999999999999E-2</v>
      </c>
      <c r="G7" s="1">
        <v>3.4299999999999997E-2</v>
      </c>
    </row>
    <row r="8" spans="1:7" x14ac:dyDescent="0.3">
      <c r="A8" s="1" t="s">
        <v>13</v>
      </c>
      <c r="B8" s="22">
        <v>6.54E-2</v>
      </c>
      <c r="C8" s="1">
        <v>7.3499999999999996E-2</v>
      </c>
      <c r="D8" s="1">
        <v>9.5200000000000007E-2</v>
      </c>
      <c r="E8" s="1">
        <v>6.88E-2</v>
      </c>
      <c r="F8" s="1">
        <v>6.7199999999999996E-2</v>
      </c>
      <c r="G8" s="1">
        <v>8.7400000000000005E-2</v>
      </c>
    </row>
    <row r="9" spans="1:7" x14ac:dyDescent="0.3">
      <c r="A9" s="1" t="s">
        <v>14</v>
      </c>
      <c r="B9" s="1">
        <v>3.1199999999999999E-2</v>
      </c>
      <c r="C9" s="1">
        <v>3.44E-2</v>
      </c>
      <c r="D9" s="1">
        <v>3.9199999999999999E-2</v>
      </c>
      <c r="E9" s="22">
        <v>3.1099999999999999E-2</v>
      </c>
      <c r="F9" s="22">
        <v>3.1099999999999999E-2</v>
      </c>
      <c r="G9" s="1">
        <v>3.2800000000000003E-2</v>
      </c>
    </row>
    <row r="10" spans="1:7" ht="18" thickBot="1" x14ac:dyDescent="0.35">
      <c r="A10" s="18" t="s">
        <v>15</v>
      </c>
      <c r="B10" s="23">
        <v>8.2799999999999999E-2</v>
      </c>
      <c r="C10" s="18">
        <v>9.3700000000000006E-2</v>
      </c>
      <c r="D10" s="18">
        <v>0.13139999999999999</v>
      </c>
      <c r="E10" s="18">
        <v>8.8900000000000007E-2</v>
      </c>
      <c r="F10" s="18">
        <v>8.7499999999999994E-2</v>
      </c>
      <c r="G10" s="18">
        <v>0.1094</v>
      </c>
    </row>
    <row r="11" spans="1:7" ht="18" thickBot="1" x14ac:dyDescent="0.35">
      <c r="A11" s="18" t="s">
        <v>16</v>
      </c>
      <c r="B11" s="23">
        <v>4.58E-2</v>
      </c>
      <c r="C11" s="18">
        <v>5.0599999999999999E-2</v>
      </c>
      <c r="D11" s="18">
        <v>6.1600000000000002E-2</v>
      </c>
      <c r="E11" s="18">
        <v>4.7199999999999999E-2</v>
      </c>
      <c r="F11" s="18">
        <v>4.7E-2</v>
      </c>
      <c r="G11" s="18">
        <v>5.7599999999999998E-2</v>
      </c>
    </row>
    <row r="12" spans="1:7" ht="23.25" thickBot="1" x14ac:dyDescent="0.35">
      <c r="A12" s="18" t="s">
        <v>17</v>
      </c>
      <c r="B12" s="23" t="s">
        <v>37</v>
      </c>
      <c r="C12" s="18" t="s">
        <v>38</v>
      </c>
      <c r="D12" s="18" t="s">
        <v>39</v>
      </c>
      <c r="E12" s="18" t="s">
        <v>40</v>
      </c>
      <c r="F12" s="18" t="s">
        <v>41</v>
      </c>
      <c r="G12" s="18" t="s">
        <v>42</v>
      </c>
    </row>
    <row r="13" spans="1:7" ht="22.5" x14ac:dyDescent="0.3">
      <c r="A13" s="1" t="s">
        <v>18</v>
      </c>
      <c r="B13" s="22" t="s">
        <v>43</v>
      </c>
      <c r="C13" s="1" t="s">
        <v>44</v>
      </c>
      <c r="D13" s="1" t="s">
        <v>45</v>
      </c>
      <c r="E13" s="1" t="s">
        <v>46</v>
      </c>
      <c r="F13" s="1" t="s">
        <v>47</v>
      </c>
      <c r="G13" s="1" t="s">
        <v>48</v>
      </c>
    </row>
    <row r="14" spans="1:7" ht="18" thickBot="1" x14ac:dyDescent="0.35">
      <c r="A14" s="3" t="s">
        <v>19</v>
      </c>
      <c r="B14" s="24">
        <v>0.95599999999999996</v>
      </c>
      <c r="C14" s="3">
        <v>0.95799999999999996</v>
      </c>
      <c r="D14" s="3">
        <v>0.98299999999999998</v>
      </c>
      <c r="E14" s="3">
        <v>0.95799999999999996</v>
      </c>
      <c r="F14" s="3">
        <v>0.96399999999999997</v>
      </c>
      <c r="G14" s="3">
        <v>0.96599999999999997</v>
      </c>
    </row>
    <row r="15" spans="1:7" ht="18" thickTop="1" x14ac:dyDescent="0.3"/>
  </sheetData>
  <phoneticPr fontId="13" type="noConversion"/>
  <pageMargins left="0.75" right="0.75" top="1" bottom="1" header="0.5" footer="0.5"/>
  <pageSetup paperSize="9" orientation="portrait" horizontalDpi="4294967292" verticalDpi="4294967292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>
              <from>
                <xdr:col>8</xdr:col>
                <xdr:colOff>276225</xdr:colOff>
                <xdr:row>2</xdr:row>
                <xdr:rowOff>114300</xdr:rowOff>
              </from>
              <to>
                <xdr:col>16</xdr:col>
                <xdr:colOff>771525</xdr:colOff>
                <xdr:row>26</xdr:row>
                <xdr:rowOff>66675</xdr:rowOff>
              </to>
            </anchor>
          </objectPr>
        </oleObject>
      </mc:Choice>
      <mc:Fallback>
        <oleObject progId="Word.Document.12" shapeId="2049" r:id="rId4"/>
      </mc:Fallback>
    </mc:AlternateContent>
    <mc:AlternateContent xmlns:mc="http://schemas.openxmlformats.org/markup-compatibility/2006">
      <mc:Choice Requires="x14">
        <oleObject progId="Word.Document.12" shapeId="2050" r:id="rId6">
          <objectPr defaultSize="0" r:id="rId7">
            <anchor moveWithCells="1">
              <from>
                <xdr:col>2</xdr:col>
                <xdr:colOff>381000</xdr:colOff>
                <xdr:row>17</xdr:row>
                <xdr:rowOff>66675</xdr:rowOff>
              </from>
              <to>
                <xdr:col>5</xdr:col>
                <xdr:colOff>428625</xdr:colOff>
                <xdr:row>38</xdr:row>
                <xdr:rowOff>161925</xdr:rowOff>
              </to>
            </anchor>
          </objectPr>
        </oleObject>
      </mc:Choice>
      <mc:Fallback>
        <oleObject progId="Word.Document.12" shapeId="2050" r:id="rId6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A14" workbookViewId="0">
      <selection activeCell="B20" sqref="B20"/>
    </sheetView>
  </sheetViews>
  <sheetFormatPr defaultColWidth="11.5546875" defaultRowHeight="17.25" x14ac:dyDescent="0.3"/>
  <cols>
    <col min="2" max="2" width="12.77734375" bestFit="1" customWidth="1"/>
  </cols>
  <sheetData>
    <row r="1" spans="1:23" ht="18.75" thickTop="1" thickBot="1" x14ac:dyDescent="0.35">
      <c r="A1" s="21" t="s">
        <v>0</v>
      </c>
      <c r="B1" s="21" t="s">
        <v>1</v>
      </c>
      <c r="C1" s="21"/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5" t="s">
        <v>49</v>
      </c>
      <c r="J1" s="37" t="s">
        <v>0</v>
      </c>
      <c r="K1" s="19" t="s">
        <v>20</v>
      </c>
      <c r="L1" s="37" t="s">
        <v>22</v>
      </c>
      <c r="M1" s="37"/>
      <c r="N1" s="37" t="s">
        <v>2</v>
      </c>
      <c r="O1" s="37"/>
      <c r="P1" s="37" t="s">
        <v>3</v>
      </c>
      <c r="Q1" s="37"/>
      <c r="R1" s="37" t="s">
        <v>4</v>
      </c>
      <c r="S1" s="37"/>
      <c r="T1" s="37" t="s">
        <v>5</v>
      </c>
      <c r="U1" s="37"/>
      <c r="V1" s="37" t="s">
        <v>6</v>
      </c>
      <c r="W1" s="37"/>
    </row>
    <row r="2" spans="1:23" ht="18" thickBot="1" x14ac:dyDescent="0.35">
      <c r="A2" s="1" t="s">
        <v>7</v>
      </c>
      <c r="B2" s="22">
        <v>2.98E-2</v>
      </c>
      <c r="C2" s="22">
        <f t="shared" ref="C2:C10" si="0">I2/B2</f>
        <v>0.20942281879194632</v>
      </c>
      <c r="D2" s="1">
        <v>3.1099999999999999E-2</v>
      </c>
      <c r="E2" s="1">
        <v>3.2899999999999999E-2</v>
      </c>
      <c r="F2" s="1">
        <v>3.1300000000000001E-2</v>
      </c>
      <c r="G2" s="1">
        <v>3.1300000000000001E-2</v>
      </c>
      <c r="H2" s="1">
        <v>3.7499999999999999E-2</v>
      </c>
      <c r="I2" s="26">
        <v>6.2408000000000003E-3</v>
      </c>
      <c r="J2" s="38"/>
      <c r="K2" s="20" t="s">
        <v>21</v>
      </c>
      <c r="L2" s="20" t="s">
        <v>23</v>
      </c>
      <c r="M2" s="20" t="s">
        <v>24</v>
      </c>
      <c r="N2" s="20" t="s">
        <v>23</v>
      </c>
      <c r="O2" s="20" t="s">
        <v>24</v>
      </c>
      <c r="P2" s="20" t="s">
        <v>23</v>
      </c>
      <c r="Q2" s="20" t="s">
        <v>24</v>
      </c>
      <c r="R2" s="20" t="s">
        <v>23</v>
      </c>
      <c r="S2" s="20" t="s">
        <v>24</v>
      </c>
      <c r="T2" s="20" t="s">
        <v>23</v>
      </c>
      <c r="U2" s="20" t="s">
        <v>24</v>
      </c>
      <c r="V2" s="20" t="s">
        <v>23</v>
      </c>
      <c r="W2" s="20" t="s">
        <v>24</v>
      </c>
    </row>
    <row r="3" spans="1:23" x14ac:dyDescent="0.3">
      <c r="A3" s="1" t="s">
        <v>8</v>
      </c>
      <c r="B3" s="22">
        <v>2.1600000000000001E-2</v>
      </c>
      <c r="C3" s="22">
        <f t="shared" si="0"/>
        <v>0.22424074074074074</v>
      </c>
      <c r="D3" s="1">
        <v>2.81E-2</v>
      </c>
      <c r="E3" s="1">
        <v>2.9600000000000001E-2</v>
      </c>
      <c r="F3" s="1">
        <v>2.3400000000000001E-2</v>
      </c>
      <c r="G3" s="1">
        <v>2.3599999999999999E-2</v>
      </c>
      <c r="H3" s="1">
        <v>2.8000000000000001E-2</v>
      </c>
      <c r="I3" s="27">
        <v>4.8436E-3</v>
      </c>
      <c r="J3" s="1" t="s">
        <v>7</v>
      </c>
      <c r="K3" s="5">
        <v>81189</v>
      </c>
      <c r="L3" s="5">
        <v>81188</v>
      </c>
      <c r="M3" s="1">
        <v>100</v>
      </c>
      <c r="N3" s="5">
        <v>81188</v>
      </c>
      <c r="O3" s="1">
        <v>100</v>
      </c>
      <c r="P3" s="5">
        <v>73743</v>
      </c>
      <c r="Q3" s="1">
        <v>90.8</v>
      </c>
      <c r="R3" s="5">
        <v>73613</v>
      </c>
      <c r="S3" s="1">
        <v>90.7</v>
      </c>
      <c r="T3" s="5">
        <v>65503</v>
      </c>
      <c r="U3" s="1">
        <v>80.7</v>
      </c>
      <c r="V3" s="5">
        <v>65503</v>
      </c>
      <c r="W3" s="1">
        <v>80.7</v>
      </c>
    </row>
    <row r="4" spans="1:23" x14ac:dyDescent="0.3">
      <c r="A4" s="1" t="s">
        <v>9</v>
      </c>
      <c r="B4" s="1">
        <v>3.8899999999999997E-2</v>
      </c>
      <c r="C4" s="22">
        <f t="shared" si="0"/>
        <v>0.19313624678663241</v>
      </c>
      <c r="D4" s="1">
        <v>4.0399999999999998E-2</v>
      </c>
      <c r="E4" s="1">
        <v>4.6800000000000001E-2</v>
      </c>
      <c r="F4" s="22">
        <v>3.7600000000000001E-2</v>
      </c>
      <c r="G4" s="1">
        <v>4.0399999999999998E-2</v>
      </c>
      <c r="H4" s="1">
        <v>4.7E-2</v>
      </c>
      <c r="I4" s="26">
        <v>7.5129999999999997E-3</v>
      </c>
      <c r="J4" s="1" t="s">
        <v>8</v>
      </c>
      <c r="K4" s="5">
        <v>50825</v>
      </c>
      <c r="L4" s="5">
        <v>50824</v>
      </c>
      <c r="M4" s="1">
        <v>100</v>
      </c>
      <c r="N4" s="5">
        <v>50824</v>
      </c>
      <c r="O4" s="1">
        <v>100</v>
      </c>
      <c r="P4" s="5">
        <v>45003</v>
      </c>
      <c r="Q4" s="1">
        <v>88.5</v>
      </c>
      <c r="R4" s="5">
        <v>45003</v>
      </c>
      <c r="S4" s="1">
        <v>88.5</v>
      </c>
      <c r="T4" s="5">
        <v>38819</v>
      </c>
      <c r="U4" s="1">
        <v>76.400000000000006</v>
      </c>
      <c r="V4" s="5">
        <v>38819</v>
      </c>
      <c r="W4" s="1">
        <v>76.400000000000006</v>
      </c>
    </row>
    <row r="5" spans="1:23" x14ac:dyDescent="0.3">
      <c r="A5" s="1" t="s">
        <v>10</v>
      </c>
      <c r="B5" s="1">
        <v>7.0300000000000001E-2</v>
      </c>
      <c r="C5" s="22">
        <f t="shared" si="0"/>
        <v>0.21804551920341392</v>
      </c>
      <c r="D5" s="1">
        <v>7.4999999999999997E-2</v>
      </c>
      <c r="E5" s="1">
        <v>9.2200000000000004E-2</v>
      </c>
      <c r="F5" s="22">
        <v>6.7299999999999999E-2</v>
      </c>
      <c r="G5" s="22">
        <v>6.8699999999999997E-2</v>
      </c>
      <c r="H5" s="1">
        <v>9.2100000000000001E-2</v>
      </c>
      <c r="I5" s="27">
        <v>1.53286E-2</v>
      </c>
      <c r="J5" s="1" t="s">
        <v>9</v>
      </c>
      <c r="K5" s="5">
        <v>152489</v>
      </c>
      <c r="L5" s="5">
        <v>152487</v>
      </c>
      <c r="M5" s="1">
        <v>100</v>
      </c>
      <c r="N5" s="5">
        <v>152487</v>
      </c>
      <c r="O5" s="1">
        <v>100</v>
      </c>
      <c r="P5" s="5">
        <v>139589</v>
      </c>
      <c r="Q5" s="1">
        <v>91.5</v>
      </c>
      <c r="R5" s="5">
        <v>139589</v>
      </c>
      <c r="S5" s="1">
        <v>91.5</v>
      </c>
      <c r="T5" s="5">
        <v>126414</v>
      </c>
      <c r="U5" s="1">
        <v>82.9</v>
      </c>
      <c r="V5" s="5">
        <v>126414</v>
      </c>
      <c r="W5" s="1">
        <v>82.9</v>
      </c>
    </row>
    <row r="6" spans="1:23" x14ac:dyDescent="0.3">
      <c r="A6" s="1" t="s">
        <v>11</v>
      </c>
      <c r="B6" s="1">
        <v>4.24E-2</v>
      </c>
      <c r="C6" s="22">
        <f t="shared" si="0"/>
        <v>0.20125471698113206</v>
      </c>
      <c r="D6" s="1">
        <v>4.5400000000000003E-2</v>
      </c>
      <c r="E6" s="1">
        <v>0.05</v>
      </c>
      <c r="F6" s="1">
        <v>4.3299999999999998E-2</v>
      </c>
      <c r="G6" s="22">
        <v>4.2099999999999999E-2</v>
      </c>
      <c r="H6" s="1">
        <v>0.05</v>
      </c>
      <c r="I6" s="26">
        <v>8.5331999999999995E-3</v>
      </c>
      <c r="J6" s="1" t="s">
        <v>10</v>
      </c>
      <c r="K6" s="5">
        <v>312812</v>
      </c>
      <c r="L6" s="5">
        <v>312812</v>
      </c>
      <c r="M6" s="1">
        <v>100</v>
      </c>
      <c r="N6" s="5">
        <v>312812</v>
      </c>
      <c r="O6" s="1">
        <v>100</v>
      </c>
      <c r="P6" s="5">
        <v>283709</v>
      </c>
      <c r="Q6" s="1">
        <v>90.7</v>
      </c>
      <c r="R6" s="5">
        <v>283712</v>
      </c>
      <c r="S6" s="1">
        <v>90.7</v>
      </c>
      <c r="T6" s="5">
        <v>253169</v>
      </c>
      <c r="U6" s="1">
        <v>80.900000000000006</v>
      </c>
      <c r="V6" s="5">
        <v>253169</v>
      </c>
      <c r="W6" s="1">
        <v>80.900000000000006</v>
      </c>
    </row>
    <row r="7" spans="1:23" x14ac:dyDescent="0.3">
      <c r="A7" s="1" t="s">
        <v>12</v>
      </c>
      <c r="B7" s="22">
        <v>2.9600000000000001E-2</v>
      </c>
      <c r="C7" s="22">
        <f t="shared" si="0"/>
        <v>0.19954729729729728</v>
      </c>
      <c r="D7" s="1">
        <v>3.4200000000000001E-2</v>
      </c>
      <c r="E7" s="1">
        <v>3.7499999999999999E-2</v>
      </c>
      <c r="F7" s="1">
        <v>3.2899999999999999E-2</v>
      </c>
      <c r="G7" s="1">
        <v>3.1199999999999999E-2</v>
      </c>
      <c r="H7" s="1">
        <v>3.4299999999999997E-2</v>
      </c>
      <c r="I7" s="27">
        <v>5.9065999999999997E-3</v>
      </c>
      <c r="J7" s="1" t="s">
        <v>11</v>
      </c>
      <c r="K7" s="5">
        <v>157377</v>
      </c>
      <c r="L7" s="5">
        <v>157374</v>
      </c>
      <c r="M7" s="1">
        <v>100</v>
      </c>
      <c r="N7" s="5">
        <v>157374</v>
      </c>
      <c r="O7" s="1">
        <v>100</v>
      </c>
      <c r="P7" s="5">
        <v>142447</v>
      </c>
      <c r="Q7" s="1">
        <v>90.5</v>
      </c>
      <c r="R7" s="5">
        <v>142453</v>
      </c>
      <c r="S7" s="1">
        <v>90.5</v>
      </c>
      <c r="T7" s="5">
        <v>127306</v>
      </c>
      <c r="U7" s="1">
        <v>80.900000000000006</v>
      </c>
      <c r="V7" s="5">
        <v>127306</v>
      </c>
      <c r="W7" s="1">
        <v>80.900000000000006</v>
      </c>
    </row>
    <row r="8" spans="1:23" x14ac:dyDescent="0.3">
      <c r="A8" s="1" t="s">
        <v>13</v>
      </c>
      <c r="B8" s="22">
        <v>6.54E-2</v>
      </c>
      <c r="C8" s="22">
        <f t="shared" si="0"/>
        <v>0.2452155963302752</v>
      </c>
      <c r="D8" s="1">
        <v>7.3499999999999996E-2</v>
      </c>
      <c r="E8" s="1">
        <v>9.5200000000000007E-2</v>
      </c>
      <c r="F8" s="1">
        <v>6.88E-2</v>
      </c>
      <c r="G8" s="1">
        <v>6.7199999999999996E-2</v>
      </c>
      <c r="H8" s="1">
        <v>8.7400000000000005E-2</v>
      </c>
      <c r="I8" s="26">
        <v>1.6037099999999999E-2</v>
      </c>
      <c r="J8" s="1" t="s">
        <v>12</v>
      </c>
      <c r="K8" s="5">
        <v>98579</v>
      </c>
      <c r="L8" s="5">
        <v>98566</v>
      </c>
      <c r="M8" s="1">
        <v>100</v>
      </c>
      <c r="N8" s="5">
        <v>98566</v>
      </c>
      <c r="O8" s="1">
        <v>100</v>
      </c>
      <c r="P8" s="5">
        <v>91176</v>
      </c>
      <c r="Q8" s="1">
        <v>92.5</v>
      </c>
      <c r="R8" s="5">
        <v>91174</v>
      </c>
      <c r="S8" s="1">
        <v>92.5</v>
      </c>
      <c r="T8" s="5">
        <v>82239</v>
      </c>
      <c r="U8" s="1">
        <v>83.4</v>
      </c>
      <c r="V8" s="5">
        <v>82239</v>
      </c>
      <c r="W8" s="1">
        <v>83.4</v>
      </c>
    </row>
    <row r="9" spans="1:23" x14ac:dyDescent="0.3">
      <c r="A9" s="1" t="s">
        <v>14</v>
      </c>
      <c r="B9" s="1">
        <v>3.1199999999999999E-2</v>
      </c>
      <c r="C9" s="22">
        <f t="shared" si="0"/>
        <v>0.19330769230769229</v>
      </c>
      <c r="D9" s="1">
        <v>3.44E-2</v>
      </c>
      <c r="E9" s="1">
        <v>3.9199999999999999E-2</v>
      </c>
      <c r="F9" s="22">
        <v>3.1099999999999999E-2</v>
      </c>
      <c r="G9" s="22">
        <v>3.1099999999999999E-2</v>
      </c>
      <c r="H9" s="1">
        <v>3.2800000000000003E-2</v>
      </c>
      <c r="I9" s="27">
        <v>6.0311999999999996E-3</v>
      </c>
      <c r="J9" s="1" t="s">
        <v>13</v>
      </c>
      <c r="K9" s="5">
        <v>283717</v>
      </c>
      <c r="L9" s="5">
        <v>283551</v>
      </c>
      <c r="M9" s="1">
        <v>99.9</v>
      </c>
      <c r="N9" s="5">
        <v>283551</v>
      </c>
      <c r="O9" s="1">
        <v>99.9</v>
      </c>
      <c r="P9" s="5">
        <v>264108</v>
      </c>
      <c r="Q9" s="1">
        <v>93.1</v>
      </c>
      <c r="R9" s="5">
        <v>264067</v>
      </c>
      <c r="S9" s="1">
        <v>93.1</v>
      </c>
      <c r="T9" s="5">
        <v>238533</v>
      </c>
      <c r="U9" s="1">
        <v>84.1</v>
      </c>
      <c r="V9" s="5">
        <v>238533</v>
      </c>
      <c r="W9" s="1">
        <v>84.1</v>
      </c>
    </row>
    <row r="10" spans="1:23" ht="18" thickBot="1" x14ac:dyDescent="0.35">
      <c r="A10" s="20" t="s">
        <v>15</v>
      </c>
      <c r="B10" s="23">
        <v>8.2799999999999999E-2</v>
      </c>
      <c r="C10" s="22">
        <f t="shared" si="0"/>
        <v>1.3917657004830919</v>
      </c>
      <c r="D10" s="20">
        <v>9.3700000000000006E-2</v>
      </c>
      <c r="E10" s="20">
        <v>0.13139999999999999</v>
      </c>
      <c r="F10" s="20">
        <v>8.8900000000000007E-2</v>
      </c>
      <c r="G10" s="20">
        <v>8.7499999999999994E-2</v>
      </c>
      <c r="H10" s="20">
        <v>0.1094</v>
      </c>
      <c r="I10" s="28">
        <v>0.1152382</v>
      </c>
      <c r="J10" s="1" t="s">
        <v>14</v>
      </c>
      <c r="K10" s="5">
        <v>97031</v>
      </c>
      <c r="L10" s="5">
        <v>97015</v>
      </c>
      <c r="M10" s="1">
        <v>100</v>
      </c>
      <c r="N10" s="5">
        <v>97015</v>
      </c>
      <c r="O10" s="1">
        <v>100</v>
      </c>
      <c r="P10" s="5">
        <v>86822</v>
      </c>
      <c r="Q10" s="1">
        <v>89.5</v>
      </c>
      <c r="R10" s="5">
        <v>86822</v>
      </c>
      <c r="S10" s="1">
        <v>89.5</v>
      </c>
      <c r="T10" s="5">
        <v>76251</v>
      </c>
      <c r="U10" s="1">
        <v>78.599999999999994</v>
      </c>
      <c r="V10" s="5">
        <v>76251</v>
      </c>
      <c r="W10" s="1">
        <v>78.599999999999994</v>
      </c>
    </row>
    <row r="11" spans="1:23" ht="18" thickBot="1" x14ac:dyDescent="0.35">
      <c r="A11" s="20" t="s">
        <v>16</v>
      </c>
      <c r="B11" s="23">
        <v>4.58E-2</v>
      </c>
      <c r="C11" s="23"/>
      <c r="D11" s="20">
        <v>5.0599999999999999E-2</v>
      </c>
      <c r="E11" s="20">
        <v>6.1600000000000002E-2</v>
      </c>
      <c r="F11" s="20">
        <v>4.7199999999999999E-2</v>
      </c>
      <c r="G11" s="20">
        <v>4.7E-2</v>
      </c>
      <c r="H11" s="20">
        <v>5.7599999999999998E-2</v>
      </c>
      <c r="J11" s="1" t="s">
        <v>15</v>
      </c>
      <c r="K11" s="5">
        <v>453721</v>
      </c>
      <c r="L11" s="5">
        <v>445975</v>
      </c>
      <c r="M11" s="1">
        <v>98.3</v>
      </c>
      <c r="N11" s="5">
        <v>445972</v>
      </c>
      <c r="O11" s="1">
        <v>98.3</v>
      </c>
      <c r="P11" s="5">
        <v>417687</v>
      </c>
      <c r="Q11" s="1">
        <v>92.1</v>
      </c>
      <c r="R11" s="5">
        <v>417735</v>
      </c>
      <c r="S11" s="1">
        <v>92.1</v>
      </c>
      <c r="T11" s="5">
        <v>361439</v>
      </c>
      <c r="U11" s="1">
        <v>79.7</v>
      </c>
      <c r="V11" s="5">
        <v>361439</v>
      </c>
      <c r="W11" s="1">
        <v>79.7</v>
      </c>
    </row>
    <row r="12" spans="1:23" ht="23.25" thickBot="1" x14ac:dyDescent="0.35">
      <c r="A12" s="20" t="s">
        <v>17</v>
      </c>
      <c r="B12" s="23" t="s">
        <v>37</v>
      </c>
      <c r="C12" s="23">
        <f>SUM(B2:B10)/L12</f>
        <v>2.4526846180955735E-7</v>
      </c>
      <c r="D12" s="20" t="s">
        <v>38</v>
      </c>
      <c r="E12" s="20" t="s">
        <v>39</v>
      </c>
      <c r="F12" s="20" t="s">
        <v>40</v>
      </c>
      <c r="G12" s="20" t="s">
        <v>41</v>
      </c>
      <c r="H12" s="20" t="s">
        <v>42</v>
      </c>
      <c r="J12" s="3" t="s">
        <v>20</v>
      </c>
      <c r="K12" s="6">
        <v>1687740</v>
      </c>
      <c r="L12" s="6">
        <v>1679792</v>
      </c>
      <c r="M12" s="3">
        <v>99.5</v>
      </c>
      <c r="N12" s="6">
        <v>1679789</v>
      </c>
      <c r="O12" s="3">
        <v>99.5</v>
      </c>
      <c r="P12" s="6">
        <v>1544284</v>
      </c>
      <c r="Q12" s="3">
        <v>91.5</v>
      </c>
      <c r="R12" s="6">
        <v>1544168</v>
      </c>
      <c r="S12" s="3">
        <v>91.5</v>
      </c>
      <c r="T12" s="6">
        <v>1369673</v>
      </c>
      <c r="U12" s="3">
        <v>81.2</v>
      </c>
      <c r="V12" s="6">
        <v>1369673</v>
      </c>
      <c r="W12" s="3">
        <v>81.2</v>
      </c>
    </row>
    <row r="13" spans="1:23" ht="22.5" x14ac:dyDescent="0.3">
      <c r="A13" s="1" t="s">
        <v>18</v>
      </c>
      <c r="B13" s="22" t="s">
        <v>43</v>
      </c>
      <c r="C13" s="22"/>
      <c r="D13" s="1" t="s">
        <v>44</v>
      </c>
      <c r="E13" s="1" t="s">
        <v>45</v>
      </c>
      <c r="F13" s="1" t="s">
        <v>46</v>
      </c>
      <c r="G13" s="1" t="s">
        <v>47</v>
      </c>
      <c r="H13" s="1" t="s">
        <v>48</v>
      </c>
    </row>
    <row r="14" spans="1:23" ht="18" thickBot="1" x14ac:dyDescent="0.35">
      <c r="A14" s="3" t="s">
        <v>19</v>
      </c>
      <c r="B14" s="24">
        <v>0.95599999999999996</v>
      </c>
      <c r="C14" s="24"/>
      <c r="D14" s="3">
        <v>0.95799999999999996</v>
      </c>
      <c r="E14" s="3">
        <v>0.98299999999999998</v>
      </c>
      <c r="F14" s="3">
        <v>0.95799999999999996</v>
      </c>
      <c r="G14" s="3">
        <v>0.96399999999999997</v>
      </c>
      <c r="H14" s="3">
        <v>0.96599999999999997</v>
      </c>
    </row>
    <row r="15" spans="1:23" ht="18" thickTop="1" x14ac:dyDescent="0.3"/>
    <row r="18" spans="1:7" ht="18" thickBot="1" x14ac:dyDescent="0.35"/>
    <row r="19" spans="1:7" ht="18.75" thickTop="1" thickBot="1" x14ac:dyDescent="0.35">
      <c r="A19" s="21" t="s">
        <v>0</v>
      </c>
      <c r="B19" s="21" t="s">
        <v>1</v>
      </c>
      <c r="C19" s="21" t="s">
        <v>2</v>
      </c>
      <c r="D19" s="21" t="s">
        <v>3</v>
      </c>
      <c r="E19" s="21" t="s">
        <v>4</v>
      </c>
      <c r="F19" s="21" t="s">
        <v>5</v>
      </c>
      <c r="G19" s="21" t="s">
        <v>6</v>
      </c>
    </row>
    <row r="20" spans="1:7" ht="18.75" thickTop="1" thickBot="1" x14ac:dyDescent="0.35">
      <c r="A20" s="1" t="s">
        <v>7</v>
      </c>
      <c r="B20" s="31">
        <f>B2*0.2</f>
        <v>5.96E-3</v>
      </c>
      <c r="C20" s="29">
        <f>D2*0.2</f>
        <v>6.2199999999999998E-3</v>
      </c>
      <c r="D20" s="29">
        <f t="shared" ref="D20:G20" si="1">E2*0.2</f>
        <v>6.5799999999999999E-3</v>
      </c>
      <c r="E20" s="29">
        <f t="shared" si="1"/>
        <v>6.2600000000000008E-3</v>
      </c>
      <c r="F20" s="29">
        <f t="shared" si="1"/>
        <v>6.2600000000000008E-3</v>
      </c>
      <c r="G20" s="29">
        <f t="shared" si="1"/>
        <v>7.4999999999999997E-3</v>
      </c>
    </row>
    <row r="21" spans="1:7" ht="18.75" thickTop="1" thickBot="1" x14ac:dyDescent="0.35">
      <c r="A21" s="1" t="s">
        <v>8</v>
      </c>
      <c r="B21" s="31">
        <f t="shared" ref="B21:B28" si="2">B3*0.2</f>
        <v>4.3200000000000001E-3</v>
      </c>
      <c r="C21" s="29">
        <f t="shared" ref="C21:G21" si="3">D3*0.2</f>
        <v>5.62E-3</v>
      </c>
      <c r="D21" s="29">
        <f t="shared" si="3"/>
        <v>5.9200000000000008E-3</v>
      </c>
      <c r="E21" s="29">
        <f t="shared" si="3"/>
        <v>4.6800000000000001E-3</v>
      </c>
      <c r="F21" s="29">
        <f t="shared" si="3"/>
        <v>4.7200000000000002E-3</v>
      </c>
      <c r="G21" s="29">
        <f t="shared" si="3"/>
        <v>5.6000000000000008E-3</v>
      </c>
    </row>
    <row r="22" spans="1:7" ht="18" thickTop="1" x14ac:dyDescent="0.3">
      <c r="A22" s="1" t="s">
        <v>9</v>
      </c>
      <c r="B22" s="29">
        <f t="shared" si="2"/>
        <v>7.7799999999999996E-3</v>
      </c>
      <c r="C22" s="29">
        <f t="shared" ref="C22:G22" si="4">D4*0.2</f>
        <v>8.0800000000000004E-3</v>
      </c>
      <c r="D22" s="29">
        <f t="shared" si="4"/>
        <v>9.3600000000000003E-3</v>
      </c>
      <c r="E22" s="29">
        <f t="shared" si="4"/>
        <v>7.5200000000000006E-3</v>
      </c>
      <c r="F22" s="29">
        <f t="shared" si="4"/>
        <v>8.0800000000000004E-3</v>
      </c>
      <c r="G22" s="29">
        <f t="shared" si="4"/>
        <v>9.4000000000000004E-3</v>
      </c>
    </row>
    <row r="23" spans="1:7" x14ac:dyDescent="0.3">
      <c r="A23" s="1" t="s">
        <v>10</v>
      </c>
      <c r="B23" s="29">
        <f t="shared" si="2"/>
        <v>1.4060000000000001E-2</v>
      </c>
      <c r="C23" s="29">
        <f t="shared" ref="C23:G23" si="5">D5*0.2</f>
        <v>1.4999999999999999E-2</v>
      </c>
      <c r="D23" s="29">
        <f t="shared" si="5"/>
        <v>1.8440000000000002E-2</v>
      </c>
      <c r="E23" s="32">
        <f t="shared" si="5"/>
        <v>1.346E-2</v>
      </c>
      <c r="F23" s="32">
        <f t="shared" si="5"/>
        <v>1.374E-2</v>
      </c>
      <c r="G23" s="29">
        <f t="shared" si="5"/>
        <v>1.8420000000000002E-2</v>
      </c>
    </row>
    <row r="24" spans="1:7" ht="18" thickBot="1" x14ac:dyDescent="0.35">
      <c r="A24" s="1" t="s">
        <v>11</v>
      </c>
      <c r="B24" s="29">
        <f t="shared" si="2"/>
        <v>8.4799999999999997E-3</v>
      </c>
      <c r="C24" s="29">
        <f t="shared" ref="C24:G24" si="6">D6*0.2</f>
        <v>9.0800000000000013E-3</v>
      </c>
      <c r="D24" s="29">
        <f t="shared" si="6"/>
        <v>1.0000000000000002E-2</v>
      </c>
      <c r="E24" s="29">
        <f t="shared" si="6"/>
        <v>8.6599999999999993E-3</v>
      </c>
      <c r="F24" s="32">
        <f t="shared" si="6"/>
        <v>8.4200000000000004E-3</v>
      </c>
      <c r="G24" s="29">
        <f t="shared" si="6"/>
        <v>1.0000000000000002E-2</v>
      </c>
    </row>
    <row r="25" spans="1:7" ht="18.75" thickTop="1" thickBot="1" x14ac:dyDescent="0.35">
      <c r="A25" s="1" t="s">
        <v>12</v>
      </c>
      <c r="B25" s="31">
        <f t="shared" si="2"/>
        <v>5.9200000000000008E-3</v>
      </c>
      <c r="C25" s="29">
        <f t="shared" ref="C25:G25" si="7">D7*0.2</f>
        <v>6.8400000000000006E-3</v>
      </c>
      <c r="D25" s="29">
        <f t="shared" si="7"/>
        <v>7.4999999999999997E-3</v>
      </c>
      <c r="E25" s="29">
        <f t="shared" si="7"/>
        <v>6.5799999999999999E-3</v>
      </c>
      <c r="F25" s="29">
        <f t="shared" si="7"/>
        <v>6.2399999999999999E-3</v>
      </c>
      <c r="G25" s="29">
        <f t="shared" si="7"/>
        <v>6.8599999999999998E-3</v>
      </c>
    </row>
    <row r="26" spans="1:7" ht="18.75" thickTop="1" thickBot="1" x14ac:dyDescent="0.35">
      <c r="A26" s="1" t="s">
        <v>13</v>
      </c>
      <c r="B26" s="31">
        <f t="shared" si="2"/>
        <v>1.3080000000000001E-2</v>
      </c>
      <c r="C26" s="29">
        <f t="shared" ref="C26:G26" si="8">D8*0.2</f>
        <v>1.47E-2</v>
      </c>
      <c r="D26" s="29">
        <f t="shared" si="8"/>
        <v>1.9040000000000001E-2</v>
      </c>
      <c r="E26" s="29">
        <f t="shared" si="8"/>
        <v>1.3760000000000001E-2</v>
      </c>
      <c r="F26" s="29">
        <f t="shared" si="8"/>
        <v>1.3440000000000001E-2</v>
      </c>
      <c r="G26" s="29">
        <f t="shared" si="8"/>
        <v>1.7480000000000002E-2</v>
      </c>
    </row>
    <row r="27" spans="1:7" ht="18.75" thickTop="1" thickBot="1" x14ac:dyDescent="0.35">
      <c r="A27" s="1" t="s">
        <v>14</v>
      </c>
      <c r="B27" s="29">
        <f t="shared" si="2"/>
        <v>6.2399999999999999E-3</v>
      </c>
      <c r="C27" s="29">
        <f t="shared" ref="C27:G27" si="9">D9*0.2</f>
        <v>6.8800000000000007E-3</v>
      </c>
      <c r="D27" s="29">
        <f t="shared" si="9"/>
        <v>7.8399999999999997E-3</v>
      </c>
      <c r="E27" s="31">
        <f t="shared" si="9"/>
        <v>6.2199999999999998E-3</v>
      </c>
      <c r="F27" s="31">
        <f t="shared" si="9"/>
        <v>6.2199999999999998E-3</v>
      </c>
      <c r="G27" s="29">
        <f t="shared" si="9"/>
        <v>6.5600000000000007E-3</v>
      </c>
    </row>
    <row r="28" spans="1:7" ht="18.75" thickTop="1" thickBot="1" x14ac:dyDescent="0.35">
      <c r="A28" s="20" t="s">
        <v>15</v>
      </c>
      <c r="B28" s="31">
        <f t="shared" si="2"/>
        <v>1.6560000000000002E-2</v>
      </c>
      <c r="C28" s="29">
        <f t="shared" ref="C28:G28" si="10">D10*0.2</f>
        <v>1.8740000000000003E-2</v>
      </c>
      <c r="D28" s="29">
        <f t="shared" si="10"/>
        <v>2.6279999999999998E-2</v>
      </c>
      <c r="E28" s="29">
        <f t="shared" si="10"/>
        <v>1.7780000000000001E-2</v>
      </c>
      <c r="F28" s="29">
        <f t="shared" si="10"/>
        <v>1.7499999999999998E-2</v>
      </c>
      <c r="G28" s="29">
        <f t="shared" si="10"/>
        <v>2.188E-2</v>
      </c>
    </row>
    <row r="29" spans="1:7" ht="18.75" thickTop="1" thickBot="1" x14ac:dyDescent="0.35">
      <c r="A29" s="20" t="s">
        <v>16</v>
      </c>
      <c r="B29" s="31">
        <f>AVERAGE(B20:B28)</f>
        <v>9.1555555555555574E-3</v>
      </c>
      <c r="C29" s="29">
        <f t="shared" ref="C29:G29" si="11">AVERAGE(C20:C28)</f>
        <v>1.0128888888888889E-2</v>
      </c>
      <c r="D29" s="29">
        <f t="shared" si="11"/>
        <v>1.2328888888888889E-2</v>
      </c>
      <c r="E29" s="29">
        <f t="shared" si="11"/>
        <v>9.4355555555555564E-3</v>
      </c>
      <c r="F29" s="29">
        <f t="shared" si="11"/>
        <v>9.4022222222222233E-3</v>
      </c>
      <c r="G29" s="29">
        <f t="shared" si="11"/>
        <v>1.152222222222222E-2</v>
      </c>
    </row>
    <row r="30" spans="1:7" ht="23.25" thickBot="1" x14ac:dyDescent="0.35">
      <c r="A30" s="20" t="s">
        <v>17</v>
      </c>
      <c r="B30" s="30">
        <f>SUM(B20:B28)/L12</f>
        <v>4.9053692361911481E-8</v>
      </c>
      <c r="C30" s="30">
        <f>SUM(C20:C28)/N12</f>
        <v>5.4268720654796528E-8</v>
      </c>
      <c r="D30" s="30">
        <f>SUM(D20:D28)/P12</f>
        <v>7.1852068660945787E-8</v>
      </c>
      <c r="E30" s="30">
        <f>SUM(E20:E28)/R12</f>
        <v>5.4994016195129036E-8</v>
      </c>
      <c r="F30" s="30">
        <f>SUM(F20:F28)/T12</f>
        <v>6.1781169666044393E-8</v>
      </c>
      <c r="G30" s="30">
        <f>SUM(G20:G28)/V12</f>
        <v>7.5711501942434427E-8</v>
      </c>
    </row>
    <row r="31" spans="1:7" x14ac:dyDescent="0.3">
      <c r="A31" s="1" t="s">
        <v>18</v>
      </c>
    </row>
    <row r="32" spans="1:7" ht="18" thickBot="1" x14ac:dyDescent="0.35">
      <c r="A32" s="3" t="s">
        <v>19</v>
      </c>
    </row>
    <row r="33" ht="18" thickTop="1" x14ac:dyDescent="0.3"/>
  </sheetData>
  <mergeCells count="7">
    <mergeCell ref="T1:U1"/>
    <mergeCell ref="V1:W1"/>
    <mergeCell ref="J1:J2"/>
    <mergeCell ref="L1:M1"/>
    <mergeCell ref="N1:O1"/>
    <mergeCell ref="P1:Q1"/>
    <mergeCell ref="R1:S1"/>
  </mergeCells>
  <phoneticPr fontId="13" type="noConversion"/>
  <conditionalFormatting sqref="C20:G20">
    <cfRule type="cellIs" dxfId="8" priority="3" operator="lessThan">
      <formula>$B$20</formula>
    </cfRule>
  </conditionalFormatting>
  <conditionalFormatting sqref="C21:G21">
    <cfRule type="cellIs" dxfId="7" priority="2" operator="lessThan">
      <formula>$B$21</formula>
    </cfRule>
  </conditionalFormatting>
  <conditionalFormatting sqref="C22:G22">
    <cfRule type="cellIs" dxfId="6" priority="1" operator="lessThan">
      <formula>$B$22</formula>
    </cfRule>
  </conditionalFormatting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A14" workbookViewId="0">
      <selection activeCell="L3" sqref="L3:L11"/>
    </sheetView>
  </sheetViews>
  <sheetFormatPr defaultColWidth="11.5546875" defaultRowHeight="17.25" x14ac:dyDescent="0.3"/>
  <cols>
    <col min="2" max="2" width="12.77734375" bestFit="1" customWidth="1"/>
    <col min="11" max="11" width="10.77734375" customWidth="1"/>
  </cols>
  <sheetData>
    <row r="1" spans="1:23" ht="18.75" thickTop="1" thickBot="1" x14ac:dyDescent="0.35">
      <c r="A1" s="21" t="s">
        <v>0</v>
      </c>
      <c r="B1" s="21" t="s">
        <v>1</v>
      </c>
      <c r="C1" s="21"/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5" t="s">
        <v>49</v>
      </c>
      <c r="J1" s="37" t="s">
        <v>0</v>
      </c>
      <c r="K1" s="19" t="s">
        <v>20</v>
      </c>
      <c r="L1" s="37" t="s">
        <v>22</v>
      </c>
      <c r="M1" s="37"/>
      <c r="N1" s="37" t="s">
        <v>2</v>
      </c>
      <c r="O1" s="37"/>
      <c r="P1" s="37" t="s">
        <v>3</v>
      </c>
      <c r="Q1" s="37"/>
      <c r="R1" s="37" t="s">
        <v>4</v>
      </c>
      <c r="S1" s="37"/>
      <c r="T1" s="37" t="s">
        <v>5</v>
      </c>
      <c r="U1" s="37"/>
      <c r="V1" s="37" t="s">
        <v>6</v>
      </c>
      <c r="W1" s="37"/>
    </row>
    <row r="2" spans="1:23" ht="18" thickBot="1" x14ac:dyDescent="0.35">
      <c r="A2" s="1" t="s">
        <v>7</v>
      </c>
      <c r="B2" s="22">
        <v>2.98E-2</v>
      </c>
      <c r="C2" s="22">
        <f t="shared" ref="C2:C10" si="0">I2/B2</f>
        <v>0.20942281879194632</v>
      </c>
      <c r="D2" s="1">
        <v>3.1099999999999999E-2</v>
      </c>
      <c r="E2" s="1">
        <v>3.2899999999999999E-2</v>
      </c>
      <c r="F2" s="1">
        <v>3.1300000000000001E-2</v>
      </c>
      <c r="G2" s="1">
        <v>3.1300000000000001E-2</v>
      </c>
      <c r="H2" s="1">
        <v>3.7499999999999999E-2</v>
      </c>
      <c r="I2" s="26">
        <v>6.2408000000000003E-3</v>
      </c>
      <c r="J2" s="38"/>
      <c r="K2" s="20" t="s">
        <v>21</v>
      </c>
      <c r="L2" s="20" t="s">
        <v>23</v>
      </c>
      <c r="M2" s="20" t="s">
        <v>24</v>
      </c>
      <c r="N2" s="20" t="s">
        <v>23</v>
      </c>
      <c r="O2" s="20" t="s">
        <v>24</v>
      </c>
      <c r="P2" s="20" t="s">
        <v>23</v>
      </c>
      <c r="Q2" s="20" t="s">
        <v>24</v>
      </c>
      <c r="R2" s="20" t="s">
        <v>23</v>
      </c>
      <c r="S2" s="20" t="s">
        <v>24</v>
      </c>
      <c r="T2" s="20" t="s">
        <v>23</v>
      </c>
      <c r="U2" s="20" t="s">
        <v>24</v>
      </c>
      <c r="V2" s="20" t="s">
        <v>23</v>
      </c>
      <c r="W2" s="20" t="s">
        <v>24</v>
      </c>
    </row>
    <row r="3" spans="1:23" x14ac:dyDescent="0.3">
      <c r="A3" s="1" t="s">
        <v>8</v>
      </c>
      <c r="B3" s="22">
        <v>2.1600000000000001E-2</v>
      </c>
      <c r="C3" s="22">
        <f t="shared" si="0"/>
        <v>0.22424074074074074</v>
      </c>
      <c r="D3" s="1">
        <v>2.81E-2</v>
      </c>
      <c r="E3" s="1">
        <v>2.9600000000000001E-2</v>
      </c>
      <c r="F3" s="1">
        <v>2.3400000000000001E-2</v>
      </c>
      <c r="G3" s="1">
        <v>2.3599999999999999E-2</v>
      </c>
      <c r="H3" s="1">
        <v>2.8000000000000001E-2</v>
      </c>
      <c r="I3" s="27">
        <v>4.8436E-3</v>
      </c>
      <c r="J3" s="1" t="s">
        <v>7</v>
      </c>
      <c r="K3" s="5">
        <v>81189</v>
      </c>
      <c r="L3" s="5">
        <v>81188</v>
      </c>
      <c r="M3" s="1">
        <v>100</v>
      </c>
      <c r="N3" s="5">
        <v>81188</v>
      </c>
      <c r="O3" s="1">
        <v>100</v>
      </c>
      <c r="P3" s="5">
        <v>73743</v>
      </c>
      <c r="Q3" s="1">
        <v>90.8</v>
      </c>
      <c r="R3" s="5">
        <v>73613</v>
      </c>
      <c r="S3" s="1">
        <v>90.7</v>
      </c>
      <c r="T3" s="5">
        <v>65503</v>
      </c>
      <c r="U3" s="1">
        <v>80.7</v>
      </c>
      <c r="V3" s="5">
        <v>65503</v>
      </c>
      <c r="W3" s="1">
        <v>80.7</v>
      </c>
    </row>
    <row r="4" spans="1:23" x14ac:dyDescent="0.3">
      <c r="A4" s="1" t="s">
        <v>9</v>
      </c>
      <c r="B4" s="1">
        <v>3.8899999999999997E-2</v>
      </c>
      <c r="C4" s="22">
        <f t="shared" si="0"/>
        <v>0.19313624678663241</v>
      </c>
      <c r="D4" s="1">
        <v>4.0399999999999998E-2</v>
      </c>
      <c r="E4" s="1">
        <v>4.6800000000000001E-2</v>
      </c>
      <c r="F4" s="22">
        <v>3.7600000000000001E-2</v>
      </c>
      <c r="G4" s="1">
        <v>4.0399999999999998E-2</v>
      </c>
      <c r="H4" s="1">
        <v>4.7E-2</v>
      </c>
      <c r="I4" s="26">
        <v>7.5129999999999997E-3</v>
      </c>
      <c r="J4" s="1" t="s">
        <v>8</v>
      </c>
      <c r="K4" s="5">
        <v>50825</v>
      </c>
      <c r="L4" s="5">
        <v>50824</v>
      </c>
      <c r="M4" s="1">
        <v>100</v>
      </c>
      <c r="N4" s="5">
        <v>50824</v>
      </c>
      <c r="O4" s="1">
        <v>100</v>
      </c>
      <c r="P4" s="5">
        <v>45003</v>
      </c>
      <c r="Q4" s="1">
        <v>88.5</v>
      </c>
      <c r="R4" s="5">
        <v>45003</v>
      </c>
      <c r="S4" s="1">
        <v>88.5</v>
      </c>
      <c r="T4" s="5">
        <v>38819</v>
      </c>
      <c r="U4" s="1">
        <v>76.400000000000006</v>
      </c>
      <c r="V4" s="5">
        <v>38819</v>
      </c>
      <c r="W4" s="1">
        <v>76.400000000000006</v>
      </c>
    </row>
    <row r="5" spans="1:23" x14ac:dyDescent="0.3">
      <c r="A5" s="1" t="s">
        <v>10</v>
      </c>
      <c r="B5" s="1">
        <v>7.0300000000000001E-2</v>
      </c>
      <c r="C5" s="22">
        <f t="shared" si="0"/>
        <v>0.21804551920341392</v>
      </c>
      <c r="D5" s="1">
        <v>7.4999999999999997E-2</v>
      </c>
      <c r="E5" s="1">
        <v>9.2200000000000004E-2</v>
      </c>
      <c r="F5" s="22">
        <v>6.7299999999999999E-2</v>
      </c>
      <c r="G5" s="22">
        <v>6.8699999999999997E-2</v>
      </c>
      <c r="H5" s="1">
        <v>9.2100000000000001E-2</v>
      </c>
      <c r="I5" s="27">
        <v>1.53286E-2</v>
      </c>
      <c r="J5" s="1" t="s">
        <v>9</v>
      </c>
      <c r="K5" s="5">
        <v>152489</v>
      </c>
      <c r="L5" s="5">
        <v>152487</v>
      </c>
      <c r="M5" s="1">
        <v>100</v>
      </c>
      <c r="N5" s="5">
        <v>152487</v>
      </c>
      <c r="O5" s="1">
        <v>100</v>
      </c>
      <c r="P5" s="5">
        <v>139589</v>
      </c>
      <c r="Q5" s="1">
        <v>91.5</v>
      </c>
      <c r="R5" s="5">
        <v>139589</v>
      </c>
      <c r="S5" s="1">
        <v>91.5</v>
      </c>
      <c r="T5" s="5">
        <v>126414</v>
      </c>
      <c r="U5" s="1">
        <v>82.9</v>
      </c>
      <c r="V5" s="5">
        <v>126414</v>
      </c>
      <c r="W5" s="1">
        <v>82.9</v>
      </c>
    </row>
    <row r="6" spans="1:23" x14ac:dyDescent="0.3">
      <c r="A6" s="1" t="s">
        <v>11</v>
      </c>
      <c r="B6" s="1">
        <v>4.24E-2</v>
      </c>
      <c r="C6" s="22">
        <f t="shared" si="0"/>
        <v>0.20125471698113206</v>
      </c>
      <c r="D6" s="1">
        <v>4.5400000000000003E-2</v>
      </c>
      <c r="E6" s="1">
        <v>0.05</v>
      </c>
      <c r="F6" s="1">
        <v>4.3299999999999998E-2</v>
      </c>
      <c r="G6" s="22">
        <v>4.2099999999999999E-2</v>
      </c>
      <c r="H6" s="1">
        <v>0.05</v>
      </c>
      <c r="I6" s="26">
        <v>8.5331999999999995E-3</v>
      </c>
      <c r="J6" s="1" t="s">
        <v>10</v>
      </c>
      <c r="K6" s="5">
        <v>312812</v>
      </c>
      <c r="L6" s="5">
        <v>312812</v>
      </c>
      <c r="M6" s="1">
        <v>100</v>
      </c>
      <c r="N6" s="5">
        <v>312812</v>
      </c>
      <c r="O6" s="1">
        <v>100</v>
      </c>
      <c r="P6" s="5">
        <v>283709</v>
      </c>
      <c r="Q6" s="1">
        <v>90.7</v>
      </c>
      <c r="R6" s="5">
        <v>283712</v>
      </c>
      <c r="S6" s="1">
        <v>90.7</v>
      </c>
      <c r="T6" s="5">
        <v>253169</v>
      </c>
      <c r="U6" s="1">
        <v>80.900000000000006</v>
      </c>
      <c r="V6" s="5">
        <v>253169</v>
      </c>
      <c r="W6" s="1">
        <v>80.900000000000006</v>
      </c>
    </row>
    <row r="7" spans="1:23" x14ac:dyDescent="0.3">
      <c r="A7" s="1" t="s">
        <v>12</v>
      </c>
      <c r="B7" s="22">
        <v>2.9600000000000001E-2</v>
      </c>
      <c r="C7" s="22">
        <f t="shared" si="0"/>
        <v>0.19954729729729728</v>
      </c>
      <c r="D7" s="1">
        <v>3.4200000000000001E-2</v>
      </c>
      <c r="E7" s="1">
        <v>3.7499999999999999E-2</v>
      </c>
      <c r="F7" s="1">
        <v>3.2899999999999999E-2</v>
      </c>
      <c r="G7" s="1">
        <v>3.1199999999999999E-2</v>
      </c>
      <c r="H7" s="1">
        <v>3.4299999999999997E-2</v>
      </c>
      <c r="I7" s="27">
        <v>5.9065999999999997E-3</v>
      </c>
      <c r="J7" s="1" t="s">
        <v>11</v>
      </c>
      <c r="K7" s="5">
        <v>157377</v>
      </c>
      <c r="L7" s="5">
        <v>157374</v>
      </c>
      <c r="M7" s="1">
        <v>100</v>
      </c>
      <c r="N7" s="5">
        <v>157374</v>
      </c>
      <c r="O7" s="1">
        <v>100</v>
      </c>
      <c r="P7" s="5">
        <v>142447</v>
      </c>
      <c r="Q7" s="1">
        <v>90.5</v>
      </c>
      <c r="R7" s="5">
        <v>142453</v>
      </c>
      <c r="S7" s="1">
        <v>90.5</v>
      </c>
      <c r="T7" s="5">
        <v>127306</v>
      </c>
      <c r="U7" s="1">
        <v>80.900000000000006</v>
      </c>
      <c r="V7" s="5">
        <v>127306</v>
      </c>
      <c r="W7" s="1">
        <v>80.900000000000006</v>
      </c>
    </row>
    <row r="8" spans="1:23" x14ac:dyDescent="0.3">
      <c r="A8" s="1" t="s">
        <v>13</v>
      </c>
      <c r="B8" s="22">
        <v>6.54E-2</v>
      </c>
      <c r="C8" s="22">
        <f t="shared" si="0"/>
        <v>0.2452155963302752</v>
      </c>
      <c r="D8" s="1">
        <v>7.3499999999999996E-2</v>
      </c>
      <c r="E8" s="1">
        <v>9.5200000000000007E-2</v>
      </c>
      <c r="F8" s="1">
        <v>6.88E-2</v>
      </c>
      <c r="G8" s="1">
        <v>6.7199999999999996E-2</v>
      </c>
      <c r="H8" s="1">
        <v>8.7400000000000005E-2</v>
      </c>
      <c r="I8" s="26">
        <v>1.6037099999999999E-2</v>
      </c>
      <c r="J8" s="1" t="s">
        <v>12</v>
      </c>
      <c r="K8" s="5">
        <v>98579</v>
      </c>
      <c r="L8" s="5">
        <v>98566</v>
      </c>
      <c r="M8" s="1">
        <v>100</v>
      </c>
      <c r="N8" s="5">
        <v>98566</v>
      </c>
      <c r="O8" s="1">
        <v>100</v>
      </c>
      <c r="P8" s="5">
        <v>91176</v>
      </c>
      <c r="Q8" s="1">
        <v>92.5</v>
      </c>
      <c r="R8" s="5">
        <v>91174</v>
      </c>
      <c r="S8" s="1">
        <v>92.5</v>
      </c>
      <c r="T8" s="5">
        <v>82239</v>
      </c>
      <c r="U8" s="1">
        <v>83.4</v>
      </c>
      <c r="V8" s="5">
        <v>82239</v>
      </c>
      <c r="W8" s="1">
        <v>83.4</v>
      </c>
    </row>
    <row r="9" spans="1:23" x14ac:dyDescent="0.3">
      <c r="A9" s="1" t="s">
        <v>14</v>
      </c>
      <c r="B9" s="1">
        <v>3.1199999999999999E-2</v>
      </c>
      <c r="C9" s="22">
        <f t="shared" si="0"/>
        <v>0.19330769230769229</v>
      </c>
      <c r="D9" s="1">
        <v>3.44E-2</v>
      </c>
      <c r="E9" s="1">
        <v>3.9199999999999999E-2</v>
      </c>
      <c r="F9" s="22">
        <v>3.1099999999999999E-2</v>
      </c>
      <c r="G9" s="22">
        <v>3.1099999999999999E-2</v>
      </c>
      <c r="H9" s="1">
        <v>3.2800000000000003E-2</v>
      </c>
      <c r="I9" s="27">
        <v>6.0311999999999996E-3</v>
      </c>
      <c r="J9" s="1" t="s">
        <v>13</v>
      </c>
      <c r="K9" s="5">
        <v>283717</v>
      </c>
      <c r="L9" s="5">
        <v>283551</v>
      </c>
      <c r="M9" s="1">
        <v>99.9</v>
      </c>
      <c r="N9" s="5">
        <v>283551</v>
      </c>
      <c r="O9" s="1">
        <v>99.9</v>
      </c>
      <c r="P9" s="5">
        <v>264108</v>
      </c>
      <c r="Q9" s="1">
        <v>93.1</v>
      </c>
      <c r="R9" s="5">
        <v>264067</v>
      </c>
      <c r="S9" s="1">
        <v>93.1</v>
      </c>
      <c r="T9" s="5">
        <v>238533</v>
      </c>
      <c r="U9" s="1">
        <v>84.1</v>
      </c>
      <c r="V9" s="5">
        <v>238533</v>
      </c>
      <c r="W9" s="1">
        <v>84.1</v>
      </c>
    </row>
    <row r="10" spans="1:23" ht="18" thickBot="1" x14ac:dyDescent="0.35">
      <c r="A10" s="20" t="s">
        <v>15</v>
      </c>
      <c r="B10" s="23">
        <v>8.2799999999999999E-2</v>
      </c>
      <c r="C10" s="22">
        <f t="shared" si="0"/>
        <v>1.3917657004830919</v>
      </c>
      <c r="D10" s="20">
        <v>9.3700000000000006E-2</v>
      </c>
      <c r="E10" s="20">
        <v>0.13139999999999999</v>
      </c>
      <c r="F10" s="20">
        <v>8.8900000000000007E-2</v>
      </c>
      <c r="G10" s="20">
        <v>8.7499999999999994E-2</v>
      </c>
      <c r="H10" s="20">
        <v>0.1094</v>
      </c>
      <c r="I10" s="28">
        <v>0.1152382</v>
      </c>
      <c r="J10" s="1" t="s">
        <v>14</v>
      </c>
      <c r="K10" s="5">
        <v>97031</v>
      </c>
      <c r="L10" s="5">
        <v>97015</v>
      </c>
      <c r="M10" s="1">
        <v>100</v>
      </c>
      <c r="N10" s="5">
        <v>97015</v>
      </c>
      <c r="O10" s="1">
        <v>100</v>
      </c>
      <c r="P10" s="5">
        <v>86822</v>
      </c>
      <c r="Q10" s="1">
        <v>89.5</v>
      </c>
      <c r="R10" s="5">
        <v>86822</v>
      </c>
      <c r="S10" s="1">
        <v>89.5</v>
      </c>
      <c r="T10" s="5">
        <v>76251</v>
      </c>
      <c r="U10" s="1">
        <v>78.599999999999994</v>
      </c>
      <c r="V10" s="5">
        <v>76251</v>
      </c>
      <c r="W10" s="1">
        <v>78.599999999999994</v>
      </c>
    </row>
    <row r="11" spans="1:23" ht="18" thickBot="1" x14ac:dyDescent="0.35">
      <c r="A11" s="20" t="s">
        <v>16</v>
      </c>
      <c r="B11" s="23">
        <v>4.58E-2</v>
      </c>
      <c r="C11" s="23"/>
      <c r="D11" s="20">
        <v>5.0599999999999999E-2</v>
      </c>
      <c r="E11" s="20">
        <v>6.1600000000000002E-2</v>
      </c>
      <c r="F11" s="20">
        <v>4.7199999999999999E-2</v>
      </c>
      <c r="G11" s="20">
        <v>4.7E-2</v>
      </c>
      <c r="H11" s="20">
        <v>5.7599999999999998E-2</v>
      </c>
      <c r="J11" s="1" t="s">
        <v>15</v>
      </c>
      <c r="K11" s="5">
        <v>453721</v>
      </c>
      <c r="L11" s="5">
        <v>445975</v>
      </c>
      <c r="M11" s="1">
        <v>98.3</v>
      </c>
      <c r="N11" s="5">
        <v>445972</v>
      </c>
      <c r="O11" s="1">
        <v>98.3</v>
      </c>
      <c r="P11" s="5">
        <v>417687</v>
      </c>
      <c r="Q11" s="1">
        <v>92.1</v>
      </c>
      <c r="R11" s="5">
        <v>417735</v>
      </c>
      <c r="S11" s="1">
        <v>92.1</v>
      </c>
      <c r="T11" s="5">
        <v>361439</v>
      </c>
      <c r="U11" s="1">
        <v>79.7</v>
      </c>
      <c r="V11" s="5">
        <v>361439</v>
      </c>
      <c r="W11" s="1">
        <v>79.7</v>
      </c>
    </row>
    <row r="12" spans="1:23" ht="23.25" thickBot="1" x14ac:dyDescent="0.35">
      <c r="A12" s="20" t="s">
        <v>17</v>
      </c>
      <c r="B12" s="23" t="s">
        <v>37</v>
      </c>
      <c r="C12" s="23">
        <f>SUM(B2:B10)/L12</f>
        <v>2.4526846180955735E-7</v>
      </c>
      <c r="D12" s="20" t="s">
        <v>38</v>
      </c>
      <c r="E12" s="20" t="s">
        <v>39</v>
      </c>
      <c r="F12" s="20" t="s">
        <v>40</v>
      </c>
      <c r="G12" s="20" t="s">
        <v>41</v>
      </c>
      <c r="H12" s="20" t="s">
        <v>42</v>
      </c>
      <c r="J12" s="3" t="s">
        <v>20</v>
      </c>
      <c r="K12" s="6">
        <v>1687740</v>
      </c>
      <c r="L12" s="6">
        <v>1679792</v>
      </c>
      <c r="M12" s="3">
        <v>99.5</v>
      </c>
      <c r="N12" s="6">
        <v>1679789</v>
      </c>
      <c r="O12" s="3">
        <v>99.5</v>
      </c>
      <c r="P12" s="6">
        <v>1544284</v>
      </c>
      <c r="Q12" s="3">
        <v>91.5</v>
      </c>
      <c r="R12" s="6">
        <v>1544168</v>
      </c>
      <c r="S12" s="3">
        <v>91.5</v>
      </c>
      <c r="T12" s="6">
        <v>1369673</v>
      </c>
      <c r="U12" s="3">
        <v>81.2</v>
      </c>
      <c r="V12" s="6">
        <v>1369673</v>
      </c>
      <c r="W12" s="3">
        <v>81.2</v>
      </c>
    </row>
    <row r="13" spans="1:23" ht="22.5" x14ac:dyDescent="0.3">
      <c r="A13" s="1" t="s">
        <v>18</v>
      </c>
      <c r="B13" s="22" t="s">
        <v>43</v>
      </c>
      <c r="C13" s="22"/>
      <c r="D13" s="1" t="s">
        <v>44</v>
      </c>
      <c r="E13" s="1" t="s">
        <v>45</v>
      </c>
      <c r="F13" s="1" t="s">
        <v>46</v>
      </c>
      <c r="G13" s="1" t="s">
        <v>47</v>
      </c>
      <c r="H13" s="1" t="s">
        <v>48</v>
      </c>
    </row>
    <row r="14" spans="1:23" ht="18" thickBot="1" x14ac:dyDescent="0.35">
      <c r="A14" s="3" t="s">
        <v>19</v>
      </c>
      <c r="B14" s="24">
        <v>0.95599999999999996</v>
      </c>
      <c r="C14" s="24"/>
      <c r="D14" s="3">
        <v>0.95799999999999996</v>
      </c>
      <c r="E14" s="3">
        <v>0.98299999999999998</v>
      </c>
      <c r="F14" s="3">
        <v>0.95799999999999996</v>
      </c>
      <c r="G14" s="3">
        <v>0.96399999999999997</v>
      </c>
      <c r="H14" s="3">
        <v>0.96599999999999997</v>
      </c>
    </row>
    <row r="15" spans="1:23" ht="18" thickTop="1" x14ac:dyDescent="0.3"/>
    <row r="18" spans="1:21" ht="18" thickBot="1" x14ac:dyDescent="0.35"/>
    <row r="19" spans="1:21" ht="18.75" thickTop="1" thickBot="1" x14ac:dyDescent="0.35">
      <c r="A19" s="21" t="s">
        <v>0</v>
      </c>
      <c r="B19" s="21" t="s">
        <v>1</v>
      </c>
      <c r="C19" s="21" t="s">
        <v>2</v>
      </c>
      <c r="D19" s="21" t="s">
        <v>3</v>
      </c>
      <c r="E19" s="21" t="s">
        <v>4</v>
      </c>
      <c r="F19" s="21" t="s">
        <v>5</v>
      </c>
      <c r="G19" s="21" t="s">
        <v>6</v>
      </c>
      <c r="I19" s="37" t="s">
        <v>0</v>
      </c>
      <c r="J19" s="33" t="s">
        <v>22</v>
      </c>
      <c r="L19" t="s">
        <v>2</v>
      </c>
      <c r="N19" s="39" t="s">
        <v>3</v>
      </c>
      <c r="O19" s="39"/>
      <c r="P19" s="39" t="s">
        <v>4</v>
      </c>
      <c r="Q19" s="39"/>
      <c r="R19" s="39" t="s">
        <v>5</v>
      </c>
      <c r="S19" s="39"/>
      <c r="T19" s="39" t="s">
        <v>6</v>
      </c>
      <c r="U19" s="39"/>
    </row>
    <row r="20" spans="1:21" ht="18.75" thickTop="1" thickBot="1" x14ac:dyDescent="0.35">
      <c r="A20" s="1" t="s">
        <v>7</v>
      </c>
      <c r="B20" s="31">
        <f>B2*0.2</f>
        <v>5.96E-3</v>
      </c>
      <c r="C20" s="29">
        <f>D2*0.2</f>
        <v>6.2199999999999998E-3</v>
      </c>
      <c r="D20" s="29">
        <f t="shared" ref="D20:G20" si="1">E2*0.2</f>
        <v>6.5799999999999999E-3</v>
      </c>
      <c r="E20" s="29">
        <f t="shared" si="1"/>
        <v>6.2600000000000008E-3</v>
      </c>
      <c r="F20" s="29">
        <f t="shared" si="1"/>
        <v>6.2600000000000008E-3</v>
      </c>
      <c r="G20" s="29">
        <f t="shared" si="1"/>
        <v>7.4999999999999997E-3</v>
      </c>
      <c r="I20" s="38"/>
      <c r="J20" t="s">
        <v>21</v>
      </c>
      <c r="K20" t="s">
        <v>50</v>
      </c>
      <c r="L20" t="s">
        <v>21</v>
      </c>
      <c r="M20" t="s">
        <v>50</v>
      </c>
      <c r="N20" t="s">
        <v>21</v>
      </c>
      <c r="O20" t="s">
        <v>50</v>
      </c>
      <c r="P20" t="s">
        <v>21</v>
      </c>
      <c r="Q20" t="s">
        <v>50</v>
      </c>
      <c r="R20" t="s">
        <v>21</v>
      </c>
      <c r="S20" t="s">
        <v>50</v>
      </c>
      <c r="T20" t="s">
        <v>21</v>
      </c>
      <c r="U20" t="s">
        <v>50</v>
      </c>
    </row>
    <row r="21" spans="1:21" ht="18.75" thickTop="1" thickBot="1" x14ac:dyDescent="0.35">
      <c r="A21" s="1" t="s">
        <v>8</v>
      </c>
      <c r="B21" s="31">
        <f t="shared" ref="B21:B28" si="2">B3*0.2</f>
        <v>4.3200000000000001E-3</v>
      </c>
      <c r="C21" s="29">
        <f t="shared" ref="C21:G28" si="3">D3*0.2</f>
        <v>5.62E-3</v>
      </c>
      <c r="D21" s="29">
        <f t="shared" si="3"/>
        <v>5.9200000000000008E-3</v>
      </c>
      <c r="E21" s="29">
        <f t="shared" si="3"/>
        <v>4.6800000000000001E-3</v>
      </c>
      <c r="F21" s="29">
        <f t="shared" si="3"/>
        <v>4.7200000000000002E-3</v>
      </c>
      <c r="G21" s="29">
        <f t="shared" si="3"/>
        <v>5.6000000000000008E-3</v>
      </c>
      <c r="I21" s="1" t="s">
        <v>7</v>
      </c>
      <c r="J21" s="5">
        <v>50824</v>
      </c>
      <c r="K21" s="35">
        <v>4.3200000000000001E-3</v>
      </c>
      <c r="L21" s="5">
        <v>50824</v>
      </c>
      <c r="M21" s="34">
        <v>5.62E-3</v>
      </c>
      <c r="N21" s="5">
        <v>45003</v>
      </c>
      <c r="O21">
        <v>5.9200000000000008E-3</v>
      </c>
      <c r="P21" s="5">
        <v>45003</v>
      </c>
      <c r="Q21">
        <v>4.6800000000000001E-3</v>
      </c>
      <c r="R21" s="5">
        <v>38819</v>
      </c>
      <c r="S21">
        <v>4.7200000000000002E-3</v>
      </c>
      <c r="T21" s="5">
        <v>38819</v>
      </c>
      <c r="U21">
        <v>5.6000000000000008E-3</v>
      </c>
    </row>
    <row r="22" spans="1:21" ht="18" thickTop="1" x14ac:dyDescent="0.3">
      <c r="A22" s="1" t="s">
        <v>9</v>
      </c>
      <c r="B22" s="29">
        <f t="shared" si="2"/>
        <v>7.7799999999999996E-3</v>
      </c>
      <c r="C22" s="29">
        <f t="shared" si="3"/>
        <v>8.0800000000000004E-3</v>
      </c>
      <c r="D22" s="29">
        <f t="shared" si="3"/>
        <v>9.3600000000000003E-3</v>
      </c>
      <c r="E22" s="29">
        <f t="shared" si="3"/>
        <v>7.5200000000000006E-3</v>
      </c>
      <c r="F22" s="29">
        <f t="shared" si="3"/>
        <v>8.0800000000000004E-3</v>
      </c>
      <c r="G22" s="29">
        <f t="shared" si="3"/>
        <v>9.4000000000000004E-3</v>
      </c>
      <c r="I22" s="1" t="s">
        <v>8</v>
      </c>
      <c r="J22" s="5">
        <v>81188</v>
      </c>
      <c r="K22" s="22">
        <v>5.96E-3</v>
      </c>
      <c r="L22" s="5">
        <v>81188</v>
      </c>
      <c r="M22" s="34">
        <v>6.2199999999999998E-3</v>
      </c>
      <c r="N22" s="5">
        <v>73743</v>
      </c>
      <c r="O22">
        <v>6.5799999999999999E-3</v>
      </c>
      <c r="P22" s="5">
        <v>73613</v>
      </c>
      <c r="Q22">
        <v>6.2600000000000008E-3</v>
      </c>
      <c r="R22" s="5">
        <v>65503</v>
      </c>
      <c r="S22">
        <v>6.2600000000000008E-3</v>
      </c>
      <c r="T22" s="5">
        <v>65503</v>
      </c>
      <c r="U22">
        <v>7.4999999999999997E-3</v>
      </c>
    </row>
    <row r="23" spans="1:21" x14ac:dyDescent="0.3">
      <c r="A23" s="1" t="s">
        <v>10</v>
      </c>
      <c r="B23" s="29">
        <f t="shared" si="2"/>
        <v>1.4060000000000001E-2</v>
      </c>
      <c r="C23" s="29">
        <f t="shared" si="3"/>
        <v>1.4999999999999999E-2</v>
      </c>
      <c r="D23" s="29">
        <f t="shared" si="3"/>
        <v>1.8440000000000002E-2</v>
      </c>
      <c r="E23" s="32">
        <f t="shared" si="3"/>
        <v>1.346E-2</v>
      </c>
      <c r="F23" s="32">
        <f t="shared" si="3"/>
        <v>1.374E-2</v>
      </c>
      <c r="G23" s="29">
        <f t="shared" si="3"/>
        <v>1.8420000000000002E-2</v>
      </c>
      <c r="I23" s="1" t="s">
        <v>9</v>
      </c>
      <c r="J23" s="5">
        <v>97015</v>
      </c>
      <c r="K23" s="1">
        <v>6.2399999999999999E-3</v>
      </c>
      <c r="L23" s="5">
        <v>97015</v>
      </c>
      <c r="M23" s="1">
        <v>6.8800000000000007E-3</v>
      </c>
      <c r="N23" s="5">
        <v>86822</v>
      </c>
      <c r="O23">
        <v>7.8399999999999997E-3</v>
      </c>
      <c r="P23" s="5">
        <v>86822</v>
      </c>
      <c r="Q23">
        <v>6.2199999999999998E-3</v>
      </c>
      <c r="R23" s="5">
        <v>76251</v>
      </c>
      <c r="S23">
        <v>6.2199999999999998E-3</v>
      </c>
      <c r="T23" s="5">
        <v>76251</v>
      </c>
      <c r="U23">
        <v>6.5600000000000007E-3</v>
      </c>
    </row>
    <row r="24" spans="1:21" ht="18" thickBot="1" x14ac:dyDescent="0.35">
      <c r="A24" s="1" t="s">
        <v>11</v>
      </c>
      <c r="B24" s="29">
        <f t="shared" si="2"/>
        <v>8.4799999999999997E-3</v>
      </c>
      <c r="C24" s="29">
        <f t="shared" si="3"/>
        <v>9.0800000000000013E-3</v>
      </c>
      <c r="D24" s="29">
        <f t="shared" si="3"/>
        <v>1.0000000000000002E-2</v>
      </c>
      <c r="E24" s="29">
        <f t="shared" si="3"/>
        <v>8.6599999999999993E-3</v>
      </c>
      <c r="F24" s="32">
        <f t="shared" si="3"/>
        <v>8.4200000000000004E-3</v>
      </c>
      <c r="G24" s="29">
        <f t="shared" si="3"/>
        <v>1.0000000000000002E-2</v>
      </c>
      <c r="I24" s="1" t="s">
        <v>10</v>
      </c>
      <c r="J24" s="5">
        <v>98566</v>
      </c>
      <c r="K24" s="1">
        <v>5.9200000000000008E-3</v>
      </c>
      <c r="L24" s="5">
        <v>98566</v>
      </c>
      <c r="M24" s="1">
        <v>6.8400000000000006E-3</v>
      </c>
      <c r="N24" s="5">
        <v>91176</v>
      </c>
      <c r="O24">
        <v>7.4999999999999997E-3</v>
      </c>
      <c r="P24" s="5">
        <v>91174</v>
      </c>
      <c r="Q24">
        <v>6.5799999999999999E-3</v>
      </c>
      <c r="R24" s="5">
        <v>82239</v>
      </c>
      <c r="S24">
        <v>6.2399999999999999E-3</v>
      </c>
      <c r="T24" s="5">
        <v>82239</v>
      </c>
      <c r="U24">
        <v>6.8599999999999998E-3</v>
      </c>
    </row>
    <row r="25" spans="1:21" ht="18.75" thickTop="1" thickBot="1" x14ac:dyDescent="0.35">
      <c r="A25" s="1" t="s">
        <v>12</v>
      </c>
      <c r="B25" s="31">
        <f t="shared" si="2"/>
        <v>5.9200000000000008E-3</v>
      </c>
      <c r="C25" s="29">
        <f t="shared" si="3"/>
        <v>6.8400000000000006E-3</v>
      </c>
      <c r="D25" s="29">
        <f t="shared" si="3"/>
        <v>7.4999999999999997E-3</v>
      </c>
      <c r="E25" s="29">
        <f t="shared" si="3"/>
        <v>6.5799999999999999E-3</v>
      </c>
      <c r="F25" s="29">
        <f t="shared" si="3"/>
        <v>6.2399999999999999E-3</v>
      </c>
      <c r="G25" s="29">
        <f t="shared" si="3"/>
        <v>6.8599999999999998E-3</v>
      </c>
      <c r="I25" s="1" t="s">
        <v>11</v>
      </c>
      <c r="J25" s="5">
        <v>152487</v>
      </c>
      <c r="K25" s="1">
        <v>7.7799999999999996E-3</v>
      </c>
      <c r="L25" s="5">
        <v>152487</v>
      </c>
      <c r="M25" s="1">
        <v>8.0800000000000004E-3</v>
      </c>
      <c r="N25" s="5">
        <v>139589</v>
      </c>
      <c r="O25">
        <v>9.3600000000000003E-3</v>
      </c>
      <c r="P25" s="5">
        <v>139589</v>
      </c>
      <c r="Q25">
        <v>7.5200000000000006E-3</v>
      </c>
      <c r="R25" s="5">
        <v>126414</v>
      </c>
      <c r="S25">
        <v>8.0800000000000004E-3</v>
      </c>
      <c r="T25" s="5">
        <v>126414</v>
      </c>
      <c r="U25">
        <v>9.4000000000000004E-3</v>
      </c>
    </row>
    <row r="26" spans="1:21" ht="18.75" thickTop="1" thickBot="1" x14ac:dyDescent="0.35">
      <c r="A26" s="1" t="s">
        <v>13</v>
      </c>
      <c r="B26" s="31">
        <f t="shared" si="2"/>
        <v>1.3080000000000001E-2</v>
      </c>
      <c r="C26" s="29">
        <f t="shared" si="3"/>
        <v>1.47E-2</v>
      </c>
      <c r="D26" s="29">
        <f t="shared" si="3"/>
        <v>1.9040000000000001E-2</v>
      </c>
      <c r="E26" s="29">
        <f t="shared" si="3"/>
        <v>1.3760000000000001E-2</v>
      </c>
      <c r="F26" s="29">
        <f t="shared" si="3"/>
        <v>1.3440000000000001E-2</v>
      </c>
      <c r="G26" s="29">
        <f t="shared" si="3"/>
        <v>1.7480000000000002E-2</v>
      </c>
      <c r="I26" s="1" t="s">
        <v>12</v>
      </c>
      <c r="J26" s="5">
        <v>157374</v>
      </c>
      <c r="K26" s="1">
        <v>8.4799999999999997E-3</v>
      </c>
      <c r="L26" s="5">
        <v>157374</v>
      </c>
      <c r="M26" s="1">
        <v>9.0800000000000013E-3</v>
      </c>
      <c r="N26" s="5">
        <v>142447</v>
      </c>
      <c r="O26">
        <v>1.0000000000000002E-2</v>
      </c>
      <c r="P26" s="5">
        <v>142453</v>
      </c>
      <c r="Q26">
        <v>8.6599999999999993E-3</v>
      </c>
      <c r="R26" s="5">
        <v>127306</v>
      </c>
      <c r="S26">
        <v>8.4200000000000004E-3</v>
      </c>
      <c r="T26" s="5">
        <v>127306</v>
      </c>
      <c r="U26">
        <v>1.0000000000000002E-2</v>
      </c>
    </row>
    <row r="27" spans="1:21" ht="18.75" thickTop="1" thickBot="1" x14ac:dyDescent="0.35">
      <c r="A27" s="1" t="s">
        <v>14</v>
      </c>
      <c r="B27" s="29">
        <f t="shared" si="2"/>
        <v>6.2399999999999999E-3</v>
      </c>
      <c r="C27" s="29">
        <f t="shared" si="3"/>
        <v>6.8800000000000007E-3</v>
      </c>
      <c r="D27" s="29">
        <f t="shared" si="3"/>
        <v>7.8399999999999997E-3</v>
      </c>
      <c r="E27" s="31">
        <f t="shared" si="3"/>
        <v>6.2199999999999998E-3</v>
      </c>
      <c r="F27" s="31">
        <f t="shared" si="3"/>
        <v>6.2199999999999998E-3</v>
      </c>
      <c r="G27" s="29">
        <f t="shared" si="3"/>
        <v>6.5600000000000007E-3</v>
      </c>
      <c r="I27" s="1" t="s">
        <v>13</v>
      </c>
      <c r="J27" s="5">
        <v>283551</v>
      </c>
      <c r="K27" s="22">
        <v>1.3080000000000001E-2</v>
      </c>
      <c r="L27" s="5">
        <v>283551</v>
      </c>
      <c r="M27" s="1">
        <v>1.47E-2</v>
      </c>
      <c r="N27" s="5">
        <v>264108</v>
      </c>
      <c r="O27">
        <v>1.9040000000000001E-2</v>
      </c>
      <c r="P27" s="5">
        <v>264067</v>
      </c>
      <c r="Q27">
        <v>1.3760000000000001E-2</v>
      </c>
      <c r="R27" s="5">
        <v>238533</v>
      </c>
      <c r="S27">
        <v>1.3440000000000001E-2</v>
      </c>
      <c r="T27" s="5">
        <v>238533</v>
      </c>
      <c r="U27">
        <v>1.7480000000000002E-2</v>
      </c>
    </row>
    <row r="28" spans="1:21" ht="18.75" thickTop="1" thickBot="1" x14ac:dyDescent="0.35">
      <c r="A28" s="20" t="s">
        <v>15</v>
      </c>
      <c r="B28" s="31">
        <f t="shared" si="2"/>
        <v>1.6560000000000002E-2</v>
      </c>
      <c r="C28" s="29">
        <f t="shared" si="3"/>
        <v>1.8740000000000003E-2</v>
      </c>
      <c r="D28" s="29">
        <f t="shared" si="3"/>
        <v>2.6279999999999998E-2</v>
      </c>
      <c r="E28" s="29">
        <f t="shared" si="3"/>
        <v>1.7780000000000001E-2</v>
      </c>
      <c r="F28" s="29">
        <f t="shared" si="3"/>
        <v>1.7499999999999998E-2</v>
      </c>
      <c r="G28" s="29">
        <f t="shared" si="3"/>
        <v>2.188E-2</v>
      </c>
      <c r="I28" s="1" t="s">
        <v>14</v>
      </c>
      <c r="J28" s="5">
        <v>312812</v>
      </c>
      <c r="K28" s="22">
        <v>1.4060000000000001E-2</v>
      </c>
      <c r="L28" s="5">
        <v>312812</v>
      </c>
      <c r="M28" s="1">
        <v>1.4999999999999999E-2</v>
      </c>
      <c r="N28" s="5">
        <v>283709</v>
      </c>
      <c r="O28">
        <v>1.8440000000000002E-2</v>
      </c>
      <c r="P28" s="5">
        <v>283712</v>
      </c>
      <c r="Q28">
        <v>1.346E-2</v>
      </c>
      <c r="R28" s="5">
        <v>253169</v>
      </c>
      <c r="S28">
        <v>1.374E-2</v>
      </c>
      <c r="T28" s="5">
        <v>253169</v>
      </c>
      <c r="U28">
        <v>1.8420000000000002E-2</v>
      </c>
    </row>
    <row r="29" spans="1:21" ht="18.75" thickTop="1" thickBot="1" x14ac:dyDescent="0.35">
      <c r="A29" s="20" t="s">
        <v>16</v>
      </c>
      <c r="B29" s="31">
        <f>AVERAGE(B20:B28)</f>
        <v>9.1555555555555574E-3</v>
      </c>
      <c r="C29" s="29">
        <f t="shared" ref="C29:G29" si="4">AVERAGE(C20:C28)</f>
        <v>1.0128888888888889E-2</v>
      </c>
      <c r="D29" s="29">
        <f t="shared" si="4"/>
        <v>1.2328888888888889E-2</v>
      </c>
      <c r="E29" s="29">
        <f t="shared" si="4"/>
        <v>9.4355555555555564E-3</v>
      </c>
      <c r="F29" s="29">
        <f t="shared" si="4"/>
        <v>9.4022222222222233E-3</v>
      </c>
      <c r="G29" s="29">
        <f t="shared" si="4"/>
        <v>1.152222222222222E-2</v>
      </c>
      <c r="I29" s="1" t="s">
        <v>15</v>
      </c>
      <c r="J29" s="5">
        <v>445975</v>
      </c>
      <c r="K29" s="23">
        <v>1.6560000000000002E-2</v>
      </c>
      <c r="L29" s="5">
        <v>445972</v>
      </c>
      <c r="M29" s="20">
        <v>1.8740000000000003E-2</v>
      </c>
      <c r="N29" s="5">
        <v>417687</v>
      </c>
      <c r="O29">
        <v>2.6279999999999998E-2</v>
      </c>
      <c r="P29" s="5">
        <v>417735</v>
      </c>
      <c r="Q29">
        <v>1.7780000000000001E-2</v>
      </c>
      <c r="R29" s="5">
        <v>361439</v>
      </c>
      <c r="S29">
        <v>1.7499999999999998E-2</v>
      </c>
      <c r="T29" s="5">
        <v>361439</v>
      </c>
      <c r="U29">
        <v>2.188E-2</v>
      </c>
    </row>
    <row r="30" spans="1:21" ht="23.25" thickBot="1" x14ac:dyDescent="0.35">
      <c r="A30" s="20" t="s">
        <v>17</v>
      </c>
      <c r="B30" s="30">
        <f>SUM(B20:B28)/L12</f>
        <v>4.9053692361911481E-8</v>
      </c>
      <c r="C30" s="30">
        <f>SUM(C20:C28)/N12</f>
        <v>5.4268720654796528E-8</v>
      </c>
      <c r="D30" s="30">
        <f>SUM(D20:D28)/P12</f>
        <v>7.1852068660945787E-8</v>
      </c>
      <c r="E30" s="30">
        <f>SUM(E20:E28)/R12</f>
        <v>5.4994016195129036E-8</v>
      </c>
      <c r="F30" s="30">
        <f>SUM(F20:F28)/T12</f>
        <v>6.1781169666044393E-8</v>
      </c>
      <c r="G30" s="30">
        <f>SUM(G20:G28)/V12</f>
        <v>7.5711501942434427E-8</v>
      </c>
    </row>
    <row r="31" spans="1:21" x14ac:dyDescent="0.3">
      <c r="A31" s="1" t="s">
        <v>18</v>
      </c>
    </row>
    <row r="32" spans="1:21" ht="18" thickBot="1" x14ac:dyDescent="0.35">
      <c r="A32" s="3" t="s">
        <v>19</v>
      </c>
    </row>
    <row r="33" ht="18" thickTop="1" x14ac:dyDescent="0.3"/>
  </sheetData>
  <sortState ref="T21:U29">
    <sortCondition ref="T21"/>
  </sortState>
  <mergeCells count="12">
    <mergeCell ref="V1:W1"/>
    <mergeCell ref="I19:I20"/>
    <mergeCell ref="N19:O19"/>
    <mergeCell ref="P19:Q19"/>
    <mergeCell ref="R19:S19"/>
    <mergeCell ref="T19:U19"/>
    <mergeCell ref="J1:J2"/>
    <mergeCell ref="L1:M1"/>
    <mergeCell ref="N1:O1"/>
    <mergeCell ref="P1:Q1"/>
    <mergeCell ref="R1:S1"/>
    <mergeCell ref="T1:U1"/>
  </mergeCells>
  <phoneticPr fontId="13" type="noConversion"/>
  <conditionalFormatting sqref="C20:G20">
    <cfRule type="cellIs" dxfId="5" priority="3" operator="lessThan">
      <formula>$B$20</formula>
    </cfRule>
  </conditionalFormatting>
  <conditionalFormatting sqref="C21:G21">
    <cfRule type="cellIs" dxfId="4" priority="2" operator="lessThan">
      <formula>$B$21</formula>
    </cfRule>
  </conditionalFormatting>
  <conditionalFormatting sqref="C22:G22">
    <cfRule type="cellIs" dxfId="3" priority="1" operator="lessThan">
      <formula>$B$22</formula>
    </cfRule>
  </conditionalFormatting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3"/>
  <sheetViews>
    <sheetView topLeftCell="A18" workbookViewId="0">
      <selection activeCell="F22" sqref="F22"/>
    </sheetView>
  </sheetViews>
  <sheetFormatPr defaultColWidth="11.5546875" defaultRowHeight="17.25" x14ac:dyDescent="0.3"/>
  <cols>
    <col min="2" max="2" width="12.77734375" bestFit="1" customWidth="1"/>
    <col min="11" max="11" width="10.77734375" customWidth="1"/>
  </cols>
  <sheetData>
    <row r="1" spans="1:23" ht="18.75" thickTop="1" thickBot="1" x14ac:dyDescent="0.35">
      <c r="A1" s="21" t="s">
        <v>0</v>
      </c>
      <c r="B1" s="21" t="s">
        <v>1</v>
      </c>
      <c r="C1" s="21"/>
      <c r="D1" s="21" t="s">
        <v>2</v>
      </c>
      <c r="E1" s="21" t="s">
        <v>3</v>
      </c>
      <c r="F1" s="21" t="s">
        <v>4</v>
      </c>
      <c r="G1" s="21" t="s">
        <v>5</v>
      </c>
      <c r="H1" s="21" t="s">
        <v>6</v>
      </c>
      <c r="I1" s="25" t="s">
        <v>49</v>
      </c>
      <c r="J1" s="37" t="s">
        <v>0</v>
      </c>
      <c r="K1" s="19" t="s">
        <v>20</v>
      </c>
      <c r="L1" s="37" t="s">
        <v>22</v>
      </c>
      <c r="M1" s="37"/>
      <c r="N1" s="37" t="s">
        <v>2</v>
      </c>
      <c r="O1" s="37"/>
      <c r="P1" s="37" t="s">
        <v>3</v>
      </c>
      <c r="Q1" s="37"/>
      <c r="R1" s="37" t="s">
        <v>4</v>
      </c>
      <c r="S1" s="37"/>
      <c r="T1" s="37" t="s">
        <v>5</v>
      </c>
      <c r="U1" s="37"/>
      <c r="V1" s="37" t="s">
        <v>6</v>
      </c>
      <c r="W1" s="37"/>
    </row>
    <row r="2" spans="1:23" ht="18" thickBot="1" x14ac:dyDescent="0.35">
      <c r="A2" s="1" t="s">
        <v>7</v>
      </c>
      <c r="B2" s="22">
        <v>2.98E-2</v>
      </c>
      <c r="C2" s="22">
        <f t="shared" ref="C2:C10" si="0">I2/B2</f>
        <v>0.20942281879194632</v>
      </c>
      <c r="D2" s="1">
        <v>3.1099999999999999E-2</v>
      </c>
      <c r="E2" s="1">
        <v>3.2899999999999999E-2</v>
      </c>
      <c r="F2" s="1">
        <v>3.1300000000000001E-2</v>
      </c>
      <c r="G2" s="1">
        <v>3.1300000000000001E-2</v>
      </c>
      <c r="H2" s="1">
        <v>3.7499999999999999E-2</v>
      </c>
      <c r="I2" s="26">
        <v>6.2408000000000003E-3</v>
      </c>
      <c r="J2" s="38"/>
      <c r="K2" s="20" t="s">
        <v>21</v>
      </c>
      <c r="L2" s="20" t="s">
        <v>23</v>
      </c>
      <c r="M2" s="20" t="s">
        <v>24</v>
      </c>
      <c r="N2" s="20" t="s">
        <v>23</v>
      </c>
      <c r="O2" s="20" t="s">
        <v>24</v>
      </c>
      <c r="P2" s="20" t="s">
        <v>23</v>
      </c>
      <c r="Q2" s="20" t="s">
        <v>24</v>
      </c>
      <c r="R2" s="20" t="s">
        <v>23</v>
      </c>
      <c r="S2" s="20" t="s">
        <v>24</v>
      </c>
      <c r="T2" s="20" t="s">
        <v>23</v>
      </c>
      <c r="U2" s="20" t="s">
        <v>24</v>
      </c>
      <c r="V2" s="20" t="s">
        <v>23</v>
      </c>
      <c r="W2" s="20" t="s">
        <v>24</v>
      </c>
    </row>
    <row r="3" spans="1:23" x14ac:dyDescent="0.3">
      <c r="A3" s="1" t="s">
        <v>8</v>
      </c>
      <c r="B3" s="22">
        <v>2.1600000000000001E-2</v>
      </c>
      <c r="C3" s="22">
        <f t="shared" si="0"/>
        <v>0.22424074074074074</v>
      </c>
      <c r="D3" s="1">
        <v>2.81E-2</v>
      </c>
      <c r="E3" s="1">
        <v>2.9600000000000001E-2</v>
      </c>
      <c r="F3" s="1">
        <v>2.3400000000000001E-2</v>
      </c>
      <c r="G3" s="1">
        <v>2.3599999999999999E-2</v>
      </c>
      <c r="H3" s="1">
        <v>2.8000000000000001E-2</v>
      </c>
      <c r="I3" s="27">
        <v>4.8436E-3</v>
      </c>
      <c r="J3" s="1" t="s">
        <v>7</v>
      </c>
      <c r="K3" s="5">
        <v>81189</v>
      </c>
      <c r="L3" s="5">
        <v>81188</v>
      </c>
      <c r="M3" s="1">
        <v>100</v>
      </c>
      <c r="N3" s="5">
        <v>81188</v>
      </c>
      <c r="O3" s="1">
        <v>100</v>
      </c>
      <c r="P3" s="5">
        <v>73743</v>
      </c>
      <c r="Q3" s="1">
        <v>90.8</v>
      </c>
      <c r="R3" s="5">
        <v>73613</v>
      </c>
      <c r="S3" s="1">
        <v>90.7</v>
      </c>
      <c r="T3" s="5">
        <v>65503</v>
      </c>
      <c r="U3" s="1">
        <v>80.7</v>
      </c>
      <c r="V3" s="5">
        <v>65503</v>
      </c>
      <c r="W3" s="1">
        <v>80.7</v>
      </c>
    </row>
    <row r="4" spans="1:23" x14ac:dyDescent="0.3">
      <c r="A4" s="1" t="s">
        <v>9</v>
      </c>
      <c r="B4" s="1">
        <v>3.8899999999999997E-2</v>
      </c>
      <c r="C4" s="22">
        <f t="shared" si="0"/>
        <v>0.19313624678663241</v>
      </c>
      <c r="D4" s="1">
        <v>4.0399999999999998E-2</v>
      </c>
      <c r="E4" s="1">
        <v>4.6800000000000001E-2</v>
      </c>
      <c r="F4" s="22">
        <v>3.7600000000000001E-2</v>
      </c>
      <c r="G4" s="1">
        <v>4.0399999999999998E-2</v>
      </c>
      <c r="H4" s="1">
        <v>4.7E-2</v>
      </c>
      <c r="I4" s="26">
        <v>7.5129999999999997E-3</v>
      </c>
      <c r="J4" s="1" t="s">
        <v>8</v>
      </c>
      <c r="K4" s="5">
        <v>50825</v>
      </c>
      <c r="L4" s="5">
        <v>50824</v>
      </c>
      <c r="M4" s="1">
        <v>100</v>
      </c>
      <c r="N4" s="5">
        <v>50824</v>
      </c>
      <c r="O4" s="1">
        <v>100</v>
      </c>
      <c r="P4" s="5">
        <v>45003</v>
      </c>
      <c r="Q4" s="1">
        <v>88.5</v>
      </c>
      <c r="R4" s="5">
        <v>45003</v>
      </c>
      <c r="S4" s="1">
        <v>88.5</v>
      </c>
      <c r="T4" s="5">
        <v>38819</v>
      </c>
      <c r="U4" s="1">
        <v>76.400000000000006</v>
      </c>
      <c r="V4" s="5">
        <v>38819</v>
      </c>
      <c r="W4" s="1">
        <v>76.400000000000006</v>
      </c>
    </row>
    <row r="5" spans="1:23" x14ac:dyDescent="0.3">
      <c r="A5" s="1" t="s">
        <v>10</v>
      </c>
      <c r="B5" s="1">
        <v>7.0300000000000001E-2</v>
      </c>
      <c r="C5" s="22">
        <f t="shared" si="0"/>
        <v>0.21804551920341392</v>
      </c>
      <c r="D5" s="1">
        <v>7.4999999999999997E-2</v>
      </c>
      <c r="E5" s="1">
        <v>9.2200000000000004E-2</v>
      </c>
      <c r="F5" s="22">
        <v>6.7299999999999999E-2</v>
      </c>
      <c r="G5" s="22">
        <v>6.8699999999999997E-2</v>
      </c>
      <c r="H5" s="1">
        <v>9.2100000000000001E-2</v>
      </c>
      <c r="I5" s="27">
        <v>1.53286E-2</v>
      </c>
      <c r="J5" s="1" t="s">
        <v>9</v>
      </c>
      <c r="K5" s="5">
        <v>152489</v>
      </c>
      <c r="L5" s="5">
        <v>152487</v>
      </c>
      <c r="M5" s="1">
        <v>100</v>
      </c>
      <c r="N5" s="5">
        <v>152487</v>
      </c>
      <c r="O5" s="1">
        <v>100</v>
      </c>
      <c r="P5" s="5">
        <v>139589</v>
      </c>
      <c r="Q5" s="1">
        <v>91.5</v>
      </c>
      <c r="R5" s="5">
        <v>139589</v>
      </c>
      <c r="S5" s="1">
        <v>91.5</v>
      </c>
      <c r="T5" s="5">
        <v>126414</v>
      </c>
      <c r="U5" s="1">
        <v>82.9</v>
      </c>
      <c r="V5" s="5">
        <v>126414</v>
      </c>
      <c r="W5" s="1">
        <v>82.9</v>
      </c>
    </row>
    <row r="6" spans="1:23" x14ac:dyDescent="0.3">
      <c r="A6" s="1" t="s">
        <v>11</v>
      </c>
      <c r="B6" s="1">
        <v>4.24E-2</v>
      </c>
      <c r="C6" s="22">
        <f t="shared" si="0"/>
        <v>0.20125471698113206</v>
      </c>
      <c r="D6" s="1">
        <v>4.5400000000000003E-2</v>
      </c>
      <c r="E6" s="1">
        <v>0.05</v>
      </c>
      <c r="F6" s="1">
        <v>4.3299999999999998E-2</v>
      </c>
      <c r="G6" s="22">
        <v>4.2099999999999999E-2</v>
      </c>
      <c r="H6" s="1">
        <v>0.05</v>
      </c>
      <c r="I6" s="26">
        <v>8.5331999999999995E-3</v>
      </c>
      <c r="J6" s="1" t="s">
        <v>10</v>
      </c>
      <c r="K6" s="5">
        <v>312812</v>
      </c>
      <c r="L6" s="5">
        <v>312812</v>
      </c>
      <c r="M6" s="1">
        <v>100</v>
      </c>
      <c r="N6" s="5">
        <v>312812</v>
      </c>
      <c r="O6" s="1">
        <v>100</v>
      </c>
      <c r="P6" s="5">
        <v>283709</v>
      </c>
      <c r="Q6" s="1">
        <v>90.7</v>
      </c>
      <c r="R6" s="5">
        <v>283712</v>
      </c>
      <c r="S6" s="1">
        <v>90.7</v>
      </c>
      <c r="T6" s="5">
        <v>253169</v>
      </c>
      <c r="U6" s="1">
        <v>80.900000000000006</v>
      </c>
      <c r="V6" s="5">
        <v>253169</v>
      </c>
      <c r="W6" s="1">
        <v>80.900000000000006</v>
      </c>
    </row>
    <row r="7" spans="1:23" x14ac:dyDescent="0.3">
      <c r="A7" s="1" t="s">
        <v>12</v>
      </c>
      <c r="B7" s="22">
        <v>2.9600000000000001E-2</v>
      </c>
      <c r="C7" s="22">
        <f t="shared" si="0"/>
        <v>0.19954729729729728</v>
      </c>
      <c r="D7" s="1">
        <v>3.4200000000000001E-2</v>
      </c>
      <c r="E7" s="1">
        <v>3.7499999999999999E-2</v>
      </c>
      <c r="F7" s="1">
        <v>3.2899999999999999E-2</v>
      </c>
      <c r="G7" s="1">
        <v>3.1199999999999999E-2</v>
      </c>
      <c r="H7" s="1">
        <v>3.4299999999999997E-2</v>
      </c>
      <c r="I7" s="27">
        <v>5.9065999999999997E-3</v>
      </c>
      <c r="J7" s="1" t="s">
        <v>11</v>
      </c>
      <c r="K7" s="5">
        <v>157377</v>
      </c>
      <c r="L7" s="5">
        <v>157374</v>
      </c>
      <c r="M7" s="1">
        <v>100</v>
      </c>
      <c r="N7" s="5">
        <v>157374</v>
      </c>
      <c r="O7" s="1">
        <v>100</v>
      </c>
      <c r="P7" s="5">
        <v>142447</v>
      </c>
      <c r="Q7" s="1">
        <v>90.5</v>
      </c>
      <c r="R7" s="5">
        <v>142453</v>
      </c>
      <c r="S7" s="1">
        <v>90.5</v>
      </c>
      <c r="T7" s="5">
        <v>127306</v>
      </c>
      <c r="U7" s="1">
        <v>80.900000000000006</v>
      </c>
      <c r="V7" s="5">
        <v>127306</v>
      </c>
      <c r="W7" s="1">
        <v>80.900000000000006</v>
      </c>
    </row>
    <row r="8" spans="1:23" x14ac:dyDescent="0.3">
      <c r="A8" s="1" t="s">
        <v>13</v>
      </c>
      <c r="B8" s="22">
        <v>6.54E-2</v>
      </c>
      <c r="C8" s="22">
        <f t="shared" si="0"/>
        <v>0.2452155963302752</v>
      </c>
      <c r="D8" s="1">
        <v>7.3499999999999996E-2</v>
      </c>
      <c r="E8" s="1">
        <v>9.5200000000000007E-2</v>
      </c>
      <c r="F8" s="1">
        <v>6.88E-2</v>
      </c>
      <c r="G8" s="1">
        <v>6.7199999999999996E-2</v>
      </c>
      <c r="H8" s="1">
        <v>8.7400000000000005E-2</v>
      </c>
      <c r="I8" s="26">
        <v>1.6037099999999999E-2</v>
      </c>
      <c r="J8" s="1" t="s">
        <v>12</v>
      </c>
      <c r="K8" s="5">
        <v>98579</v>
      </c>
      <c r="L8" s="5">
        <v>98566</v>
      </c>
      <c r="M8" s="1">
        <v>100</v>
      </c>
      <c r="N8" s="5">
        <v>98566</v>
      </c>
      <c r="O8" s="1">
        <v>100</v>
      </c>
      <c r="P8" s="5">
        <v>91176</v>
      </c>
      <c r="Q8" s="1">
        <v>92.5</v>
      </c>
      <c r="R8" s="5">
        <v>91174</v>
      </c>
      <c r="S8" s="1">
        <v>92.5</v>
      </c>
      <c r="T8" s="5">
        <v>82239</v>
      </c>
      <c r="U8" s="1">
        <v>83.4</v>
      </c>
      <c r="V8" s="5">
        <v>82239</v>
      </c>
      <c r="W8" s="1">
        <v>83.4</v>
      </c>
    </row>
    <row r="9" spans="1:23" x14ac:dyDescent="0.3">
      <c r="A9" s="1" t="s">
        <v>14</v>
      </c>
      <c r="B9" s="1">
        <v>3.1199999999999999E-2</v>
      </c>
      <c r="C9" s="22">
        <f t="shared" si="0"/>
        <v>0.19330769230769229</v>
      </c>
      <c r="D9" s="1">
        <v>3.44E-2</v>
      </c>
      <c r="E9" s="1">
        <v>3.9199999999999999E-2</v>
      </c>
      <c r="F9" s="22">
        <v>3.1099999999999999E-2</v>
      </c>
      <c r="G9" s="22">
        <v>3.1099999999999999E-2</v>
      </c>
      <c r="H9" s="1">
        <v>3.2800000000000003E-2</v>
      </c>
      <c r="I9" s="27">
        <v>6.0311999999999996E-3</v>
      </c>
      <c r="J9" s="1" t="s">
        <v>13</v>
      </c>
      <c r="K9" s="5">
        <v>283717</v>
      </c>
      <c r="L9" s="5">
        <v>283551</v>
      </c>
      <c r="M9" s="1">
        <v>99.9</v>
      </c>
      <c r="N9" s="5">
        <v>283551</v>
      </c>
      <c r="O9" s="1">
        <v>99.9</v>
      </c>
      <c r="P9" s="5">
        <v>264108</v>
      </c>
      <c r="Q9" s="1">
        <v>93.1</v>
      </c>
      <c r="R9" s="5">
        <v>264067</v>
      </c>
      <c r="S9" s="1">
        <v>93.1</v>
      </c>
      <c r="T9" s="5">
        <v>238533</v>
      </c>
      <c r="U9" s="1">
        <v>84.1</v>
      </c>
      <c r="V9" s="5">
        <v>238533</v>
      </c>
      <c r="W9" s="1">
        <v>84.1</v>
      </c>
    </row>
    <row r="10" spans="1:23" ht="18" thickBot="1" x14ac:dyDescent="0.35">
      <c r="A10" s="20" t="s">
        <v>15</v>
      </c>
      <c r="B10" s="23">
        <v>8.2799999999999999E-2</v>
      </c>
      <c r="C10" s="22">
        <f t="shared" si="0"/>
        <v>1.3917657004830919</v>
      </c>
      <c r="D10" s="20">
        <v>9.3700000000000006E-2</v>
      </c>
      <c r="E10" s="20">
        <v>0.13139999999999999</v>
      </c>
      <c r="F10" s="20">
        <v>8.8900000000000007E-2</v>
      </c>
      <c r="G10" s="20">
        <v>8.7499999999999994E-2</v>
      </c>
      <c r="H10" s="20">
        <v>0.1094</v>
      </c>
      <c r="I10" s="28">
        <v>0.1152382</v>
      </c>
      <c r="J10" s="1" t="s">
        <v>14</v>
      </c>
      <c r="K10" s="5">
        <v>97031</v>
      </c>
      <c r="L10" s="5">
        <v>97015</v>
      </c>
      <c r="M10" s="1">
        <v>100</v>
      </c>
      <c r="N10" s="5">
        <v>97015</v>
      </c>
      <c r="O10" s="1">
        <v>100</v>
      </c>
      <c r="P10" s="5">
        <v>86822</v>
      </c>
      <c r="Q10" s="1">
        <v>89.5</v>
      </c>
      <c r="R10" s="5">
        <v>86822</v>
      </c>
      <c r="S10" s="1">
        <v>89.5</v>
      </c>
      <c r="T10" s="5">
        <v>76251</v>
      </c>
      <c r="U10" s="1">
        <v>78.599999999999994</v>
      </c>
      <c r="V10" s="5">
        <v>76251</v>
      </c>
      <c r="W10" s="1">
        <v>78.599999999999994</v>
      </c>
    </row>
    <row r="11" spans="1:23" ht="18" thickBot="1" x14ac:dyDescent="0.35">
      <c r="A11" s="20" t="s">
        <v>16</v>
      </c>
      <c r="B11" s="23">
        <v>4.58E-2</v>
      </c>
      <c r="C11" s="23"/>
      <c r="D11" s="20">
        <v>5.0599999999999999E-2</v>
      </c>
      <c r="E11" s="20">
        <v>6.1600000000000002E-2</v>
      </c>
      <c r="F11" s="20">
        <v>4.7199999999999999E-2</v>
      </c>
      <c r="G11" s="20">
        <v>4.7E-2</v>
      </c>
      <c r="H11" s="20">
        <v>5.7599999999999998E-2</v>
      </c>
      <c r="J11" s="1" t="s">
        <v>15</v>
      </c>
      <c r="K11" s="5">
        <v>453721</v>
      </c>
      <c r="L11" s="5">
        <v>445975</v>
      </c>
      <c r="M11" s="1">
        <v>98.3</v>
      </c>
      <c r="N11" s="5">
        <v>445972</v>
      </c>
      <c r="O11" s="1">
        <v>98.3</v>
      </c>
      <c r="P11" s="5">
        <v>417687</v>
      </c>
      <c r="Q11" s="1">
        <v>92.1</v>
      </c>
      <c r="R11" s="5">
        <v>417735</v>
      </c>
      <c r="S11" s="1">
        <v>92.1</v>
      </c>
      <c r="T11" s="5">
        <v>361439</v>
      </c>
      <c r="U11" s="1">
        <v>79.7</v>
      </c>
      <c r="V11" s="5">
        <v>361439</v>
      </c>
      <c r="W11" s="1">
        <v>79.7</v>
      </c>
    </row>
    <row r="12" spans="1:23" ht="23.25" thickBot="1" x14ac:dyDescent="0.35">
      <c r="A12" s="20" t="s">
        <v>17</v>
      </c>
      <c r="B12" s="23" t="s">
        <v>37</v>
      </c>
      <c r="C12" s="23">
        <f>SUM(B2:B10)/L12</f>
        <v>2.4526846180955735E-7</v>
      </c>
      <c r="D12" s="20" t="s">
        <v>38</v>
      </c>
      <c r="E12" s="20" t="s">
        <v>39</v>
      </c>
      <c r="F12" s="20" t="s">
        <v>40</v>
      </c>
      <c r="G12" s="20" t="s">
        <v>41</v>
      </c>
      <c r="H12" s="20" t="s">
        <v>42</v>
      </c>
      <c r="J12" s="3" t="s">
        <v>20</v>
      </c>
      <c r="K12" s="6">
        <v>1687740</v>
      </c>
      <c r="L12" s="6">
        <v>1679792</v>
      </c>
      <c r="M12" s="3">
        <v>99.5</v>
      </c>
      <c r="N12" s="6">
        <v>1679789</v>
      </c>
      <c r="O12" s="3">
        <v>99.5</v>
      </c>
      <c r="P12" s="6">
        <v>1544284</v>
      </c>
      <c r="Q12" s="3">
        <v>91.5</v>
      </c>
      <c r="R12" s="6">
        <v>1544168</v>
      </c>
      <c r="S12" s="3">
        <v>91.5</v>
      </c>
      <c r="T12" s="6">
        <v>1369673</v>
      </c>
      <c r="U12" s="3">
        <v>81.2</v>
      </c>
      <c r="V12" s="6">
        <v>1369673</v>
      </c>
      <c r="W12" s="3">
        <v>81.2</v>
      </c>
    </row>
    <row r="13" spans="1:23" ht="22.5" x14ac:dyDescent="0.3">
      <c r="A13" s="1" t="s">
        <v>18</v>
      </c>
      <c r="B13" s="22" t="s">
        <v>43</v>
      </c>
      <c r="C13" s="22"/>
      <c r="D13" s="1" t="s">
        <v>44</v>
      </c>
      <c r="E13" s="1" t="s">
        <v>45</v>
      </c>
      <c r="F13" s="1" t="s">
        <v>46</v>
      </c>
      <c r="G13" s="1" t="s">
        <v>47</v>
      </c>
      <c r="H13" s="1" t="s">
        <v>48</v>
      </c>
    </row>
    <row r="14" spans="1:23" ht="18" thickBot="1" x14ac:dyDescent="0.35">
      <c r="A14" s="3" t="s">
        <v>19</v>
      </c>
      <c r="B14" s="24">
        <v>0.95599999999999996</v>
      </c>
      <c r="C14" s="24"/>
      <c r="D14" s="3">
        <v>0.95799999999999996</v>
      </c>
      <c r="E14" s="3">
        <v>0.98299999999999998</v>
      </c>
      <c r="F14" s="3">
        <v>0.95799999999999996</v>
      </c>
      <c r="G14" s="3">
        <v>0.96399999999999997</v>
      </c>
      <c r="H14" s="3">
        <v>0.96599999999999997</v>
      </c>
    </row>
    <row r="15" spans="1:23" ht="18" thickTop="1" x14ac:dyDescent="0.3"/>
    <row r="18" spans="1:21" ht="18" thickBot="1" x14ac:dyDescent="0.35"/>
    <row r="19" spans="1:21" ht="18.75" thickTop="1" thickBot="1" x14ac:dyDescent="0.35">
      <c r="A19" s="21" t="s">
        <v>0</v>
      </c>
      <c r="B19" s="21" t="s">
        <v>1</v>
      </c>
      <c r="C19" s="21" t="s">
        <v>2</v>
      </c>
      <c r="D19" s="21" t="s">
        <v>3</v>
      </c>
      <c r="E19" s="21" t="s">
        <v>4</v>
      </c>
      <c r="F19" s="21" t="s">
        <v>5</v>
      </c>
      <c r="G19" s="21" t="s">
        <v>6</v>
      </c>
      <c r="I19" s="37" t="s">
        <v>0</v>
      </c>
      <c r="J19" s="33" t="s">
        <v>22</v>
      </c>
      <c r="L19" t="s">
        <v>2</v>
      </c>
      <c r="N19" s="39" t="s">
        <v>3</v>
      </c>
      <c r="O19" s="39"/>
      <c r="P19" s="39" t="s">
        <v>4</v>
      </c>
      <c r="Q19" s="39"/>
      <c r="R19" s="39" t="s">
        <v>5</v>
      </c>
      <c r="S19" s="39"/>
      <c r="T19" s="39" t="s">
        <v>6</v>
      </c>
      <c r="U19" s="39"/>
    </row>
    <row r="20" spans="1:21" ht="18.75" thickTop="1" thickBot="1" x14ac:dyDescent="0.35">
      <c r="A20" s="1" t="s">
        <v>7</v>
      </c>
      <c r="B20" s="31">
        <f>B2*0.2</f>
        <v>5.96E-3</v>
      </c>
      <c r="C20" s="29">
        <f>D2*0.2</f>
        <v>6.2199999999999998E-3</v>
      </c>
      <c r="D20" s="29">
        <f t="shared" ref="D20:G20" si="1">E2*0.2</f>
        <v>6.5799999999999999E-3</v>
      </c>
      <c r="E20" s="29">
        <f t="shared" si="1"/>
        <v>6.2600000000000008E-3</v>
      </c>
      <c r="F20" s="29">
        <f t="shared" si="1"/>
        <v>6.2600000000000008E-3</v>
      </c>
      <c r="G20" s="29">
        <f t="shared" si="1"/>
        <v>7.4999999999999997E-3</v>
      </c>
      <c r="I20" s="38"/>
      <c r="J20" t="s">
        <v>21</v>
      </c>
      <c r="K20" t="s">
        <v>50</v>
      </c>
      <c r="L20" t="s">
        <v>21</v>
      </c>
      <c r="M20" t="s">
        <v>50</v>
      </c>
      <c r="N20" t="s">
        <v>21</v>
      </c>
      <c r="O20" t="s">
        <v>50</v>
      </c>
      <c r="P20" t="s">
        <v>21</v>
      </c>
      <c r="Q20" t="s">
        <v>50</v>
      </c>
      <c r="R20" t="s">
        <v>21</v>
      </c>
      <c r="S20" t="s">
        <v>50</v>
      </c>
      <c r="T20" t="s">
        <v>21</v>
      </c>
      <c r="U20" t="s">
        <v>50</v>
      </c>
    </row>
    <row r="21" spans="1:21" ht="18.75" thickTop="1" thickBot="1" x14ac:dyDescent="0.35">
      <c r="A21" s="1" t="s">
        <v>8</v>
      </c>
      <c r="B21" s="31">
        <f t="shared" ref="B21:B28" si="2">B3*0.2</f>
        <v>4.3200000000000001E-3</v>
      </c>
      <c r="C21" s="29">
        <f t="shared" ref="C21:G28" si="3">D3*0.2</f>
        <v>5.62E-3</v>
      </c>
      <c r="D21" s="29">
        <f t="shared" si="3"/>
        <v>5.9200000000000008E-3</v>
      </c>
      <c r="E21" s="29">
        <f t="shared" si="3"/>
        <v>4.6800000000000001E-3</v>
      </c>
      <c r="F21" s="29">
        <f t="shared" si="3"/>
        <v>4.7200000000000002E-3</v>
      </c>
      <c r="G21" s="29">
        <f t="shared" si="3"/>
        <v>5.6000000000000008E-3</v>
      </c>
      <c r="I21" s="1" t="s">
        <v>7</v>
      </c>
      <c r="J21" s="5">
        <v>50824</v>
      </c>
      <c r="K21" s="35">
        <v>4.3200000000000001E-3</v>
      </c>
      <c r="L21" s="5">
        <v>50824</v>
      </c>
      <c r="M21" s="34">
        <v>5.62E-3</v>
      </c>
      <c r="N21" s="5">
        <v>45003</v>
      </c>
      <c r="O21">
        <v>5.9200000000000008E-3</v>
      </c>
      <c r="P21" s="5">
        <v>45003</v>
      </c>
      <c r="Q21">
        <v>4.6800000000000001E-3</v>
      </c>
      <c r="R21" s="5">
        <v>38819</v>
      </c>
      <c r="S21">
        <v>4.7200000000000002E-3</v>
      </c>
      <c r="T21" s="5">
        <v>38819</v>
      </c>
      <c r="U21">
        <v>5.6000000000000008E-3</v>
      </c>
    </row>
    <row r="22" spans="1:21" ht="18" thickTop="1" x14ac:dyDescent="0.3">
      <c r="A22" s="1" t="s">
        <v>9</v>
      </c>
      <c r="B22" s="29">
        <f t="shared" si="2"/>
        <v>7.7799999999999996E-3</v>
      </c>
      <c r="C22" s="29">
        <f t="shared" si="3"/>
        <v>8.0800000000000004E-3</v>
      </c>
      <c r="D22" s="29">
        <f t="shared" si="3"/>
        <v>9.3600000000000003E-3</v>
      </c>
      <c r="E22" s="29">
        <f t="shared" si="3"/>
        <v>7.5200000000000006E-3</v>
      </c>
      <c r="F22" s="29">
        <f t="shared" si="3"/>
        <v>8.0800000000000004E-3</v>
      </c>
      <c r="G22" s="29">
        <f t="shared" si="3"/>
        <v>9.4000000000000004E-3</v>
      </c>
      <c r="I22" s="1" t="s">
        <v>8</v>
      </c>
      <c r="J22" s="5">
        <v>81188</v>
      </c>
      <c r="K22" s="22">
        <v>5.96E-3</v>
      </c>
      <c r="L22" s="5">
        <v>81188</v>
      </c>
      <c r="M22" s="34">
        <v>6.2199999999999998E-3</v>
      </c>
      <c r="N22" s="5">
        <v>73743</v>
      </c>
      <c r="O22">
        <v>6.5799999999999999E-3</v>
      </c>
      <c r="P22" s="5">
        <v>73613</v>
      </c>
      <c r="Q22">
        <v>6.2600000000000008E-3</v>
      </c>
      <c r="R22" s="5">
        <v>65503</v>
      </c>
      <c r="S22">
        <v>6.2600000000000008E-3</v>
      </c>
      <c r="T22" s="5">
        <v>65503</v>
      </c>
      <c r="U22">
        <v>7.4999999999999997E-3</v>
      </c>
    </row>
    <row r="23" spans="1:21" x14ac:dyDescent="0.3">
      <c r="A23" s="1" t="s">
        <v>10</v>
      </c>
      <c r="B23" s="29">
        <f t="shared" si="2"/>
        <v>1.4060000000000001E-2</v>
      </c>
      <c r="C23" s="29">
        <f t="shared" si="3"/>
        <v>1.4999999999999999E-2</v>
      </c>
      <c r="D23" s="29">
        <f t="shared" si="3"/>
        <v>1.8440000000000002E-2</v>
      </c>
      <c r="E23" s="32">
        <f t="shared" si="3"/>
        <v>1.346E-2</v>
      </c>
      <c r="F23" s="32">
        <f t="shared" si="3"/>
        <v>1.374E-2</v>
      </c>
      <c r="G23" s="29">
        <f t="shared" si="3"/>
        <v>1.8420000000000002E-2</v>
      </c>
      <c r="I23" s="1" t="s">
        <v>9</v>
      </c>
      <c r="J23" s="5">
        <v>97015</v>
      </c>
      <c r="K23" s="1">
        <v>6.2399999999999999E-3</v>
      </c>
      <c r="L23" s="5">
        <v>97015</v>
      </c>
      <c r="M23" s="1">
        <v>6.8800000000000007E-3</v>
      </c>
      <c r="N23" s="5">
        <v>86822</v>
      </c>
      <c r="O23">
        <v>7.8399999999999997E-3</v>
      </c>
      <c r="P23" s="5">
        <v>86822</v>
      </c>
      <c r="Q23">
        <v>6.2199999999999998E-3</v>
      </c>
      <c r="R23" s="5">
        <v>76251</v>
      </c>
      <c r="S23">
        <v>6.2199999999999998E-3</v>
      </c>
      <c r="T23" s="5">
        <v>76251</v>
      </c>
      <c r="U23">
        <v>6.5600000000000007E-3</v>
      </c>
    </row>
    <row r="24" spans="1:21" ht="18" thickBot="1" x14ac:dyDescent="0.35">
      <c r="A24" s="1" t="s">
        <v>11</v>
      </c>
      <c r="B24" s="29">
        <f t="shared" si="2"/>
        <v>8.4799999999999997E-3</v>
      </c>
      <c r="C24" s="29">
        <f t="shared" si="3"/>
        <v>9.0800000000000013E-3</v>
      </c>
      <c r="D24" s="29">
        <f t="shared" si="3"/>
        <v>1.0000000000000002E-2</v>
      </c>
      <c r="E24" s="29">
        <f t="shared" si="3"/>
        <v>8.6599999999999993E-3</v>
      </c>
      <c r="F24" s="32">
        <f t="shared" si="3"/>
        <v>8.4200000000000004E-3</v>
      </c>
      <c r="G24" s="29">
        <f t="shared" si="3"/>
        <v>1.0000000000000002E-2</v>
      </c>
      <c r="I24" s="1" t="s">
        <v>10</v>
      </c>
      <c r="J24" s="5">
        <v>98566</v>
      </c>
      <c r="K24" s="1">
        <v>5.9200000000000008E-3</v>
      </c>
      <c r="L24" s="5">
        <v>98566</v>
      </c>
      <c r="M24" s="1">
        <v>6.8400000000000006E-3</v>
      </c>
      <c r="N24" s="5">
        <v>91176</v>
      </c>
      <c r="O24">
        <v>7.4999999999999997E-3</v>
      </c>
      <c r="P24" s="5">
        <v>91174</v>
      </c>
      <c r="Q24">
        <v>6.5799999999999999E-3</v>
      </c>
      <c r="R24" s="5">
        <v>82239</v>
      </c>
      <c r="S24">
        <v>6.2399999999999999E-3</v>
      </c>
      <c r="T24" s="5">
        <v>82239</v>
      </c>
      <c r="U24">
        <v>6.8599999999999998E-3</v>
      </c>
    </row>
    <row r="25" spans="1:21" ht="18.75" thickTop="1" thickBot="1" x14ac:dyDescent="0.35">
      <c r="A25" s="1" t="s">
        <v>12</v>
      </c>
      <c r="B25" s="31">
        <f t="shared" si="2"/>
        <v>5.9200000000000008E-3</v>
      </c>
      <c r="C25" s="29">
        <f t="shared" si="3"/>
        <v>6.8400000000000006E-3</v>
      </c>
      <c r="D25" s="29">
        <f t="shared" si="3"/>
        <v>7.4999999999999997E-3</v>
      </c>
      <c r="E25" s="29">
        <f t="shared" si="3"/>
        <v>6.5799999999999999E-3</v>
      </c>
      <c r="F25" s="29">
        <f t="shared" si="3"/>
        <v>6.2399999999999999E-3</v>
      </c>
      <c r="G25" s="29">
        <f t="shared" si="3"/>
        <v>6.8599999999999998E-3</v>
      </c>
      <c r="I25" s="1" t="s">
        <v>11</v>
      </c>
      <c r="J25" s="5">
        <v>152487</v>
      </c>
      <c r="K25" s="1">
        <v>7.7799999999999996E-3</v>
      </c>
      <c r="L25" s="5">
        <v>152487</v>
      </c>
      <c r="M25" s="1">
        <v>8.0800000000000004E-3</v>
      </c>
      <c r="N25" s="5">
        <v>139589</v>
      </c>
      <c r="O25">
        <v>9.3600000000000003E-3</v>
      </c>
      <c r="P25" s="5">
        <v>139589</v>
      </c>
      <c r="Q25">
        <v>7.5200000000000006E-3</v>
      </c>
      <c r="R25" s="5">
        <v>126414</v>
      </c>
      <c r="S25">
        <v>8.0800000000000004E-3</v>
      </c>
      <c r="T25" s="5">
        <v>126414</v>
      </c>
      <c r="U25">
        <v>9.4000000000000004E-3</v>
      </c>
    </row>
    <row r="26" spans="1:21" ht="18.75" thickTop="1" thickBot="1" x14ac:dyDescent="0.35">
      <c r="A26" s="1" t="s">
        <v>13</v>
      </c>
      <c r="B26" s="31">
        <f t="shared" si="2"/>
        <v>1.3080000000000001E-2</v>
      </c>
      <c r="C26" s="29">
        <f t="shared" si="3"/>
        <v>1.47E-2</v>
      </c>
      <c r="D26" s="29">
        <f t="shared" si="3"/>
        <v>1.9040000000000001E-2</v>
      </c>
      <c r="E26" s="29">
        <f t="shared" si="3"/>
        <v>1.3760000000000001E-2</v>
      </c>
      <c r="F26" s="29">
        <f t="shared" si="3"/>
        <v>1.3440000000000001E-2</v>
      </c>
      <c r="G26" s="29">
        <f t="shared" si="3"/>
        <v>1.7480000000000002E-2</v>
      </c>
      <c r="I26" s="1" t="s">
        <v>12</v>
      </c>
      <c r="J26" s="5">
        <v>157374</v>
      </c>
      <c r="K26" s="1">
        <v>8.4799999999999997E-3</v>
      </c>
      <c r="L26" s="5">
        <v>157374</v>
      </c>
      <c r="M26" s="1">
        <v>9.0800000000000013E-3</v>
      </c>
      <c r="N26" s="5">
        <v>142447</v>
      </c>
      <c r="O26">
        <v>1.0000000000000002E-2</v>
      </c>
      <c r="P26" s="5">
        <v>142453</v>
      </c>
      <c r="Q26">
        <v>8.6599999999999993E-3</v>
      </c>
      <c r="R26" s="5">
        <v>127306</v>
      </c>
      <c r="S26">
        <v>8.4200000000000004E-3</v>
      </c>
      <c r="T26" s="5">
        <v>127306</v>
      </c>
      <c r="U26">
        <v>1.0000000000000002E-2</v>
      </c>
    </row>
    <row r="27" spans="1:21" ht="18.75" thickTop="1" thickBot="1" x14ac:dyDescent="0.35">
      <c r="A27" s="1" t="s">
        <v>14</v>
      </c>
      <c r="B27" s="29">
        <f t="shared" si="2"/>
        <v>6.2399999999999999E-3</v>
      </c>
      <c r="C27" s="29">
        <f t="shared" si="3"/>
        <v>6.8800000000000007E-3</v>
      </c>
      <c r="D27" s="29">
        <f t="shared" si="3"/>
        <v>7.8399999999999997E-3</v>
      </c>
      <c r="E27" s="31">
        <f t="shared" si="3"/>
        <v>6.2199999999999998E-3</v>
      </c>
      <c r="F27" s="31">
        <f t="shared" si="3"/>
        <v>6.2199999999999998E-3</v>
      </c>
      <c r="G27" s="29">
        <f t="shared" si="3"/>
        <v>6.5600000000000007E-3</v>
      </c>
      <c r="I27" s="1" t="s">
        <v>13</v>
      </c>
      <c r="J27" s="5">
        <v>283551</v>
      </c>
      <c r="K27" s="22">
        <v>1.3080000000000001E-2</v>
      </c>
      <c r="L27" s="5">
        <v>283551</v>
      </c>
      <c r="M27" s="1">
        <v>1.47E-2</v>
      </c>
      <c r="N27" s="5">
        <v>264108</v>
      </c>
      <c r="O27">
        <v>1.9040000000000001E-2</v>
      </c>
      <c r="P27" s="5">
        <v>264067</v>
      </c>
      <c r="Q27">
        <v>1.3760000000000001E-2</v>
      </c>
      <c r="R27" s="5">
        <v>238533</v>
      </c>
      <c r="S27">
        <v>1.3440000000000001E-2</v>
      </c>
      <c r="T27" s="5">
        <v>238533</v>
      </c>
      <c r="U27">
        <v>1.7480000000000002E-2</v>
      </c>
    </row>
    <row r="28" spans="1:21" ht="18.75" thickTop="1" thickBot="1" x14ac:dyDescent="0.35">
      <c r="A28" s="20" t="s">
        <v>15</v>
      </c>
      <c r="B28" s="31">
        <f t="shared" si="2"/>
        <v>1.6560000000000002E-2</v>
      </c>
      <c r="C28" s="29">
        <f t="shared" si="3"/>
        <v>1.8740000000000003E-2</v>
      </c>
      <c r="D28" s="29">
        <f t="shared" si="3"/>
        <v>2.6279999999999998E-2</v>
      </c>
      <c r="E28" s="29">
        <f t="shared" si="3"/>
        <v>1.7780000000000001E-2</v>
      </c>
      <c r="F28" s="29">
        <f t="shared" si="3"/>
        <v>1.7499999999999998E-2</v>
      </c>
      <c r="G28" s="29">
        <f t="shared" si="3"/>
        <v>2.188E-2</v>
      </c>
      <c r="I28" s="1" t="s">
        <v>14</v>
      </c>
      <c r="J28" s="5">
        <v>312812</v>
      </c>
      <c r="K28" s="22">
        <v>1.4060000000000001E-2</v>
      </c>
      <c r="L28" s="5">
        <v>312812</v>
      </c>
      <c r="M28" s="1">
        <v>1.4999999999999999E-2</v>
      </c>
      <c r="N28" s="5">
        <v>283709</v>
      </c>
      <c r="O28">
        <v>1.8440000000000002E-2</v>
      </c>
      <c r="P28" s="5">
        <v>283712</v>
      </c>
      <c r="Q28">
        <v>1.346E-2</v>
      </c>
      <c r="R28" s="5">
        <v>253169</v>
      </c>
      <c r="S28">
        <v>1.374E-2</v>
      </c>
      <c r="T28" s="5">
        <v>253169</v>
      </c>
      <c r="U28">
        <v>1.8420000000000002E-2</v>
      </c>
    </row>
    <row r="29" spans="1:21" ht="18.75" thickTop="1" thickBot="1" x14ac:dyDescent="0.35">
      <c r="A29" s="20" t="s">
        <v>16</v>
      </c>
      <c r="B29" s="31">
        <f>AVERAGE(B20:B28)</f>
        <v>9.1555555555555574E-3</v>
      </c>
      <c r="C29" s="29">
        <f t="shared" ref="C29:G29" si="4">AVERAGE(C20:C28)</f>
        <v>1.0128888888888889E-2</v>
      </c>
      <c r="D29" s="29">
        <f t="shared" si="4"/>
        <v>1.2328888888888889E-2</v>
      </c>
      <c r="E29" s="29">
        <f t="shared" si="4"/>
        <v>9.4355555555555564E-3</v>
      </c>
      <c r="F29" s="29">
        <f t="shared" si="4"/>
        <v>9.4022222222222233E-3</v>
      </c>
      <c r="G29" s="29">
        <f t="shared" si="4"/>
        <v>1.152222222222222E-2</v>
      </c>
      <c r="I29" s="1" t="s">
        <v>15</v>
      </c>
      <c r="J29" s="5">
        <v>445975</v>
      </c>
      <c r="K29" s="23">
        <v>1.6560000000000002E-2</v>
      </c>
      <c r="L29" s="5">
        <v>445972</v>
      </c>
      <c r="M29" s="20">
        <v>1.8740000000000003E-2</v>
      </c>
      <c r="N29" s="5">
        <v>417687</v>
      </c>
      <c r="O29">
        <v>2.6279999999999998E-2</v>
      </c>
      <c r="P29" s="5">
        <v>417735</v>
      </c>
      <c r="Q29">
        <v>1.7780000000000001E-2</v>
      </c>
      <c r="R29" s="5">
        <v>361439</v>
      </c>
      <c r="S29">
        <v>1.7499999999999998E-2</v>
      </c>
      <c r="T29" s="5">
        <v>361439</v>
      </c>
      <c r="U29">
        <v>2.188E-2</v>
      </c>
    </row>
    <row r="30" spans="1:21" ht="23.25" thickBot="1" x14ac:dyDescent="0.35">
      <c r="A30" s="20" t="s">
        <v>17</v>
      </c>
      <c r="B30" s="30">
        <f>SUM(B20:B28)/L12</f>
        <v>4.9053692361911481E-8</v>
      </c>
      <c r="C30" s="30">
        <f>SUM(C20:C28)/N12</f>
        <v>5.4268720654796528E-8</v>
      </c>
      <c r="D30" s="30">
        <f>SUM(D20:D28)/P12</f>
        <v>7.1852068660945787E-8</v>
      </c>
      <c r="E30" s="30">
        <f>SUM(E20:E28)/R12</f>
        <v>5.4994016195129036E-8</v>
      </c>
      <c r="F30" s="30">
        <f>SUM(F20:F28)/T12</f>
        <v>6.1781169666044393E-8</v>
      </c>
      <c r="G30" s="30">
        <f>SUM(G20:G28)/V12</f>
        <v>7.5711501942434427E-8</v>
      </c>
    </row>
    <row r="31" spans="1:21" x14ac:dyDescent="0.3">
      <c r="A31" s="1" t="s">
        <v>18</v>
      </c>
      <c r="B31" s="36">
        <v>5.4497663644000074E-6</v>
      </c>
      <c r="C31">
        <v>5.7653313717254584E-4</v>
      </c>
      <c r="D31">
        <v>1.2783114200646145E-3</v>
      </c>
      <c r="E31">
        <v>4.9879634551820966E-4</v>
      </c>
      <c r="F31">
        <v>5.0153794558704143E-4</v>
      </c>
      <c r="G31">
        <v>9.3319425981907764E-4</v>
      </c>
    </row>
    <row r="32" spans="1:21" ht="18" thickBot="1" x14ac:dyDescent="0.35">
      <c r="A32" s="3" t="s">
        <v>19</v>
      </c>
      <c r="B32">
        <v>0.98116999999999999</v>
      </c>
      <c r="C32">
        <v>0.98543999999999998</v>
      </c>
      <c r="D32">
        <v>0.98838000000000004</v>
      </c>
      <c r="E32">
        <v>0.98685</v>
      </c>
      <c r="F32">
        <v>0.99460999999999999</v>
      </c>
      <c r="G32">
        <v>0.97614999999999996</v>
      </c>
    </row>
    <row r="33" ht="18" thickTop="1" x14ac:dyDescent="0.3"/>
  </sheetData>
  <mergeCells count="12">
    <mergeCell ref="V1:W1"/>
    <mergeCell ref="I19:I20"/>
    <mergeCell ref="N19:O19"/>
    <mergeCell ref="P19:Q19"/>
    <mergeCell ref="R19:S19"/>
    <mergeCell ref="T19:U19"/>
    <mergeCell ref="J1:J2"/>
    <mergeCell ref="L1:M1"/>
    <mergeCell ref="N1:O1"/>
    <mergeCell ref="P1:Q1"/>
    <mergeCell ref="R1:S1"/>
    <mergeCell ref="T1:U1"/>
  </mergeCells>
  <phoneticPr fontId="13" type="noConversion"/>
  <conditionalFormatting sqref="C20:G20">
    <cfRule type="cellIs" dxfId="2" priority="3" operator="lessThan">
      <formula>$B$20</formula>
    </cfRule>
  </conditionalFormatting>
  <conditionalFormatting sqref="C21:G21">
    <cfRule type="cellIs" dxfId="1" priority="2" operator="lessThan">
      <formula>$B$21</formula>
    </cfRule>
  </conditionalFormatting>
  <conditionalFormatting sqref="C22:G22">
    <cfRule type="cellIs" dxfId="0" priority="1" operator="lessThan">
      <formula>$B$22</formula>
    </cfRule>
  </conditionalFormatting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9"/>
  <sheetViews>
    <sheetView topLeftCell="A5" workbookViewId="0">
      <selection activeCell="A3" sqref="A3:B11"/>
    </sheetView>
  </sheetViews>
  <sheetFormatPr defaultColWidth="11.5546875" defaultRowHeight="17.25" x14ac:dyDescent="0.3"/>
  <cols>
    <col min="3" max="3" width="11.77734375" bestFit="1" customWidth="1"/>
    <col min="5" max="5" width="12.109375" bestFit="1" customWidth="1"/>
  </cols>
  <sheetData>
    <row r="1" spans="1:37" x14ac:dyDescent="0.3">
      <c r="A1" s="33" t="s">
        <v>22</v>
      </c>
      <c r="H1" s="39" t="s">
        <v>22</v>
      </c>
      <c r="I1" s="39"/>
      <c r="J1" s="39"/>
      <c r="K1" s="39"/>
      <c r="L1" s="39"/>
      <c r="M1" s="39" t="s">
        <v>2</v>
      </c>
      <c r="N1" s="39"/>
      <c r="O1" s="39"/>
      <c r="P1" s="39"/>
      <c r="Q1" s="39"/>
      <c r="R1" s="39" t="s">
        <v>3</v>
      </c>
      <c r="S1" s="39"/>
      <c r="T1" s="39"/>
      <c r="U1" s="39"/>
      <c r="V1" s="39"/>
      <c r="W1" s="39" t="s">
        <v>4</v>
      </c>
      <c r="X1" s="39"/>
      <c r="Y1" s="39"/>
      <c r="Z1" s="39"/>
      <c r="AA1" s="39"/>
      <c r="AB1" s="39" t="s">
        <v>5</v>
      </c>
      <c r="AC1" s="39"/>
      <c r="AD1" s="39"/>
      <c r="AE1" s="39"/>
      <c r="AF1" s="39"/>
      <c r="AG1" s="39" t="s">
        <v>6</v>
      </c>
      <c r="AH1" s="39"/>
      <c r="AI1" s="39"/>
      <c r="AJ1" s="39"/>
      <c r="AK1" s="39"/>
    </row>
    <row r="2" spans="1:37" x14ac:dyDescent="0.3">
      <c r="A2" t="s">
        <v>21</v>
      </c>
      <c r="B2" t="s">
        <v>50</v>
      </c>
      <c r="C2" t="s">
        <v>51</v>
      </c>
      <c r="D2" t="s">
        <v>54</v>
      </c>
      <c r="E2" t="s">
        <v>55</v>
      </c>
      <c r="H2" t="s">
        <v>21</v>
      </c>
      <c r="I2" t="s">
        <v>50</v>
      </c>
      <c r="J2" t="s">
        <v>51</v>
      </c>
      <c r="K2" t="s">
        <v>54</v>
      </c>
      <c r="L2" t="s">
        <v>55</v>
      </c>
      <c r="M2" t="s">
        <v>21</v>
      </c>
      <c r="N2" t="s">
        <v>50</v>
      </c>
      <c r="O2" t="s">
        <v>51</v>
      </c>
      <c r="P2" t="s">
        <v>54</v>
      </c>
      <c r="Q2" t="s">
        <v>55</v>
      </c>
      <c r="R2" t="s">
        <v>21</v>
      </c>
      <c r="S2" t="s">
        <v>50</v>
      </c>
      <c r="T2" t="s">
        <v>51</v>
      </c>
      <c r="U2" t="s">
        <v>54</v>
      </c>
      <c r="V2" t="s">
        <v>55</v>
      </c>
      <c r="W2" t="s">
        <v>21</v>
      </c>
      <c r="X2" t="s">
        <v>50</v>
      </c>
      <c r="Y2" t="s">
        <v>51</v>
      </c>
      <c r="Z2" t="s">
        <v>54</v>
      </c>
      <c r="AA2" t="s">
        <v>55</v>
      </c>
      <c r="AB2" t="s">
        <v>21</v>
      </c>
      <c r="AC2" t="s">
        <v>50</v>
      </c>
      <c r="AD2" t="s">
        <v>51</v>
      </c>
      <c r="AE2" t="s">
        <v>54</v>
      </c>
      <c r="AF2" t="s">
        <v>55</v>
      </c>
      <c r="AG2" t="s">
        <v>21</v>
      </c>
      <c r="AH2" t="s">
        <v>50</v>
      </c>
      <c r="AI2" t="s">
        <v>51</v>
      </c>
      <c r="AJ2" t="s">
        <v>54</v>
      </c>
      <c r="AK2" t="s">
        <v>55</v>
      </c>
    </row>
    <row r="3" spans="1:37" x14ac:dyDescent="0.3">
      <c r="A3" s="5">
        <v>38819</v>
      </c>
      <c r="B3">
        <v>5.6000000000000008E-3</v>
      </c>
      <c r="C3" s="29">
        <f>B3*B$13+B$14</f>
        <v>3.1000003359999998E-3</v>
      </c>
      <c r="D3" s="29">
        <f>B3-C3</f>
        <v>2.499999664000001E-3</v>
      </c>
      <c r="E3">
        <f>D3*D3</f>
        <v>6.2499983200001179E-6</v>
      </c>
      <c r="H3">
        <v>50824</v>
      </c>
      <c r="I3">
        <v>4.3200000000000001E-3</v>
      </c>
      <c r="J3">
        <v>4.6247199999999997E-3</v>
      </c>
      <c r="K3">
        <v>-3.0471999999999964E-4</v>
      </c>
      <c r="L3">
        <v>9.2854278399999777E-8</v>
      </c>
      <c r="M3" s="5">
        <v>50824</v>
      </c>
      <c r="N3" s="34">
        <v>5.62E-3</v>
      </c>
      <c r="O3" s="29">
        <f>N3*N$13+N$14</f>
        <v>3.5000002247999999E-3</v>
      </c>
      <c r="P3" s="29">
        <f>N3-O3</f>
        <v>2.1199997752000001E-3</v>
      </c>
      <c r="Q3">
        <f>P3*P3</f>
        <v>4.4943990468480509E-6</v>
      </c>
      <c r="R3" s="5">
        <v>45003</v>
      </c>
      <c r="S3">
        <v>5.9200000000000008E-3</v>
      </c>
      <c r="T3" s="29">
        <f>S3*S$13+S$14</f>
        <v>2.5000003552000001E-3</v>
      </c>
      <c r="U3" s="29">
        <f>S3-T3</f>
        <v>3.4199996448000007E-3</v>
      </c>
      <c r="V3">
        <f>U3*U3</f>
        <v>1.1696397570432131E-5</v>
      </c>
      <c r="W3" s="5">
        <v>45003</v>
      </c>
      <c r="X3">
        <v>4.6800000000000001E-3</v>
      </c>
      <c r="Y3" s="29">
        <f>X3*X$13+X$14</f>
        <v>3.3000001871999998E-3</v>
      </c>
      <c r="Z3" s="29">
        <f>X3-Y3</f>
        <v>1.3799998128000003E-3</v>
      </c>
      <c r="AA3">
        <f>Z3*Z3</f>
        <v>1.9043994833280358E-6</v>
      </c>
      <c r="AB3" s="5">
        <v>38819</v>
      </c>
      <c r="AC3">
        <v>4.7200000000000002E-3</v>
      </c>
      <c r="AD3" s="29">
        <f>AC3*AC$13+AC$14</f>
        <v>3.2000001888000001E-3</v>
      </c>
      <c r="AE3" s="29">
        <f>AC3-AD3</f>
        <v>1.5199998112000001E-3</v>
      </c>
      <c r="AF3">
        <f>AE3*AE3</f>
        <v>2.3103994260480363E-6</v>
      </c>
      <c r="AG3" s="5">
        <v>38819</v>
      </c>
      <c r="AH3">
        <v>5.6000000000000008E-3</v>
      </c>
      <c r="AI3" s="29">
        <f>AH3*AH$13+AH$14</f>
        <v>3.1000003359999998E-3</v>
      </c>
      <c r="AJ3" s="29">
        <f>AH3-AI3</f>
        <v>2.499999664000001E-3</v>
      </c>
      <c r="AK3">
        <f>AJ3*AJ3</f>
        <v>6.2499983200001179E-6</v>
      </c>
    </row>
    <row r="4" spans="1:37" x14ac:dyDescent="0.3">
      <c r="A4" s="5">
        <v>65503</v>
      </c>
      <c r="B4">
        <v>7.4999999999999997E-3</v>
      </c>
      <c r="C4" s="29">
        <f t="shared" ref="C4:C11" si="0">B4*B$13+B$14</f>
        <v>3.1000004499999998E-3</v>
      </c>
      <c r="D4" s="29">
        <f t="shared" ref="D4:D11" si="1">B4-C4</f>
        <v>4.3999995500000003E-3</v>
      </c>
      <c r="E4">
        <f t="shared" ref="E4:E11" si="2">D4*D4</f>
        <v>1.9359996040000206E-5</v>
      </c>
      <c r="H4">
        <v>81188</v>
      </c>
      <c r="I4">
        <v>5.96E-3</v>
      </c>
      <c r="J4">
        <v>5.5356399999999997E-3</v>
      </c>
      <c r="K4">
        <v>4.2436000000000036E-4</v>
      </c>
      <c r="L4">
        <v>1.800814096000003E-7</v>
      </c>
      <c r="M4" s="5">
        <v>81188</v>
      </c>
      <c r="N4" s="34">
        <v>6.2199999999999998E-3</v>
      </c>
      <c r="O4" s="29">
        <f t="shared" ref="O4:O11" si="3">N4*N$13+N$14</f>
        <v>3.5000002488000002E-3</v>
      </c>
      <c r="P4" s="29">
        <f t="shared" ref="P4:P11" si="4">N4-O4</f>
        <v>2.7199997511999996E-3</v>
      </c>
      <c r="Q4">
        <f t="shared" ref="Q4:Q11" si="5">P4*P4</f>
        <v>7.3983986465280595E-6</v>
      </c>
      <c r="R4" s="5">
        <v>73743</v>
      </c>
      <c r="S4">
        <v>6.5799999999999999E-3</v>
      </c>
      <c r="T4" s="29">
        <f t="shared" ref="T4:T11" si="6">S4*S$13+S$14</f>
        <v>2.5000003948E-3</v>
      </c>
      <c r="U4" s="29">
        <f t="shared" ref="U4:U11" si="7">S4-T4</f>
        <v>4.0799996052000003E-3</v>
      </c>
      <c r="V4">
        <f t="shared" ref="V4:V11" si="8">U4*U4</f>
        <v>1.6646396778432158E-5</v>
      </c>
      <c r="W4" s="5">
        <v>73613</v>
      </c>
      <c r="X4">
        <v>6.2600000000000008E-3</v>
      </c>
      <c r="Y4" s="29">
        <f t="shared" ref="Y4:Y11" si="9">X4*X$13+X$14</f>
        <v>3.3000002504000002E-3</v>
      </c>
      <c r="Z4" s="29">
        <f t="shared" ref="Z4:Z11" si="10">X4-Y4</f>
        <v>2.9599997496000006E-3</v>
      </c>
      <c r="AA4">
        <f t="shared" ref="AA4:AA11" si="11">Z4*Z4</f>
        <v>8.7615985176320667E-6</v>
      </c>
      <c r="AB4" s="5">
        <v>65503</v>
      </c>
      <c r="AC4">
        <v>6.2600000000000008E-3</v>
      </c>
      <c r="AD4" s="29">
        <f t="shared" ref="AD4:AD11" si="12">AC4*AC$13+AC$14</f>
        <v>3.2000002504000004E-3</v>
      </c>
      <c r="AE4" s="29">
        <f t="shared" ref="AE4:AE11" si="13">AC4-AD4</f>
        <v>3.0599997496000004E-3</v>
      </c>
      <c r="AF4">
        <f t="shared" ref="AF4:AF11" si="14">AE4*AE4</f>
        <v>9.3635984675520656E-6</v>
      </c>
      <c r="AG4" s="5">
        <v>65503</v>
      </c>
      <c r="AH4">
        <v>7.4999999999999997E-3</v>
      </c>
      <c r="AI4" s="29">
        <f t="shared" ref="AI4:AI11" si="15">AH4*AH$13+AH$14</f>
        <v>3.1000004499999998E-3</v>
      </c>
      <c r="AJ4" s="29">
        <f t="shared" ref="AJ4:AJ11" si="16">AH4-AI4</f>
        <v>4.3999995500000003E-3</v>
      </c>
      <c r="AK4">
        <f t="shared" ref="AK4:AK11" si="17">AJ4*AJ4</f>
        <v>1.9359996040000206E-5</v>
      </c>
    </row>
    <row r="5" spans="1:37" x14ac:dyDescent="0.3">
      <c r="A5" s="5">
        <v>76251</v>
      </c>
      <c r="B5">
        <v>6.5600000000000007E-3</v>
      </c>
      <c r="C5" s="29">
        <f t="shared" si="0"/>
        <v>3.1000003935999997E-3</v>
      </c>
      <c r="D5" s="29">
        <f t="shared" si="1"/>
        <v>3.459999606400001E-3</v>
      </c>
      <c r="E5">
        <f t="shared" si="2"/>
        <v>1.1971597276288162E-5</v>
      </c>
      <c r="H5">
        <v>97015</v>
      </c>
      <c r="I5">
        <v>6.2399999999999999E-3</v>
      </c>
      <c r="J5">
        <v>6.0104499999999996E-3</v>
      </c>
      <c r="K5">
        <v>2.2955000000000024E-4</v>
      </c>
      <c r="L5">
        <v>5.2693202500000113E-8</v>
      </c>
      <c r="M5" s="5">
        <v>97015</v>
      </c>
      <c r="N5" s="1">
        <v>6.8800000000000007E-3</v>
      </c>
      <c r="O5" s="29">
        <f t="shared" si="3"/>
        <v>3.5000002752E-3</v>
      </c>
      <c r="P5" s="29">
        <f t="shared" si="4"/>
        <v>3.3799997248000007E-3</v>
      </c>
      <c r="Q5">
        <f t="shared" si="5"/>
        <v>1.1424398139648081E-5</v>
      </c>
      <c r="R5" s="5">
        <v>86822</v>
      </c>
      <c r="S5">
        <v>7.8399999999999997E-3</v>
      </c>
      <c r="T5" s="29">
        <f t="shared" si="6"/>
        <v>2.5000004704000003E-3</v>
      </c>
      <c r="U5" s="29">
        <f t="shared" si="7"/>
        <v>5.3399995295999991E-3</v>
      </c>
      <c r="V5">
        <f t="shared" si="8"/>
        <v>2.8515594976128211E-5</v>
      </c>
      <c r="W5" s="5">
        <v>86822</v>
      </c>
      <c r="X5">
        <v>6.2199999999999998E-3</v>
      </c>
      <c r="Y5" s="29">
        <f t="shared" si="9"/>
        <v>3.3000002488000001E-3</v>
      </c>
      <c r="Z5" s="29">
        <f t="shared" si="10"/>
        <v>2.9199997511999997E-3</v>
      </c>
      <c r="AA5">
        <f t="shared" si="11"/>
        <v>8.5263985470080597E-6</v>
      </c>
      <c r="AB5" s="5">
        <v>76251</v>
      </c>
      <c r="AC5">
        <v>6.2199999999999998E-3</v>
      </c>
      <c r="AD5" s="29">
        <f t="shared" si="12"/>
        <v>3.2000002488000003E-3</v>
      </c>
      <c r="AE5" s="29">
        <f t="shared" si="13"/>
        <v>3.0199997511999995E-3</v>
      </c>
      <c r="AF5">
        <f t="shared" si="14"/>
        <v>9.1203984972480586E-6</v>
      </c>
      <c r="AG5" s="5">
        <v>76251</v>
      </c>
      <c r="AH5">
        <v>6.5600000000000007E-3</v>
      </c>
      <c r="AI5" s="29">
        <f t="shared" si="15"/>
        <v>3.1000003935999997E-3</v>
      </c>
      <c r="AJ5" s="29">
        <f t="shared" si="16"/>
        <v>3.459999606400001E-3</v>
      </c>
      <c r="AK5">
        <f t="shared" si="17"/>
        <v>1.1971597276288162E-5</v>
      </c>
    </row>
    <row r="6" spans="1:37" x14ac:dyDescent="0.3">
      <c r="A6" s="5">
        <v>82239</v>
      </c>
      <c r="B6">
        <v>6.8599999999999998E-3</v>
      </c>
      <c r="C6" s="29">
        <f t="shared" si="0"/>
        <v>3.1000004116000001E-3</v>
      </c>
      <c r="D6" s="29">
        <f t="shared" si="1"/>
        <v>3.7599995883999997E-3</v>
      </c>
      <c r="E6">
        <f t="shared" si="2"/>
        <v>1.4137596904768167E-5</v>
      </c>
      <c r="H6">
        <v>98566</v>
      </c>
      <c r="I6">
        <v>5.9200000000000008E-3</v>
      </c>
      <c r="J6">
        <v>6.05698E-3</v>
      </c>
      <c r="K6">
        <v>-1.3697999999999922E-4</v>
      </c>
      <c r="L6">
        <v>1.8763520399999786E-8</v>
      </c>
      <c r="M6" s="5">
        <v>98566</v>
      </c>
      <c r="N6" s="1">
        <v>6.8400000000000006E-3</v>
      </c>
      <c r="O6" s="29">
        <f t="shared" si="3"/>
        <v>3.5000002735999999E-3</v>
      </c>
      <c r="P6" s="29">
        <f t="shared" si="4"/>
        <v>3.3399997264000007E-3</v>
      </c>
      <c r="Q6">
        <f t="shared" si="5"/>
        <v>1.1155598172352079E-5</v>
      </c>
      <c r="R6" s="5">
        <v>91176</v>
      </c>
      <c r="S6">
        <v>7.4999999999999997E-3</v>
      </c>
      <c r="T6" s="29">
        <f t="shared" si="6"/>
        <v>2.50000045E-3</v>
      </c>
      <c r="U6" s="29">
        <f t="shared" si="7"/>
        <v>4.9999995500000002E-3</v>
      </c>
      <c r="V6">
        <f t="shared" si="8"/>
        <v>2.4999995500000206E-5</v>
      </c>
      <c r="W6" s="5">
        <v>91174</v>
      </c>
      <c r="X6">
        <v>6.5799999999999999E-3</v>
      </c>
      <c r="Y6" s="29">
        <f t="shared" si="9"/>
        <v>3.3000002632E-3</v>
      </c>
      <c r="Z6" s="29">
        <f t="shared" si="10"/>
        <v>3.2799997367999999E-3</v>
      </c>
      <c r="AA6">
        <f t="shared" si="11"/>
        <v>1.0758398273408069E-5</v>
      </c>
      <c r="AB6" s="5">
        <v>82239</v>
      </c>
      <c r="AC6">
        <v>6.2399999999999999E-3</v>
      </c>
      <c r="AD6" s="29">
        <f t="shared" si="12"/>
        <v>3.2000002496000001E-3</v>
      </c>
      <c r="AE6" s="29">
        <f t="shared" si="13"/>
        <v>3.0399997503999998E-3</v>
      </c>
      <c r="AF6">
        <f t="shared" si="14"/>
        <v>9.2415984824320613E-6</v>
      </c>
      <c r="AG6" s="5">
        <v>82239</v>
      </c>
      <c r="AH6">
        <v>6.8599999999999998E-3</v>
      </c>
      <c r="AI6" s="29">
        <f t="shared" si="15"/>
        <v>3.1000004116000001E-3</v>
      </c>
      <c r="AJ6" s="29">
        <f t="shared" si="16"/>
        <v>3.7599995883999997E-3</v>
      </c>
      <c r="AK6">
        <f t="shared" si="17"/>
        <v>1.4137596904768167E-5</v>
      </c>
    </row>
    <row r="7" spans="1:37" x14ac:dyDescent="0.3">
      <c r="A7" s="5">
        <v>126414</v>
      </c>
      <c r="B7">
        <v>9.4000000000000004E-3</v>
      </c>
      <c r="C7" s="29">
        <f t="shared" si="0"/>
        <v>3.1000005639999998E-3</v>
      </c>
      <c r="D7" s="29">
        <f t="shared" si="1"/>
        <v>6.2999994360000006E-3</v>
      </c>
      <c r="E7">
        <f t="shared" si="2"/>
        <v>3.9689992893600324E-5</v>
      </c>
      <c r="H7">
        <v>152487</v>
      </c>
      <c r="I7">
        <v>7.7799999999999996E-3</v>
      </c>
      <c r="J7">
        <v>7.6746100000000001E-3</v>
      </c>
      <c r="K7">
        <v>1.0538999999999948E-4</v>
      </c>
      <c r="L7">
        <v>1.1107052099999889E-8</v>
      </c>
      <c r="M7" s="5">
        <v>152487</v>
      </c>
      <c r="N7" s="1">
        <v>8.0800000000000004E-3</v>
      </c>
      <c r="O7" s="29">
        <f t="shared" si="3"/>
        <v>3.5000003232000003E-3</v>
      </c>
      <c r="P7" s="29">
        <f t="shared" si="4"/>
        <v>4.5799996768000001E-3</v>
      </c>
      <c r="Q7">
        <f t="shared" si="5"/>
        <v>2.0976397039488107E-5</v>
      </c>
      <c r="R7" s="5">
        <v>139589</v>
      </c>
      <c r="S7">
        <v>9.3600000000000003E-3</v>
      </c>
      <c r="T7" s="29">
        <f t="shared" si="6"/>
        <v>2.5000005616000001E-3</v>
      </c>
      <c r="U7" s="29">
        <f t="shared" si="7"/>
        <v>6.8599994384000006E-3</v>
      </c>
      <c r="V7">
        <f t="shared" si="8"/>
        <v>4.7059592294848324E-5</v>
      </c>
      <c r="W7" s="5">
        <v>139589</v>
      </c>
      <c r="X7">
        <v>7.5200000000000006E-3</v>
      </c>
      <c r="Y7" s="29">
        <f t="shared" si="9"/>
        <v>3.3000003007999999E-3</v>
      </c>
      <c r="Z7" s="29">
        <f t="shared" si="10"/>
        <v>4.2199996992000003E-3</v>
      </c>
      <c r="AA7">
        <f t="shared" si="11"/>
        <v>1.7808397461248094E-5</v>
      </c>
      <c r="AB7" s="5">
        <v>126414</v>
      </c>
      <c r="AC7">
        <v>8.0800000000000004E-3</v>
      </c>
      <c r="AD7" s="29">
        <f t="shared" si="12"/>
        <v>3.2000003232000003E-3</v>
      </c>
      <c r="AE7" s="29">
        <f t="shared" si="13"/>
        <v>4.8799996768E-3</v>
      </c>
      <c r="AF7">
        <f t="shared" si="14"/>
        <v>2.3814396845568105E-5</v>
      </c>
      <c r="AG7" s="5">
        <v>126414</v>
      </c>
      <c r="AH7">
        <v>9.4000000000000004E-3</v>
      </c>
      <c r="AI7" s="29">
        <f t="shared" si="15"/>
        <v>3.1000005639999998E-3</v>
      </c>
      <c r="AJ7" s="29">
        <f t="shared" si="16"/>
        <v>6.2999994360000006E-3</v>
      </c>
      <c r="AK7">
        <f t="shared" si="17"/>
        <v>3.9689992893600324E-5</v>
      </c>
    </row>
    <row r="8" spans="1:37" x14ac:dyDescent="0.3">
      <c r="A8" s="5">
        <v>127306</v>
      </c>
      <c r="B8">
        <v>1.0000000000000002E-2</v>
      </c>
      <c r="C8" s="29">
        <f t="shared" si="0"/>
        <v>3.1000006000000001E-3</v>
      </c>
      <c r="D8" s="29">
        <f t="shared" si="1"/>
        <v>6.8999994000000023E-3</v>
      </c>
      <c r="E8">
        <f t="shared" si="2"/>
        <v>4.7609991720000389E-5</v>
      </c>
      <c r="H8">
        <v>157374</v>
      </c>
      <c r="I8">
        <v>8.4799999999999997E-3</v>
      </c>
      <c r="J8">
        <v>7.8212200000000003E-3</v>
      </c>
      <c r="K8">
        <v>6.5877999999999944E-4</v>
      </c>
      <c r="L8">
        <v>4.3399108839999925E-7</v>
      </c>
      <c r="M8" s="5">
        <v>157374</v>
      </c>
      <c r="N8" s="1">
        <v>9.0800000000000013E-3</v>
      </c>
      <c r="O8" s="29">
        <f t="shared" si="3"/>
        <v>3.5000003632000001E-3</v>
      </c>
      <c r="P8" s="29">
        <f t="shared" si="4"/>
        <v>5.5799996368000012E-3</v>
      </c>
      <c r="Q8">
        <f t="shared" si="5"/>
        <v>3.1136395946688144E-5</v>
      </c>
      <c r="R8" s="5">
        <v>142447</v>
      </c>
      <c r="S8">
        <v>1.0000000000000002E-2</v>
      </c>
      <c r="T8" s="29">
        <f t="shared" si="6"/>
        <v>2.5000006000000003E-3</v>
      </c>
      <c r="U8" s="29">
        <f t="shared" si="7"/>
        <v>7.4999994000000021E-3</v>
      </c>
      <c r="V8">
        <f t="shared" si="8"/>
        <v>5.6249991000000394E-5</v>
      </c>
      <c r="W8" s="5">
        <v>142453</v>
      </c>
      <c r="X8">
        <v>8.6599999999999993E-3</v>
      </c>
      <c r="Y8" s="29">
        <f t="shared" si="9"/>
        <v>3.3000003463999998E-3</v>
      </c>
      <c r="Z8" s="29">
        <f t="shared" si="10"/>
        <v>5.3599996535999995E-3</v>
      </c>
      <c r="AA8">
        <f t="shared" si="11"/>
        <v>2.8729596286592113E-5</v>
      </c>
      <c r="AB8" s="5">
        <v>127306</v>
      </c>
      <c r="AC8">
        <v>8.4200000000000004E-3</v>
      </c>
      <c r="AD8" s="29">
        <f t="shared" si="12"/>
        <v>3.2000003368000004E-3</v>
      </c>
      <c r="AE8" s="29">
        <f t="shared" si="13"/>
        <v>5.2199996631999996E-3</v>
      </c>
      <c r="AF8">
        <f t="shared" si="14"/>
        <v>2.724839648380811E-5</v>
      </c>
      <c r="AG8" s="5">
        <v>127306</v>
      </c>
      <c r="AH8">
        <v>1.0000000000000002E-2</v>
      </c>
      <c r="AI8" s="29">
        <f t="shared" si="15"/>
        <v>3.1000006000000001E-3</v>
      </c>
      <c r="AJ8" s="29">
        <f t="shared" si="16"/>
        <v>6.8999994000000023E-3</v>
      </c>
      <c r="AK8">
        <f t="shared" si="17"/>
        <v>4.7609991720000389E-5</v>
      </c>
    </row>
    <row r="9" spans="1:37" x14ac:dyDescent="0.3">
      <c r="A9" s="5">
        <v>238533</v>
      </c>
      <c r="B9">
        <v>1.7480000000000002E-2</v>
      </c>
      <c r="C9" s="29">
        <f t="shared" si="0"/>
        <v>3.1000010487999999E-3</v>
      </c>
      <c r="D9" s="29">
        <f t="shared" si="1"/>
        <v>1.4379998951200002E-2</v>
      </c>
      <c r="E9">
        <f t="shared" si="2"/>
        <v>2.0678436983651317E-4</v>
      </c>
      <c r="H9">
        <v>283551</v>
      </c>
      <c r="I9">
        <v>1.3080000000000001E-2</v>
      </c>
      <c r="J9">
        <v>1.160653E-2</v>
      </c>
      <c r="K9">
        <v>1.473470000000001E-3</v>
      </c>
      <c r="L9">
        <v>2.1711138409000031E-6</v>
      </c>
      <c r="M9" s="5">
        <v>283551</v>
      </c>
      <c r="N9" s="1">
        <v>1.47E-2</v>
      </c>
      <c r="O9" s="29">
        <f t="shared" si="3"/>
        <v>3.5000005879999999E-3</v>
      </c>
      <c r="P9" s="29">
        <f t="shared" si="4"/>
        <v>1.1199999411999999E-2</v>
      </c>
      <c r="Q9">
        <f t="shared" si="5"/>
        <v>1.2543998682880032E-4</v>
      </c>
      <c r="R9" s="5">
        <v>264108</v>
      </c>
      <c r="S9">
        <v>1.9040000000000001E-2</v>
      </c>
      <c r="T9" s="29">
        <f t="shared" si="6"/>
        <v>2.5000011424000002E-3</v>
      </c>
      <c r="U9" s="29">
        <f t="shared" si="7"/>
        <v>1.6539998857600002E-2</v>
      </c>
      <c r="V9">
        <f t="shared" si="8"/>
        <v>2.7357156220940936E-4</v>
      </c>
      <c r="W9" s="5">
        <v>264067</v>
      </c>
      <c r="X9">
        <v>1.3760000000000001E-2</v>
      </c>
      <c r="Y9" s="29">
        <f t="shared" si="9"/>
        <v>3.3000005503999999E-3</v>
      </c>
      <c r="Z9" s="29">
        <f t="shared" si="10"/>
        <v>1.0459999449600001E-2</v>
      </c>
      <c r="AA9">
        <f t="shared" si="11"/>
        <v>1.0941158848563232E-4</v>
      </c>
      <c r="AB9" s="5">
        <v>238533</v>
      </c>
      <c r="AC9">
        <v>1.3440000000000001E-2</v>
      </c>
      <c r="AD9" s="29">
        <f t="shared" si="12"/>
        <v>3.2000005376000003E-3</v>
      </c>
      <c r="AE9" s="29">
        <f t="shared" si="13"/>
        <v>1.02399994624E-2</v>
      </c>
      <c r="AF9">
        <f t="shared" si="14"/>
        <v>1.0485758898995229E-4</v>
      </c>
      <c r="AG9" s="5">
        <v>238533</v>
      </c>
      <c r="AH9">
        <v>1.7480000000000002E-2</v>
      </c>
      <c r="AI9" s="29">
        <f t="shared" si="15"/>
        <v>3.1000010487999999E-3</v>
      </c>
      <c r="AJ9" s="29">
        <f t="shared" si="16"/>
        <v>1.4379998951200002E-2</v>
      </c>
      <c r="AK9">
        <f t="shared" si="17"/>
        <v>2.0678436983651317E-4</v>
      </c>
    </row>
    <row r="10" spans="1:37" x14ac:dyDescent="0.3">
      <c r="A10" s="5">
        <v>253169</v>
      </c>
      <c r="B10">
        <v>1.8420000000000002E-2</v>
      </c>
      <c r="C10" s="29">
        <f t="shared" si="0"/>
        <v>3.1000011052E-3</v>
      </c>
      <c r="D10" s="29">
        <f t="shared" si="1"/>
        <v>1.5319998894800003E-2</v>
      </c>
      <c r="E10">
        <f t="shared" si="2"/>
        <v>2.347023661366733E-4</v>
      </c>
      <c r="H10">
        <v>312812</v>
      </c>
      <c r="I10">
        <v>1.4060000000000001E-2</v>
      </c>
      <c r="J10">
        <v>1.248436E-2</v>
      </c>
      <c r="K10">
        <v>1.5756400000000014E-3</v>
      </c>
      <c r="L10">
        <v>2.4826414096000046E-6</v>
      </c>
      <c r="M10" s="5">
        <v>312812</v>
      </c>
      <c r="N10" s="1">
        <v>1.4999999999999999E-2</v>
      </c>
      <c r="O10" s="29">
        <f t="shared" si="3"/>
        <v>3.5000006000000003E-3</v>
      </c>
      <c r="P10" s="29">
        <f t="shared" si="4"/>
        <v>1.1499999399999999E-2</v>
      </c>
      <c r="Q10">
        <f t="shared" si="5"/>
        <v>1.3224998620000033E-4</v>
      </c>
      <c r="R10" s="5">
        <v>283709</v>
      </c>
      <c r="S10">
        <v>1.8440000000000002E-2</v>
      </c>
      <c r="T10" s="29">
        <f t="shared" si="6"/>
        <v>2.5000011063999999E-3</v>
      </c>
      <c r="U10" s="29">
        <f t="shared" si="7"/>
        <v>1.5939998893600003E-2</v>
      </c>
      <c r="V10">
        <f t="shared" si="8"/>
        <v>2.5408356472796936E-4</v>
      </c>
      <c r="W10" s="5">
        <v>283712</v>
      </c>
      <c r="X10">
        <v>1.346E-2</v>
      </c>
      <c r="Y10" s="29">
        <f t="shared" si="9"/>
        <v>3.3000005383999999E-3</v>
      </c>
      <c r="Z10" s="29">
        <f t="shared" si="10"/>
        <v>1.0159999461600001E-2</v>
      </c>
      <c r="AA10">
        <f t="shared" si="11"/>
        <v>1.0322558905971231E-4</v>
      </c>
      <c r="AB10" s="5">
        <v>253169</v>
      </c>
      <c r="AC10">
        <v>1.374E-2</v>
      </c>
      <c r="AD10" s="29">
        <f t="shared" si="12"/>
        <v>3.2000005496000002E-3</v>
      </c>
      <c r="AE10" s="29">
        <f t="shared" si="13"/>
        <v>1.05399994504E-2</v>
      </c>
      <c r="AF10">
        <f t="shared" si="14"/>
        <v>1.110915884144323E-4</v>
      </c>
      <c r="AG10" s="5">
        <v>253169</v>
      </c>
      <c r="AH10">
        <v>1.8420000000000002E-2</v>
      </c>
      <c r="AI10" s="29">
        <f t="shared" si="15"/>
        <v>3.1000011052E-3</v>
      </c>
      <c r="AJ10" s="29">
        <f t="shared" si="16"/>
        <v>1.5319998894800003E-2</v>
      </c>
      <c r="AK10">
        <f t="shared" si="17"/>
        <v>2.347023661366733E-4</v>
      </c>
    </row>
    <row r="11" spans="1:37" ht="18" thickBot="1" x14ac:dyDescent="0.35">
      <c r="A11" s="5">
        <v>361439</v>
      </c>
      <c r="B11">
        <v>2.188E-2</v>
      </c>
      <c r="C11" s="29">
        <f t="shared" si="0"/>
        <v>3.1000013127999997E-3</v>
      </c>
      <c r="D11" s="29">
        <f t="shared" si="1"/>
        <v>1.8779998687200001E-2</v>
      </c>
      <c r="E11">
        <f t="shared" si="2"/>
        <v>3.5268835069123374E-4</v>
      </c>
      <c r="H11">
        <v>445975</v>
      </c>
      <c r="I11">
        <v>1.6560000000000002E-2</v>
      </c>
      <c r="J11">
        <v>1.6479249999999997E-2</v>
      </c>
      <c r="K11">
        <v>8.0750000000004429E-5</v>
      </c>
      <c r="L11">
        <v>6.5205625000007151E-9</v>
      </c>
      <c r="M11" s="5">
        <v>445972</v>
      </c>
      <c r="N11" s="20">
        <v>1.8740000000000003E-2</v>
      </c>
      <c r="O11" s="29">
        <f t="shared" si="3"/>
        <v>3.5000007496000002E-3</v>
      </c>
      <c r="P11" s="29">
        <f t="shared" si="4"/>
        <v>1.5239999250400003E-2</v>
      </c>
      <c r="Q11">
        <f t="shared" si="5"/>
        <v>2.3225757715219266E-4</v>
      </c>
      <c r="R11" s="5">
        <v>417687</v>
      </c>
      <c r="S11">
        <v>2.6279999999999998E-2</v>
      </c>
      <c r="T11" s="29">
        <f t="shared" si="6"/>
        <v>2.5000015768000001E-3</v>
      </c>
      <c r="U11" s="29">
        <f t="shared" si="7"/>
        <v>2.3779998423199999E-2</v>
      </c>
      <c r="V11">
        <f t="shared" si="8"/>
        <v>5.6548832500739443E-4</v>
      </c>
      <c r="W11" s="5">
        <v>417735</v>
      </c>
      <c r="X11">
        <v>1.7780000000000001E-2</v>
      </c>
      <c r="Y11" s="29">
        <f t="shared" si="9"/>
        <v>3.3000007111999999E-3</v>
      </c>
      <c r="Z11" s="29">
        <f t="shared" si="10"/>
        <v>1.4479999288800002E-2</v>
      </c>
      <c r="AA11">
        <f t="shared" si="11"/>
        <v>2.0967037940364854E-4</v>
      </c>
      <c r="AB11" s="5">
        <v>361439</v>
      </c>
      <c r="AC11">
        <v>1.7499999999999998E-2</v>
      </c>
      <c r="AD11" s="29">
        <f t="shared" si="12"/>
        <v>3.2000007E-3</v>
      </c>
      <c r="AE11" s="29">
        <f t="shared" si="13"/>
        <v>1.4299999299999998E-2</v>
      </c>
      <c r="AF11">
        <f t="shared" si="14"/>
        <v>2.0448997998000041E-4</v>
      </c>
      <c r="AG11" s="5">
        <v>361439</v>
      </c>
      <c r="AH11">
        <v>2.188E-2</v>
      </c>
      <c r="AI11" s="29">
        <f t="shared" si="15"/>
        <v>3.1000013127999997E-3</v>
      </c>
      <c r="AJ11" s="29">
        <f t="shared" si="16"/>
        <v>1.8779998687200001E-2</v>
      </c>
      <c r="AK11">
        <f t="shared" si="17"/>
        <v>3.5268835069123374E-4</v>
      </c>
    </row>
    <row r="12" spans="1:37" x14ac:dyDescent="0.3">
      <c r="E12">
        <f>SUM(E3:E11)</f>
        <v>9.3319425981907764E-4</v>
      </c>
      <c r="L12">
        <v>5.4497663644000074E-6</v>
      </c>
      <c r="Q12">
        <f>SUM(Q3:Q11)</f>
        <v>5.7653313717254584E-4</v>
      </c>
      <c r="V12">
        <f>SUM(V3:V11)</f>
        <v>1.2783114200646145E-3</v>
      </c>
      <c r="AA12">
        <f>SUM(AA3:AA11)</f>
        <v>4.9879634551820966E-4</v>
      </c>
      <c r="AF12">
        <f>SUM(AF3:AF11)</f>
        <v>5.0153794558704143E-4</v>
      </c>
      <c r="AK12">
        <f>SUM(AK3:AK11)</f>
        <v>9.3319425981907764E-4</v>
      </c>
    </row>
    <row r="13" spans="1:37" x14ac:dyDescent="0.3">
      <c r="A13" t="s">
        <v>52</v>
      </c>
      <c r="B13" s="30">
        <v>5.9999999999999995E-8</v>
      </c>
      <c r="H13" t="s">
        <v>52</v>
      </c>
      <c r="I13">
        <v>2.9999999999999997E-8</v>
      </c>
      <c r="M13" t="s">
        <v>52</v>
      </c>
      <c r="N13" s="30">
        <v>4.0000000000000001E-8</v>
      </c>
      <c r="R13" t="s">
        <v>52</v>
      </c>
      <c r="S13" s="30">
        <v>5.9999999999999995E-8</v>
      </c>
      <c r="W13" t="s">
        <v>52</v>
      </c>
      <c r="X13" s="30">
        <v>4.0000000000000001E-8</v>
      </c>
      <c r="AB13" t="s">
        <v>52</v>
      </c>
      <c r="AC13" s="30">
        <v>4.0000000000000001E-8</v>
      </c>
      <c r="AG13" t="s">
        <v>52</v>
      </c>
      <c r="AH13" s="30">
        <v>5.9999999999999995E-8</v>
      </c>
    </row>
    <row r="14" spans="1:37" x14ac:dyDescent="0.3">
      <c r="A14" t="s">
        <v>53</v>
      </c>
      <c r="B14" s="35">
        <v>3.0999999999999999E-3</v>
      </c>
      <c r="H14" t="s">
        <v>53</v>
      </c>
      <c r="I14">
        <v>3.0999999999999999E-3</v>
      </c>
      <c r="M14" t="s">
        <v>53</v>
      </c>
      <c r="N14" s="35">
        <v>3.5000000000000001E-3</v>
      </c>
      <c r="R14" t="s">
        <v>53</v>
      </c>
      <c r="S14" s="35">
        <v>2.5000000000000001E-3</v>
      </c>
      <c r="W14" t="s">
        <v>53</v>
      </c>
      <c r="X14" s="35">
        <v>3.3E-3</v>
      </c>
      <c r="AB14" t="s">
        <v>53</v>
      </c>
      <c r="AC14" s="35">
        <v>3.2000000000000002E-3</v>
      </c>
      <c r="AG14" t="s">
        <v>53</v>
      </c>
      <c r="AH14" s="35">
        <v>3.0999999999999999E-3</v>
      </c>
    </row>
    <row r="16" spans="1:37" x14ac:dyDescent="0.3">
      <c r="A16" t="s">
        <v>2</v>
      </c>
    </row>
    <row r="17" spans="1:5" x14ac:dyDescent="0.3">
      <c r="A17" t="s">
        <v>21</v>
      </c>
      <c r="B17" t="s">
        <v>50</v>
      </c>
      <c r="C17" t="s">
        <v>51</v>
      </c>
      <c r="D17" t="s">
        <v>54</v>
      </c>
      <c r="E17" t="s">
        <v>55</v>
      </c>
    </row>
    <row r="21" spans="1:5" x14ac:dyDescent="0.3">
      <c r="A21" s="5">
        <v>50824</v>
      </c>
      <c r="B21" s="35">
        <v>2.1600000000000001E-2</v>
      </c>
    </row>
    <row r="22" spans="1:5" x14ac:dyDescent="0.3">
      <c r="A22" s="5">
        <v>81188</v>
      </c>
      <c r="B22" s="22">
        <v>2.98E-2</v>
      </c>
    </row>
    <row r="23" spans="1:5" x14ac:dyDescent="0.3">
      <c r="A23" s="5">
        <v>97015</v>
      </c>
      <c r="B23" s="1">
        <v>3.1199999999999999E-2</v>
      </c>
    </row>
    <row r="24" spans="1:5" x14ac:dyDescent="0.3">
      <c r="A24" s="5">
        <v>98566</v>
      </c>
      <c r="B24" s="22">
        <v>2.9600000000000001E-2</v>
      </c>
    </row>
    <row r="25" spans="1:5" x14ac:dyDescent="0.3">
      <c r="A25" s="5">
        <v>152487</v>
      </c>
      <c r="B25" s="1">
        <v>3.8899999999999997E-2</v>
      </c>
    </row>
    <row r="26" spans="1:5" x14ac:dyDescent="0.3">
      <c r="A26" s="5">
        <v>157374</v>
      </c>
      <c r="B26" s="1">
        <v>4.24E-2</v>
      </c>
    </row>
    <row r="27" spans="1:5" x14ac:dyDescent="0.3">
      <c r="A27" s="5">
        <v>283551</v>
      </c>
      <c r="B27" s="22">
        <v>6.54E-2</v>
      </c>
    </row>
    <row r="28" spans="1:5" x14ac:dyDescent="0.3">
      <c r="A28" s="5">
        <v>312812</v>
      </c>
      <c r="B28" s="1">
        <v>7.0300000000000001E-2</v>
      </c>
    </row>
    <row r="29" spans="1:5" ht="18" thickBot="1" x14ac:dyDescent="0.35">
      <c r="A29" s="5">
        <v>445975</v>
      </c>
      <c r="B29" s="23">
        <v>8.2799999999999999E-2</v>
      </c>
    </row>
  </sheetData>
  <sortState ref="A21:B29">
    <sortCondition ref="A21"/>
  </sortState>
  <mergeCells count="6">
    <mergeCell ref="AG1:AK1"/>
    <mergeCell ref="M1:Q1"/>
    <mergeCell ref="H1:L1"/>
    <mergeCell ref="R1:V1"/>
    <mergeCell ref="W1:AA1"/>
    <mergeCell ref="AB1:AF1"/>
  </mergeCells>
  <phoneticPr fontId="1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Very original</vt:lpstr>
      <vt:lpstr>Final</vt:lpstr>
      <vt:lpstr>Sheet2</vt:lpstr>
      <vt:lpstr>Sheet2 (2)</vt:lpstr>
      <vt:lpstr>Sheet2 (3)</vt:lpstr>
      <vt:lpstr>Sheet2 (4)</vt:lpstr>
      <vt:lpstr>Proposed</vt:lpstr>
    </vt:vector>
  </TitlesOfParts>
  <Company>Yonsei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Jonghoon Seo</dc:creator>
  <cp:lastModifiedBy>Jonghoon Seo</cp:lastModifiedBy>
  <dcterms:created xsi:type="dcterms:W3CDTF">2015-11-22T07:06:21Z</dcterms:created>
  <dcterms:modified xsi:type="dcterms:W3CDTF">2016-02-21T10:04:10Z</dcterms:modified>
</cp:coreProperties>
</file>