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드라이브\[논문]\CHI2015 Smart Architecture Interface\SIGCHI2015\5-Experiments\"/>
    </mc:Choice>
  </mc:AlternateContent>
  <bookViews>
    <workbookView xWindow="0" yWindow="0" windowWidth="28800" windowHeight="12390" activeTab="2"/>
  </bookViews>
  <sheets>
    <sheet name="Sheet4" sheetId="2" r:id="rId1"/>
    <sheet name="Sheet2" sheetId="3" r:id="rId2"/>
    <sheet name="Sheet1" sheetId="1" r:id="rId3"/>
    <sheet name="Sheet4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  <c r="C7" i="1"/>
  <c r="B7" i="1"/>
  <c r="C8" i="1"/>
  <c r="C6" i="1"/>
  <c r="D6" i="1"/>
  <c r="E6" i="1"/>
  <c r="F6" i="1"/>
  <c r="G6" i="1"/>
  <c r="H6" i="1"/>
  <c r="I6" i="1"/>
  <c r="J6" i="1"/>
  <c r="K6" i="1"/>
  <c r="L6" i="1"/>
  <c r="M6" i="1"/>
  <c r="M34" i="1"/>
  <c r="L34" i="1"/>
  <c r="K34" i="1"/>
  <c r="J34" i="1"/>
  <c r="I34" i="1"/>
  <c r="H34" i="1"/>
  <c r="G34" i="1"/>
  <c r="F34" i="1"/>
  <c r="E34" i="1"/>
  <c r="D34" i="1"/>
  <c r="C34" i="1"/>
  <c r="B34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29" i="1"/>
  <c r="L29" i="1"/>
  <c r="K29" i="1"/>
  <c r="J29" i="1"/>
  <c r="I29" i="1"/>
  <c r="H29" i="1"/>
  <c r="G29" i="1"/>
  <c r="F29" i="1"/>
  <c r="E29" i="1"/>
  <c r="D29" i="1"/>
  <c r="C29" i="1"/>
  <c r="B29" i="1"/>
  <c r="B6" i="1"/>
  <c r="F65" i="4"/>
  <c r="F63" i="4"/>
  <c r="F61" i="4"/>
  <c r="F59" i="4"/>
  <c r="F57" i="4"/>
  <c r="D57" i="4" a="1"/>
  <c r="E57" i="4" s="1"/>
  <c r="K53" i="4"/>
  <c r="L52" i="4"/>
  <c r="K52" i="4"/>
  <c r="L51" i="4"/>
  <c r="K51" i="4"/>
  <c r="E62" i="4" l="1"/>
  <c r="D65" i="4"/>
  <c r="D61" i="4"/>
  <c r="D57" i="4"/>
  <c r="E64" i="4"/>
  <c r="E60" i="4"/>
  <c r="D64" i="4"/>
  <c r="D60" i="4"/>
  <c r="E63" i="4"/>
  <c r="E59" i="4"/>
  <c r="D63" i="4"/>
  <c r="D59" i="4"/>
  <c r="E66" i="4"/>
  <c r="E58" i="4"/>
  <c r="D66" i="4"/>
  <c r="D62" i="4"/>
  <c r="D58" i="4"/>
  <c r="E65" i="4"/>
  <c r="E61" i="4"/>
  <c r="L34" i="4" l="1"/>
  <c r="L33" i="4"/>
  <c r="L32" i="4"/>
  <c r="L31" i="4"/>
  <c r="L37" i="4" s="1"/>
  <c r="L30" i="4"/>
  <c r="K34" i="4"/>
  <c r="K33" i="4"/>
  <c r="K32" i="4"/>
  <c r="K38" i="4" s="1"/>
  <c r="K31" i="4"/>
  <c r="K30" i="4"/>
  <c r="I53" i="4"/>
  <c r="G53" i="4"/>
  <c r="E53" i="4"/>
  <c r="C53" i="4"/>
  <c r="J52" i="4"/>
  <c r="I52" i="4"/>
  <c r="H52" i="4"/>
  <c r="G52" i="4"/>
  <c r="F52" i="4"/>
  <c r="E52" i="4"/>
  <c r="B52" i="4"/>
  <c r="J51" i="4"/>
  <c r="I51" i="4"/>
  <c r="H51" i="4"/>
  <c r="G51" i="4"/>
  <c r="F51" i="4"/>
  <c r="E51" i="4"/>
  <c r="B51" i="4"/>
  <c r="I37" i="4"/>
  <c r="J34" i="4"/>
  <c r="J40" i="4" s="1"/>
  <c r="I34" i="4"/>
  <c r="H34" i="4"/>
  <c r="G34" i="4"/>
  <c r="F34" i="4"/>
  <c r="E34" i="4"/>
  <c r="B34" i="4"/>
  <c r="J33" i="4"/>
  <c r="I33" i="4"/>
  <c r="I39" i="4" s="1"/>
  <c r="H33" i="4"/>
  <c r="G33" i="4"/>
  <c r="F33" i="4"/>
  <c r="E33" i="4"/>
  <c r="J32" i="4"/>
  <c r="J38" i="4" s="1"/>
  <c r="I32" i="4"/>
  <c r="I38" i="4" s="1"/>
  <c r="H32" i="4"/>
  <c r="H38" i="4" s="1"/>
  <c r="G32" i="4"/>
  <c r="F32" i="4"/>
  <c r="E32" i="4"/>
  <c r="J31" i="4"/>
  <c r="J37" i="4" s="1"/>
  <c r="I31" i="4"/>
  <c r="I36" i="4" s="1"/>
  <c r="H31" i="4"/>
  <c r="H37" i="4" s="1"/>
  <c r="G31" i="4"/>
  <c r="G37" i="4" s="1"/>
  <c r="F31" i="4"/>
  <c r="F37" i="4" s="1"/>
  <c r="E31" i="4"/>
  <c r="E37" i="4" s="1"/>
  <c r="J30" i="4"/>
  <c r="I30" i="4"/>
  <c r="H30" i="4"/>
  <c r="G30" i="4"/>
  <c r="F30" i="4"/>
  <c r="E30" i="4"/>
  <c r="D30" i="4"/>
  <c r="B30" i="4"/>
  <c r="D28" i="4"/>
  <c r="C28" i="4"/>
  <c r="D9" i="4"/>
  <c r="D51" i="4" s="1"/>
  <c r="C9" i="4"/>
  <c r="C52" i="4" s="1"/>
  <c r="J39" i="4" l="1"/>
  <c r="K36" i="4"/>
  <c r="D33" i="4"/>
  <c r="E40" i="4"/>
  <c r="E39" i="4"/>
  <c r="F40" i="4"/>
  <c r="C30" i="4"/>
  <c r="C31" i="4"/>
  <c r="C37" i="4" s="1"/>
  <c r="E38" i="4"/>
  <c r="F39" i="4"/>
  <c r="G40" i="4"/>
  <c r="D31" i="4"/>
  <c r="D37" i="4" s="1"/>
  <c r="F38" i="4"/>
  <c r="G39" i="4"/>
  <c r="H40" i="4"/>
  <c r="G38" i="4"/>
  <c r="H39" i="4"/>
  <c r="I40" i="4"/>
  <c r="L39" i="4"/>
  <c r="L38" i="4"/>
  <c r="L40" i="4"/>
  <c r="L36" i="4"/>
  <c r="K39" i="4"/>
  <c r="K40" i="4"/>
  <c r="K37" i="4"/>
  <c r="C32" i="4"/>
  <c r="F36" i="4"/>
  <c r="D52" i="4"/>
  <c r="G36" i="4"/>
  <c r="H36" i="4"/>
  <c r="C33" i="4"/>
  <c r="C39" i="4" s="1"/>
  <c r="J36" i="4"/>
  <c r="C34" i="4"/>
  <c r="D34" i="4"/>
  <c r="D40" i="4" s="1"/>
  <c r="C51" i="4"/>
  <c r="D32" i="4"/>
  <c r="D38" i="4" s="1"/>
  <c r="E36" i="4"/>
  <c r="C9" i="1"/>
  <c r="D9" i="1"/>
  <c r="E9" i="1"/>
  <c r="F9" i="1"/>
  <c r="G9" i="1"/>
  <c r="H9" i="1"/>
  <c r="I9" i="1"/>
  <c r="J9" i="1"/>
  <c r="K9" i="1"/>
  <c r="L9" i="1"/>
  <c r="M9" i="1"/>
  <c r="D8" i="1"/>
  <c r="E8" i="1"/>
  <c r="F8" i="1"/>
  <c r="G8" i="1"/>
  <c r="H8" i="1"/>
  <c r="I8" i="1"/>
  <c r="J8" i="1"/>
  <c r="K8" i="1"/>
  <c r="L8" i="1"/>
  <c r="M8" i="1"/>
  <c r="C38" i="4" l="1"/>
  <c r="D36" i="4"/>
  <c r="C36" i="4"/>
  <c r="C40" i="4"/>
  <c r="D39" i="4"/>
  <c r="F63" i="2"/>
  <c r="F61" i="2"/>
  <c r="F59" i="2"/>
  <c r="F57" i="2"/>
  <c r="D57" i="2" a="1"/>
  <c r="D57" i="2" s="1"/>
  <c r="I53" i="2"/>
  <c r="G53" i="2"/>
  <c r="J52" i="2"/>
  <c r="I52" i="2"/>
  <c r="J51" i="2"/>
  <c r="I51" i="2"/>
  <c r="H52" i="2"/>
  <c r="H51" i="2"/>
  <c r="E64" i="2" l="1"/>
  <c r="E60" i="2"/>
  <c r="D64" i="2"/>
  <c r="D60" i="2"/>
  <c r="E63" i="2"/>
  <c r="E59" i="2"/>
  <c r="D63" i="2"/>
  <c r="D59" i="2"/>
  <c r="E62" i="2"/>
  <c r="E58" i="2"/>
  <c r="D62" i="2"/>
  <c r="D58" i="2"/>
  <c r="E61" i="2"/>
  <c r="E57" i="2"/>
  <c r="D61" i="2"/>
  <c r="D9" i="2"/>
  <c r="D28" i="2"/>
  <c r="G15" i="1" l="1" a="1"/>
  <c r="G15" i="1" s="1"/>
  <c r="B15" i="1" a="1"/>
  <c r="B15" i="1" s="1"/>
  <c r="G18" i="1" l="1"/>
  <c r="H17" i="1"/>
  <c r="H18" i="1"/>
  <c r="G17" i="1"/>
  <c r="H20" i="1"/>
  <c r="H16" i="1"/>
  <c r="G20" i="1"/>
  <c r="G16" i="1"/>
  <c r="H19" i="1"/>
  <c r="H15" i="1"/>
  <c r="G19" i="1"/>
  <c r="C18" i="1"/>
  <c r="B18" i="1"/>
  <c r="C17" i="1"/>
  <c r="B17" i="1"/>
  <c r="C20" i="1"/>
  <c r="C16" i="1"/>
  <c r="B20" i="1"/>
  <c r="B16" i="1"/>
  <c r="C19" i="1"/>
  <c r="C15" i="1"/>
  <c r="B19" i="1"/>
  <c r="B34" i="2"/>
  <c r="B30" i="2"/>
  <c r="B52" i="2"/>
  <c r="B51" i="2"/>
  <c r="E53" i="2" l="1"/>
  <c r="C53" i="2"/>
  <c r="H31" i="2" l="1"/>
  <c r="C28" i="2"/>
  <c r="E52" i="2"/>
  <c r="D52" i="2"/>
  <c r="C9" i="2"/>
  <c r="C52" i="2" s="1"/>
  <c r="G51" i="2" l="1"/>
  <c r="G52" i="2"/>
  <c r="D32" i="2"/>
  <c r="E32" i="2"/>
  <c r="D33" i="2"/>
  <c r="E33" i="2"/>
  <c r="D30" i="2"/>
  <c r="D34" i="2"/>
  <c r="E30" i="2"/>
  <c r="E34" i="2"/>
  <c r="D31" i="2"/>
  <c r="D37" i="2" s="1"/>
  <c r="D51" i="2"/>
  <c r="E31" i="2"/>
  <c r="E37" i="2" s="1"/>
  <c r="E51" i="2"/>
  <c r="H30" i="2"/>
  <c r="H36" i="2" s="1"/>
  <c r="H32" i="2"/>
  <c r="H38" i="2" s="1"/>
  <c r="H34" i="2"/>
  <c r="C31" i="2"/>
  <c r="C37" i="2" s="1"/>
  <c r="C33" i="2"/>
  <c r="C51" i="2"/>
  <c r="F51" i="2"/>
  <c r="F52" i="2"/>
  <c r="H33" i="2"/>
  <c r="I33" i="2"/>
  <c r="C30" i="2"/>
  <c r="C32" i="2"/>
  <c r="C34" i="2"/>
  <c r="F30" i="2"/>
  <c r="F31" i="2"/>
  <c r="F32" i="2"/>
  <c r="F33" i="2"/>
  <c r="F34" i="2"/>
  <c r="G30" i="2"/>
  <c r="G31" i="2"/>
  <c r="G32" i="2"/>
  <c r="G33" i="2"/>
  <c r="G34" i="2"/>
  <c r="H37" i="2"/>
  <c r="I31" i="2"/>
  <c r="I34" i="2"/>
  <c r="I30" i="2"/>
  <c r="I32" i="2"/>
  <c r="J30" i="2"/>
  <c r="J31" i="2"/>
  <c r="J32" i="2"/>
  <c r="J33" i="2"/>
  <c r="J34" i="2"/>
  <c r="C40" i="2" l="1"/>
  <c r="F38" i="2"/>
  <c r="E39" i="2"/>
  <c r="E40" i="2"/>
  <c r="D39" i="2"/>
  <c r="D36" i="2"/>
  <c r="D40" i="2"/>
  <c r="J38" i="2"/>
  <c r="H40" i="2"/>
  <c r="E36" i="2"/>
  <c r="I40" i="2"/>
  <c r="C38" i="2"/>
  <c r="E38" i="2"/>
  <c r="J39" i="2"/>
  <c r="F39" i="2"/>
  <c r="D38" i="2"/>
  <c r="C39" i="2"/>
  <c r="G40" i="2"/>
  <c r="H39" i="2"/>
  <c r="C36" i="2"/>
  <c r="I37" i="2"/>
  <c r="I36" i="2"/>
  <c r="J37" i="2"/>
  <c r="J36" i="2"/>
  <c r="F37" i="2"/>
  <c r="F36" i="2"/>
  <c r="G39" i="2"/>
  <c r="I38" i="2"/>
  <c r="G38" i="2"/>
  <c r="G37" i="2"/>
  <c r="G36" i="2"/>
  <c r="J40" i="2"/>
  <c r="F40" i="2"/>
  <c r="I39" i="2"/>
  <c r="D7" i="1"/>
  <c r="J7" i="1"/>
  <c r="G7" i="1"/>
  <c r="E7" i="1"/>
  <c r="H7" i="1"/>
  <c r="F7" i="1"/>
  <c r="D15" i="1" s="1" a="1"/>
  <c r="D19" i="1" s="1"/>
  <c r="M7" i="1"/>
  <c r="K7" i="1"/>
  <c r="I15" i="1" s="1" a="1"/>
  <c r="I17" i="1" s="1"/>
  <c r="L7" i="1"/>
  <c r="I7" i="1"/>
  <c r="I19" i="1" l="1"/>
  <c r="I20" i="1"/>
  <c r="I18" i="1"/>
  <c r="J15" i="1"/>
  <c r="I16" i="1"/>
  <c r="J19" i="1"/>
  <c r="I15" i="1"/>
  <c r="J17" i="1"/>
  <c r="J18" i="1"/>
  <c r="J20" i="1"/>
  <c r="J16" i="1"/>
  <c r="E16" i="1"/>
  <c r="E15" i="1"/>
  <c r="D16" i="1"/>
  <c r="D20" i="1"/>
  <c r="E18" i="1"/>
  <c r="E20" i="1"/>
  <c r="D18" i="1"/>
  <c r="E17" i="1"/>
  <c r="D15" i="1"/>
  <c r="D17" i="1"/>
  <c r="E19" i="1"/>
</calcChain>
</file>

<file path=xl/sharedStrings.xml><?xml version="1.0" encoding="utf-8"?>
<sst xmlns="http://schemas.openxmlformats.org/spreadsheetml/2006/main" count="349" uniqueCount="98">
  <si>
    <t>task 1</t>
  </si>
  <si>
    <t>task 2</t>
  </si>
  <si>
    <t>task 3</t>
  </si>
  <si>
    <t>task 4</t>
  </si>
  <si>
    <t>task 1</t>
    <phoneticPr fontId="1" type="noConversion"/>
  </si>
  <si>
    <t>돌려보기</t>
    <phoneticPr fontId="1" type="noConversion"/>
  </si>
  <si>
    <t>t-검정: 쌍체 비교</t>
  </si>
  <si>
    <t>2D drawing</t>
    <phoneticPr fontId="1" type="noConversion"/>
  </si>
  <si>
    <t>Proposed</t>
  </si>
  <si>
    <t>task 2</t>
    <phoneticPr fontId="1" type="noConversion"/>
  </si>
  <si>
    <r>
      <rPr>
        <sz val="10"/>
        <color rgb="FF000000"/>
        <rFont val="맑은 고딕"/>
        <family val="2"/>
        <charset val="129"/>
      </rPr>
      <t>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찾기</t>
    </r>
    <phoneticPr fontId="1" type="noConversion"/>
  </si>
  <si>
    <t>Median</t>
    <phoneticPr fontId="1" type="noConversion"/>
  </si>
  <si>
    <t>task 3</t>
    <phoneticPr fontId="1" type="noConversion"/>
  </si>
  <si>
    <t>정보획득</t>
    <phoneticPr fontId="1" type="noConversion"/>
  </si>
  <si>
    <t>변수 1</t>
  </si>
  <si>
    <t>변수 2</t>
  </si>
  <si>
    <t>Quartile</t>
    <phoneticPr fontId="1" type="noConversion"/>
  </si>
  <si>
    <t>task 4</t>
    <phoneticPr fontId="1" type="noConversion"/>
  </si>
  <si>
    <t>옮기기</t>
    <phoneticPr fontId="1" type="noConversion"/>
  </si>
  <si>
    <t>평균</t>
  </si>
  <si>
    <t>Min</t>
    <phoneticPr fontId="1" type="noConversion"/>
  </si>
  <si>
    <t>분산</t>
  </si>
  <si>
    <t>Max</t>
    <phoneticPr fontId="1" type="noConversion"/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</si>
  <si>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</si>
  <si>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</si>
  <si>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</si>
  <si>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</si>
  <si>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</si>
  <si>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</si>
  <si>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</si>
  <si>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</si>
  <si>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</si>
  <si>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Q1</t>
    <phoneticPr fontId="1" type="noConversion"/>
  </si>
  <si>
    <t>Q3</t>
    <phoneticPr fontId="1" type="noConversion"/>
  </si>
  <si>
    <t>Q1-Min</t>
    <phoneticPr fontId="1" type="noConversion"/>
  </si>
  <si>
    <t>Median-Q1</t>
    <phoneticPr fontId="1" type="noConversion"/>
  </si>
  <si>
    <t>Q3-Median</t>
    <phoneticPr fontId="1" type="noConversion"/>
  </si>
  <si>
    <t>Max-Q3</t>
    <phoneticPr fontId="1" type="noConversion"/>
  </si>
  <si>
    <t>2D drawing</t>
    <phoneticPr fontId="1" type="noConversion"/>
  </si>
  <si>
    <t>Mean (s)</t>
    <phoneticPr fontId="1" type="noConversion"/>
  </si>
  <si>
    <t>SD (s)</t>
    <phoneticPr fontId="1" type="noConversion"/>
  </si>
  <si>
    <t>t</t>
    <phoneticPr fontId="1" type="noConversion"/>
  </si>
  <si>
    <t>Mean (s)</t>
    <phoneticPr fontId="1" type="noConversion"/>
  </si>
  <si>
    <t>SD (s)</t>
    <phoneticPr fontId="1" type="noConversion"/>
  </si>
  <si>
    <t>t</t>
    <phoneticPr fontId="1" type="noConversion"/>
  </si>
  <si>
    <t>2D Drawing</t>
    <phoneticPr fontId="1" type="noConversion"/>
  </si>
  <si>
    <t>Proposed</t>
    <phoneticPr fontId="1" type="noConversion"/>
  </si>
  <si>
    <t>Task 1</t>
    <phoneticPr fontId="1" type="noConversion"/>
  </si>
  <si>
    <t>Task 4</t>
    <phoneticPr fontId="1" type="noConversion"/>
  </si>
  <si>
    <t>Task 3</t>
    <phoneticPr fontId="1" type="noConversion"/>
  </si>
  <si>
    <t>Task 2</t>
    <phoneticPr fontId="1" type="noConversion"/>
  </si>
  <si>
    <t>나이</t>
    <phoneticPr fontId="1" type="noConversion"/>
  </si>
  <si>
    <t>Perceived Usefulness</t>
  </si>
  <si>
    <t>Perceived Ease Of Use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</si>
  <si>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</si>
  <si>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</si>
  <si>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</si>
  <si>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</si>
  <si>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</si>
  <si>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</si>
  <si>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</si>
  <si>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</si>
  <si>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</si>
  <si>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</si>
  <si>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</si>
  <si>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</si>
  <si>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</t>
    <phoneticPr fontId="1" type="noConversion"/>
  </si>
  <si>
    <t>Q2</t>
    <phoneticPr fontId="1" type="noConversion"/>
  </si>
  <si>
    <t>Q3</t>
    <phoneticPr fontId="1" type="noConversion"/>
  </si>
  <si>
    <t>Mean</t>
    <phoneticPr fontId="1" type="noConversion"/>
  </si>
  <si>
    <t>SD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</si>
  <si>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</si>
  <si>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</si>
  <si>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</si>
  <si>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</si>
  <si>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</si>
  <si>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</si>
  <si>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Shared</t>
    <phoneticPr fontId="1" type="noConversion"/>
  </si>
  <si>
    <t>Combined</t>
    <phoneticPr fontId="1" type="noConversion"/>
  </si>
  <si>
    <t>Shared-only</t>
    <phoneticPr fontId="1" type="noConversion"/>
  </si>
  <si>
    <t>Mean (s)</t>
  </si>
  <si>
    <t>SD (s)</t>
  </si>
  <si>
    <t>Task 1</t>
  </si>
  <si>
    <t>2D Drawing</t>
  </si>
  <si>
    <t>Task 2</t>
  </si>
  <si>
    <t>Task 3</t>
  </si>
  <si>
    <t>Task 4</t>
  </si>
  <si>
    <t>Proposed - Shared only</t>
    <phoneticPr fontId="1" type="noConversion"/>
  </si>
  <si>
    <t>Proposed - Combined Workspace</t>
    <phoneticPr fontId="1" type="noConversion"/>
  </si>
  <si>
    <t>task 5</t>
    <phoneticPr fontId="1" type="noConversion"/>
  </si>
  <si>
    <t>discussion</t>
    <phoneticPr fontId="1" type="noConversion"/>
  </si>
  <si>
    <t>Proposed</t>
    <phoneticPr fontId="1" type="noConversion"/>
  </si>
  <si>
    <t>Conventional</t>
    <phoneticPr fontId="1" type="noConversion"/>
  </si>
  <si>
    <t>Task 5</t>
    <phoneticPr fontId="1" type="noConversion"/>
  </si>
  <si>
    <t>Shared only</t>
    <phoneticPr fontId="1" type="noConversion"/>
  </si>
  <si>
    <t>Shared+Personal</t>
    <phoneticPr fontId="1" type="noConversion"/>
  </si>
  <si>
    <t>Shared only</t>
    <phoneticPr fontId="1" type="noConversion"/>
  </si>
  <si>
    <t>Shared+Personal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</si>
</sst>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" fillId="0" borderId="5" xfId="0" applyFont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0" borderId="0" xfId="0" applyFont="1" applyFill="1" applyBorder="1" applyAlignment="1">
      <alignment horizontal="center" wrapText="1" readingOrder="1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176" fontId="0" fillId="0" borderId="12" xfId="1" applyNumberFormat="1" applyFont="1" applyBorder="1" applyAlignment="1">
      <alignment vertical="center"/>
    </xf>
    <xf numFmtId="176" fontId="0" fillId="0" borderId="13" xfId="1" applyNumberFormat="1" applyFont="1" applyBorder="1" applyAlignment="1">
      <alignment vertical="center"/>
    </xf>
    <xf numFmtId="176" fontId="0" fillId="0" borderId="16" xfId="1" applyNumberFormat="1" applyFont="1" applyBorder="1" applyAlignment="1">
      <alignment vertical="center"/>
    </xf>
    <xf numFmtId="176" fontId="0" fillId="0" borderId="17" xfId="1" applyNumberFormat="1" applyFont="1" applyBorder="1" applyAlignment="1">
      <alignment vertical="center"/>
    </xf>
    <xf numFmtId="176" fontId="2" fillId="0" borderId="15" xfId="1" applyNumberFormat="1" applyFont="1" applyBorder="1" applyAlignment="1">
      <alignment horizontal="center" vertical="center" wrapText="1"/>
    </xf>
    <xf numFmtId="176" fontId="2" fillId="0" borderId="19" xfId="1" applyNumberFormat="1" applyFont="1" applyBorder="1" applyAlignment="1">
      <alignment horizontal="center" vertical="center" wrapText="1"/>
    </xf>
    <xf numFmtId="176" fontId="0" fillId="0" borderId="20" xfId="1" applyNumberFormat="1" applyFont="1" applyBorder="1" applyAlignment="1">
      <alignment vertical="center"/>
    </xf>
    <xf numFmtId="176" fontId="0" fillId="0" borderId="21" xfId="1" applyNumberFormat="1" applyFont="1" applyBorder="1" applyAlignment="1">
      <alignment vertical="center"/>
    </xf>
    <xf numFmtId="176" fontId="0" fillId="0" borderId="24" xfId="1" applyNumberFormat="1" applyFont="1" applyBorder="1" applyAlignment="1">
      <alignment vertical="center"/>
    </xf>
    <xf numFmtId="176" fontId="0" fillId="0" borderId="25" xfId="1" applyNumberFormat="1" applyFont="1" applyBorder="1" applyAlignment="1">
      <alignment vertical="center"/>
    </xf>
    <xf numFmtId="176" fontId="0" fillId="0" borderId="26" xfId="1" applyNumberFormat="1" applyFont="1" applyBorder="1" applyAlignment="1">
      <alignment vertical="center"/>
    </xf>
    <xf numFmtId="176" fontId="2" fillId="0" borderId="28" xfId="1" applyNumberFormat="1" applyFont="1" applyBorder="1" applyAlignment="1">
      <alignment horizontal="center" vertical="center" wrapText="1"/>
    </xf>
    <xf numFmtId="176" fontId="0" fillId="0" borderId="29" xfId="1" applyNumberFormat="1" applyFont="1" applyBorder="1" applyAlignment="1">
      <alignment vertical="center"/>
    </xf>
    <xf numFmtId="176" fontId="0" fillId="0" borderId="30" xfId="1" applyNumberFormat="1" applyFont="1" applyBorder="1" applyAlignment="1">
      <alignment vertical="center"/>
    </xf>
    <xf numFmtId="176" fontId="2" fillId="0" borderId="14" xfId="1" applyNumberFormat="1" applyFont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0" fillId="0" borderId="31" xfId="0" applyBorder="1" applyAlignment="1">
      <alignment horizontal="center" vertical="center"/>
    </xf>
    <xf numFmtId="176" fontId="0" fillId="0" borderId="32" xfId="1" applyNumberFormat="1" applyFont="1" applyBorder="1" applyAlignment="1">
      <alignment vertical="center"/>
    </xf>
    <xf numFmtId="176" fontId="0" fillId="0" borderId="33" xfId="1" applyNumberFormat="1" applyFont="1" applyBorder="1" applyAlignment="1">
      <alignment vertical="center"/>
    </xf>
    <xf numFmtId="176" fontId="0" fillId="0" borderId="34" xfId="1" applyNumberFormat="1" applyFont="1" applyBorder="1" applyAlignment="1">
      <alignment vertical="center"/>
    </xf>
    <xf numFmtId="0" fontId="5" fillId="2" borderId="37" xfId="0" applyFont="1" applyFill="1" applyBorder="1" applyAlignment="1">
      <alignment horizontal="right" wrapText="1"/>
    </xf>
    <xf numFmtId="0" fontId="5" fillId="2" borderId="38" xfId="0" applyFont="1" applyFill="1" applyBorder="1" applyAlignment="1">
      <alignment horizontal="right" wrapText="1"/>
    </xf>
    <xf numFmtId="0" fontId="6" fillId="2" borderId="38" xfId="0" applyFont="1" applyFill="1" applyBorder="1" applyAlignment="1">
      <alignment horizontal="right" wrapText="1"/>
    </xf>
    <xf numFmtId="0" fontId="6" fillId="2" borderId="39" xfId="0" applyFont="1" applyFill="1" applyBorder="1" applyAlignment="1">
      <alignment horizontal="right" wrapText="1"/>
    </xf>
    <xf numFmtId="0" fontId="5" fillId="2" borderId="40" xfId="0" applyFont="1" applyFill="1" applyBorder="1" applyAlignment="1">
      <alignment horizontal="right" wrapText="1"/>
    </xf>
    <xf numFmtId="0" fontId="2" fillId="0" borderId="37" xfId="0" applyFont="1" applyBorder="1" applyAlignment="1">
      <alignment horizontal="center" wrapText="1" readingOrder="1"/>
    </xf>
    <xf numFmtId="0" fontId="2" fillId="0" borderId="40" xfId="0" applyFont="1" applyBorder="1" applyAlignment="1">
      <alignment horizontal="center" wrapText="1" readingOrder="1"/>
    </xf>
    <xf numFmtId="0" fontId="0" fillId="3" borderId="0" xfId="0" applyFill="1">
      <alignment vertical="center"/>
    </xf>
    <xf numFmtId="0" fontId="0" fillId="3" borderId="0" xfId="0" applyFill="1" applyBorder="1" applyAlignment="1">
      <alignment vertical="center"/>
    </xf>
    <xf numFmtId="2" fontId="0" fillId="0" borderId="31" xfId="0" applyNumberFormat="1" applyBorder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>
      <alignment vertical="center"/>
    </xf>
    <xf numFmtId="0" fontId="0" fillId="0" borderId="31" xfId="0" applyBorder="1" applyAlignment="1">
      <alignment horizontal="center" vertical="center"/>
    </xf>
    <xf numFmtId="0" fontId="7" fillId="5" borderId="0" xfId="0" applyFont="1" applyFill="1">
      <alignment vertical="center"/>
    </xf>
    <xf numFmtId="0" fontId="0" fillId="0" borderId="13" xfId="0" applyBorder="1">
      <alignment vertical="center"/>
    </xf>
    <xf numFmtId="2" fontId="0" fillId="0" borderId="51" xfId="0" applyNumberFormat="1" applyBorder="1">
      <alignment vertical="center"/>
    </xf>
    <xf numFmtId="0" fontId="0" fillId="0" borderId="51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2" fontId="0" fillId="0" borderId="48" xfId="0" applyNumberFormat="1" applyBorder="1">
      <alignment vertical="center"/>
    </xf>
    <xf numFmtId="0" fontId="0" fillId="0" borderId="48" xfId="0" applyBorder="1">
      <alignment vertical="center"/>
    </xf>
    <xf numFmtId="0" fontId="0" fillId="0" borderId="17" xfId="0" applyBorder="1">
      <alignment vertical="center"/>
    </xf>
    <xf numFmtId="0" fontId="7" fillId="0" borderId="16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51" xfId="0" applyFont="1" applyBorder="1">
      <alignment vertical="center"/>
    </xf>
    <xf numFmtId="0" fontId="7" fillId="0" borderId="15" xfId="0" applyFont="1" applyBorder="1">
      <alignment vertical="center"/>
    </xf>
    <xf numFmtId="0" fontId="0" fillId="0" borderId="11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2" fontId="0" fillId="0" borderId="0" xfId="0" applyNumberFormat="1">
      <alignment vertical="center"/>
    </xf>
    <xf numFmtId="176" fontId="0" fillId="0" borderId="47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76" fontId="0" fillId="0" borderId="14" xfId="1" applyNumberFormat="1" applyFont="1" applyBorder="1" applyAlignment="1">
      <alignment horizontal="center" vertical="center"/>
    </xf>
    <xf numFmtId="176" fontId="0" fillId="0" borderId="15" xfId="1" applyNumberFormat="1" applyFont="1" applyBorder="1" applyAlignment="1">
      <alignment horizontal="center" vertical="center"/>
    </xf>
    <xf numFmtId="176" fontId="0" fillId="0" borderId="19" xfId="1" applyNumberFormat="1" applyFont="1" applyBorder="1" applyAlignment="1">
      <alignment horizontal="center" vertical="center"/>
    </xf>
    <xf numFmtId="176" fontId="0" fillId="0" borderId="22" xfId="1" applyNumberFormat="1" applyFont="1" applyBorder="1" applyAlignment="1">
      <alignment horizontal="center" vertical="center"/>
    </xf>
    <xf numFmtId="176" fontId="0" fillId="0" borderId="23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176" fontId="2" fillId="0" borderId="18" xfId="1" applyNumberFormat="1" applyFont="1" applyBorder="1" applyAlignment="1">
      <alignment horizontal="center" vertical="center" wrapText="1"/>
    </xf>
    <xf numFmtId="176" fontId="2" fillId="0" borderId="27" xfId="1" applyNumberFormat="1" applyFont="1" applyBorder="1" applyAlignment="1">
      <alignment horizontal="center" vertical="center" wrapText="1"/>
    </xf>
    <xf numFmtId="176" fontId="2" fillId="0" borderId="10" xfId="1" applyNumberFormat="1" applyFont="1" applyBorder="1" applyAlignment="1">
      <alignment horizontal="center" vertical="center" wrapText="1"/>
    </xf>
    <xf numFmtId="176" fontId="2" fillId="0" borderId="11" xfId="1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1" xfId="0" applyFont="1" applyBorder="1" applyAlignment="1">
      <alignment horizontal="center" wrapText="1" readingOrder="1"/>
    </xf>
    <xf numFmtId="176" fontId="0" fillId="0" borderId="28" xfId="1" applyNumberFormat="1" applyFont="1" applyBorder="1" applyAlignment="1">
      <alignment horizontal="center" vertical="center"/>
    </xf>
    <xf numFmtId="176" fontId="0" fillId="0" borderId="35" xfId="1" applyNumberFormat="1" applyFont="1" applyBorder="1" applyAlignment="1">
      <alignment horizontal="center" vertical="center"/>
    </xf>
    <xf numFmtId="176" fontId="0" fillId="0" borderId="36" xfId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5" borderId="4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wrapText="1" readingOrder="1"/>
    </xf>
    <xf numFmtId="0" fontId="2" fillId="0" borderId="45" xfId="0" applyFont="1" applyBorder="1" applyAlignment="1">
      <alignment horizontal="center" wrapText="1" readingOrder="1"/>
    </xf>
    <xf numFmtId="0" fontId="0" fillId="0" borderId="61" xfId="0" applyBorder="1" applyAlignment="1">
      <alignment horizontal="center" vertical="center"/>
    </xf>
    <xf numFmtId="176" fontId="0" fillId="0" borderId="6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28355814512426E-2"/>
          <c:y val="0.13522650439486139"/>
          <c:w val="0.89628608776957497"/>
          <c:h val="0.764372394627142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Sheet4!$A$37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Sheet4!$C$36:$J$36</c:f>
                <c:numCache>
                  <c:formatCode>General</c:formatCode>
                  <c:ptCount val="8"/>
                  <c:pt idx="0">
                    <c:v>7</c:v>
                  </c:pt>
                  <c:pt idx="1">
                    <c:v>2.75</c:v>
                  </c:pt>
                  <c:pt idx="2">
                    <c:v>18.5</c:v>
                  </c:pt>
                  <c:pt idx="3">
                    <c:v>17.75</c:v>
                  </c:pt>
                  <c:pt idx="4">
                    <c:v>15</c:v>
                  </c:pt>
                  <c:pt idx="5">
                    <c:v>12.25</c:v>
                  </c:pt>
                  <c:pt idx="6">
                    <c:v>17.75</c:v>
                  </c:pt>
                  <c:pt idx="7">
                    <c:v>6.25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Sheet4!$C$1:$J$2</c:f>
              <c:multiLvlStrCache>
                <c:ptCount val="8"/>
                <c:lvl>
                  <c:pt idx="0">
                    <c:v>2D drawing</c:v>
                  </c:pt>
                  <c:pt idx="1">
                    <c:v>Shared-only</c:v>
                  </c:pt>
                  <c:pt idx="2">
                    <c:v>2D drawing</c:v>
                  </c:pt>
                  <c:pt idx="3">
                    <c:v>Proposed</c:v>
                  </c:pt>
                  <c:pt idx="4">
                    <c:v>2D drawing</c:v>
                  </c:pt>
                  <c:pt idx="5">
                    <c:v>Proposed</c:v>
                  </c:pt>
                  <c:pt idx="6">
                    <c:v>2D drawing</c:v>
                  </c:pt>
                  <c:pt idx="7">
                    <c:v>Proposed</c:v>
                  </c:pt>
                </c:lvl>
                <c:lvl>
                  <c:pt idx="0">
                    <c:v>task 1</c:v>
                  </c:pt>
                  <c:pt idx="2">
                    <c:v>task 2</c:v>
                  </c:pt>
                  <c:pt idx="4">
                    <c:v>task 3</c:v>
                  </c:pt>
                  <c:pt idx="6">
                    <c:v>task 4</c:v>
                  </c:pt>
                </c:lvl>
              </c:multiLvlStrCache>
            </c:multiLvlStrRef>
          </c:cat>
          <c:val>
            <c:numRef>
              <c:f>Sheet4!$C$37:$J$37</c:f>
              <c:numCache>
                <c:formatCode>General</c:formatCode>
                <c:ptCount val="8"/>
                <c:pt idx="0">
                  <c:v>31</c:v>
                </c:pt>
                <c:pt idx="1">
                  <c:v>18.75</c:v>
                </c:pt>
                <c:pt idx="2">
                  <c:v>54.5</c:v>
                </c:pt>
                <c:pt idx="3">
                  <c:v>45.75</c:v>
                </c:pt>
                <c:pt idx="4">
                  <c:v>64</c:v>
                </c:pt>
                <c:pt idx="5">
                  <c:v>46.25</c:v>
                </c:pt>
                <c:pt idx="6">
                  <c:v>57.75</c:v>
                </c:pt>
                <c:pt idx="7">
                  <c:v>52.25</c:v>
                </c:pt>
              </c:numCache>
            </c:numRef>
          </c:val>
        </c:ser>
        <c:ser>
          <c:idx val="1"/>
          <c:order val="1"/>
          <c:tx>
            <c:strRef>
              <c:f>Sheet4!$A$38</c:f>
              <c:strCache>
                <c:ptCount val="1"/>
                <c:pt idx="0">
                  <c:v>Median-Q1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cat>
            <c:multiLvlStrRef>
              <c:f>Sheet4!$C$1:$J$2</c:f>
              <c:multiLvlStrCache>
                <c:ptCount val="8"/>
                <c:lvl>
                  <c:pt idx="0">
                    <c:v>2D drawing</c:v>
                  </c:pt>
                  <c:pt idx="1">
                    <c:v>Shared-only</c:v>
                  </c:pt>
                  <c:pt idx="2">
                    <c:v>2D drawing</c:v>
                  </c:pt>
                  <c:pt idx="3">
                    <c:v>Proposed</c:v>
                  </c:pt>
                  <c:pt idx="4">
                    <c:v>2D drawing</c:v>
                  </c:pt>
                  <c:pt idx="5">
                    <c:v>Proposed</c:v>
                  </c:pt>
                  <c:pt idx="6">
                    <c:v>2D drawing</c:v>
                  </c:pt>
                  <c:pt idx="7">
                    <c:v>Proposed</c:v>
                  </c:pt>
                </c:lvl>
                <c:lvl>
                  <c:pt idx="0">
                    <c:v>task 1</c:v>
                  </c:pt>
                  <c:pt idx="2">
                    <c:v>task 2</c:v>
                  </c:pt>
                  <c:pt idx="4">
                    <c:v>task 3</c:v>
                  </c:pt>
                  <c:pt idx="6">
                    <c:v>task 4</c:v>
                  </c:pt>
                </c:lvl>
              </c:multiLvlStrCache>
            </c:multiLvlStrRef>
          </c:cat>
          <c:val>
            <c:numRef>
              <c:f>Sheet4!$C$38:$J$38</c:f>
              <c:numCache>
                <c:formatCode>General</c:formatCode>
                <c:ptCount val="8"/>
                <c:pt idx="0">
                  <c:v>16</c:v>
                </c:pt>
                <c:pt idx="1">
                  <c:v>4.75</c:v>
                </c:pt>
                <c:pt idx="2">
                  <c:v>12.5</c:v>
                </c:pt>
                <c:pt idx="3">
                  <c:v>3.75</c:v>
                </c:pt>
                <c:pt idx="4">
                  <c:v>23</c:v>
                </c:pt>
                <c:pt idx="5">
                  <c:v>10.75</c:v>
                </c:pt>
                <c:pt idx="6">
                  <c:v>31.25</c:v>
                </c:pt>
                <c:pt idx="7">
                  <c:v>18.75</c:v>
                </c:pt>
              </c:numCache>
            </c:numRef>
          </c:val>
        </c:ser>
        <c:ser>
          <c:idx val="2"/>
          <c:order val="2"/>
          <c:tx>
            <c:strRef>
              <c:f>Sheet4!$A$39</c:f>
              <c:strCache>
                <c:ptCount val="1"/>
                <c:pt idx="0">
                  <c:v>Q3-Median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plus"/>
            <c:errValType val="cust"/>
            <c:noEndCap val="0"/>
            <c:plus>
              <c:numRef>
                <c:f>Sheet4!$C$40:$J$40</c:f>
                <c:numCache>
                  <c:formatCode>General</c:formatCode>
                  <c:ptCount val="8"/>
                  <c:pt idx="0">
                    <c:v>9.75</c:v>
                  </c:pt>
                  <c:pt idx="1">
                    <c:v>49.25</c:v>
                  </c:pt>
                  <c:pt idx="2">
                    <c:v>24.75</c:v>
                  </c:pt>
                  <c:pt idx="3">
                    <c:v>28</c:v>
                  </c:pt>
                  <c:pt idx="4">
                    <c:v>27.25</c:v>
                  </c:pt>
                  <c:pt idx="5">
                    <c:v>39.75</c:v>
                  </c:pt>
                  <c:pt idx="6">
                    <c:v>20.25</c:v>
                  </c:pt>
                  <c:pt idx="7">
                    <c:v>46.25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Sheet4!$C$1:$J$2</c:f>
              <c:multiLvlStrCache>
                <c:ptCount val="8"/>
                <c:lvl>
                  <c:pt idx="0">
                    <c:v>2D drawing</c:v>
                  </c:pt>
                  <c:pt idx="1">
                    <c:v>Shared-only</c:v>
                  </c:pt>
                  <c:pt idx="2">
                    <c:v>2D drawing</c:v>
                  </c:pt>
                  <c:pt idx="3">
                    <c:v>Proposed</c:v>
                  </c:pt>
                  <c:pt idx="4">
                    <c:v>2D drawing</c:v>
                  </c:pt>
                  <c:pt idx="5">
                    <c:v>Proposed</c:v>
                  </c:pt>
                  <c:pt idx="6">
                    <c:v>2D drawing</c:v>
                  </c:pt>
                  <c:pt idx="7">
                    <c:v>Proposed</c:v>
                  </c:pt>
                </c:lvl>
                <c:lvl>
                  <c:pt idx="0">
                    <c:v>task 1</c:v>
                  </c:pt>
                  <c:pt idx="2">
                    <c:v>task 2</c:v>
                  </c:pt>
                  <c:pt idx="4">
                    <c:v>task 3</c:v>
                  </c:pt>
                  <c:pt idx="6">
                    <c:v>task 4</c:v>
                  </c:pt>
                </c:lvl>
              </c:multiLvlStrCache>
            </c:multiLvlStrRef>
          </c:cat>
          <c:val>
            <c:numRef>
              <c:f>Sheet4!$C$39:$J$39</c:f>
              <c:numCache>
                <c:formatCode>General</c:formatCode>
                <c:ptCount val="8"/>
                <c:pt idx="0">
                  <c:v>16.25</c:v>
                </c:pt>
                <c:pt idx="1">
                  <c:v>9.25</c:v>
                </c:pt>
                <c:pt idx="2">
                  <c:v>17.25</c:v>
                </c:pt>
                <c:pt idx="3">
                  <c:v>7.5</c:v>
                </c:pt>
                <c:pt idx="4">
                  <c:v>23.75</c:v>
                </c:pt>
                <c:pt idx="5">
                  <c:v>5.25</c:v>
                </c:pt>
                <c:pt idx="6">
                  <c:v>32.75</c:v>
                </c:pt>
                <c:pt idx="7">
                  <c:v>14.75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5254928"/>
        <c:axId val="-1585255472"/>
      </c:barChart>
      <c:catAx>
        <c:axId val="-15852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-1585255472"/>
        <c:crosses val="autoZero"/>
        <c:auto val="1"/>
        <c:lblAlgn val="ctr"/>
        <c:lblOffset val="100"/>
        <c:noMultiLvlLbl val="0"/>
      </c:catAx>
      <c:valAx>
        <c:axId val="-158525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Completion Time (sec)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-15852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Shared only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Sheet1!$B$1:$M$3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Q5</c:v>
                  </c:pt>
                  <c:pt idx="5">
                    <c:v>Q6</c:v>
                  </c:pt>
                  <c:pt idx="6">
                    <c:v>Q7</c:v>
                  </c:pt>
                  <c:pt idx="7">
                    <c:v>Q8</c:v>
                  </c:pt>
                  <c:pt idx="8">
                    <c:v>Q9</c:v>
                  </c:pt>
                  <c:pt idx="9">
                    <c:v>Q10</c:v>
                  </c:pt>
                  <c:pt idx="10">
                    <c:v>Q11</c:v>
                  </c:pt>
                  <c:pt idx="11">
                    <c:v>Q12</c:v>
                  </c:pt>
                </c:lvl>
                <c:lvl>
                  <c:pt idx="0">
                    <c:v>Perceived Usefulness</c:v>
                  </c:pt>
                  <c:pt idx="6">
                    <c:v>Perceived Ease Of Use</c:v>
                  </c:pt>
                </c:lvl>
              </c:multiLvlStrCache>
            </c:multiLvl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3.8</c:v>
                </c:pt>
                <c:pt idx="1">
                  <c:v>5.6</c:v>
                </c:pt>
                <c:pt idx="2">
                  <c:v>3.45</c:v>
                </c:pt>
                <c:pt idx="3">
                  <c:v>4.8</c:v>
                </c:pt>
                <c:pt idx="4">
                  <c:v>5.25</c:v>
                </c:pt>
                <c:pt idx="5">
                  <c:v>5.7</c:v>
                </c:pt>
                <c:pt idx="6">
                  <c:v>6.1</c:v>
                </c:pt>
                <c:pt idx="7">
                  <c:v>5.65</c:v>
                </c:pt>
                <c:pt idx="8">
                  <c:v>3.85</c:v>
                </c:pt>
                <c:pt idx="9">
                  <c:v>4.7</c:v>
                </c:pt>
                <c:pt idx="10">
                  <c:v>3.85</c:v>
                </c:pt>
                <c:pt idx="11">
                  <c:v>5.55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Shared+Personal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Sheet1!$B$1:$M$3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Q5</c:v>
                  </c:pt>
                  <c:pt idx="5">
                    <c:v>Q6</c:v>
                  </c:pt>
                  <c:pt idx="6">
                    <c:v>Q7</c:v>
                  </c:pt>
                  <c:pt idx="7">
                    <c:v>Q8</c:v>
                  </c:pt>
                  <c:pt idx="8">
                    <c:v>Q9</c:v>
                  </c:pt>
                  <c:pt idx="9">
                    <c:v>Q10</c:v>
                  </c:pt>
                  <c:pt idx="10">
                    <c:v>Q11</c:v>
                  </c:pt>
                  <c:pt idx="11">
                    <c:v>Q12</c:v>
                  </c:pt>
                </c:lvl>
                <c:lvl>
                  <c:pt idx="0">
                    <c:v>Perceived Usefulness</c:v>
                  </c:pt>
                  <c:pt idx="6">
                    <c:v>Perceived Ease Of Use</c:v>
                  </c:pt>
                </c:lvl>
              </c:multiLvlStrCache>
            </c:multiLvlStrRef>
          </c:cat>
          <c:val>
            <c:numRef>
              <c:f>Sheet1!$B$6:$M$6</c:f>
              <c:numCache>
                <c:formatCode>General</c:formatCode>
                <c:ptCount val="12"/>
                <c:pt idx="0">
                  <c:v>5.75</c:v>
                </c:pt>
                <c:pt idx="1">
                  <c:v>5.9</c:v>
                </c:pt>
                <c:pt idx="2">
                  <c:v>5.15</c:v>
                </c:pt>
                <c:pt idx="3">
                  <c:v>5.3</c:v>
                </c:pt>
                <c:pt idx="4">
                  <c:v>5.15</c:v>
                </c:pt>
                <c:pt idx="5">
                  <c:v>5.9</c:v>
                </c:pt>
                <c:pt idx="6">
                  <c:v>4.5999999999999996</c:v>
                </c:pt>
                <c:pt idx="7">
                  <c:v>5.25</c:v>
                </c:pt>
                <c:pt idx="8">
                  <c:v>4.0999999999999996</c:v>
                </c:pt>
                <c:pt idx="9">
                  <c:v>5.35</c:v>
                </c:pt>
                <c:pt idx="10">
                  <c:v>5.45</c:v>
                </c:pt>
                <c:pt idx="11">
                  <c:v>4.8499999999999996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-1585266352"/>
        <c:axId val="-1585265808"/>
      </c:barChart>
      <c:catAx>
        <c:axId val="-15852663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-1585265808"/>
        <c:crosses val="autoZero"/>
        <c:auto val="1"/>
        <c:lblAlgn val="ctr"/>
        <c:lblOffset val="100"/>
        <c:noMultiLvlLbl val="0"/>
      </c:catAx>
      <c:valAx>
        <c:axId val="-1585265808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-158526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28355814512426E-2"/>
          <c:y val="0.13522650439486139"/>
          <c:w val="0.89628608776957497"/>
          <c:h val="0.764372394627142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'Sheet4 (2)'!$A$37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'Sheet4 (2)'!$C$36:$L$36</c:f>
                <c:numCache>
                  <c:formatCode>General</c:formatCode>
                  <c:ptCount val="10"/>
                  <c:pt idx="0">
                    <c:v>7</c:v>
                  </c:pt>
                  <c:pt idx="1">
                    <c:v>2.75</c:v>
                  </c:pt>
                  <c:pt idx="2">
                    <c:v>18.5</c:v>
                  </c:pt>
                  <c:pt idx="3">
                    <c:v>17.75</c:v>
                  </c:pt>
                  <c:pt idx="4">
                    <c:v>15</c:v>
                  </c:pt>
                  <c:pt idx="5">
                    <c:v>12.25</c:v>
                  </c:pt>
                  <c:pt idx="6">
                    <c:v>17.75</c:v>
                  </c:pt>
                  <c:pt idx="7">
                    <c:v>6.25</c:v>
                  </c:pt>
                  <c:pt idx="8">
                    <c:v>32</c:v>
                  </c:pt>
                  <c:pt idx="9">
                    <c:v>23.25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'Sheet4 (2)'!$C$1:$L$2</c:f>
              <c:multiLvlStrCache>
                <c:ptCount val="10"/>
                <c:lvl>
                  <c:pt idx="0">
                    <c:v>Conventional</c:v>
                  </c:pt>
                  <c:pt idx="1">
                    <c:v>Proposed</c:v>
                  </c:pt>
                  <c:pt idx="2">
                    <c:v>Conventional</c:v>
                  </c:pt>
                  <c:pt idx="3">
                    <c:v>Proposed</c:v>
                  </c:pt>
                  <c:pt idx="4">
                    <c:v>Conventional</c:v>
                  </c:pt>
                  <c:pt idx="5">
                    <c:v>Proposed</c:v>
                  </c:pt>
                  <c:pt idx="6">
                    <c:v>Conventional</c:v>
                  </c:pt>
                  <c:pt idx="7">
                    <c:v>Proposed</c:v>
                  </c:pt>
                  <c:pt idx="8">
                    <c:v>Conventional</c:v>
                  </c:pt>
                  <c:pt idx="9">
                    <c:v>Proposed</c:v>
                  </c:pt>
                </c:lvl>
                <c:lvl>
                  <c:pt idx="0">
                    <c:v>task 1</c:v>
                  </c:pt>
                  <c:pt idx="2">
                    <c:v>task 2</c:v>
                  </c:pt>
                  <c:pt idx="4">
                    <c:v>task 3</c:v>
                  </c:pt>
                  <c:pt idx="6">
                    <c:v>task 4</c:v>
                  </c:pt>
                  <c:pt idx="8">
                    <c:v>task 5</c:v>
                  </c:pt>
                </c:lvl>
              </c:multiLvlStrCache>
            </c:multiLvlStrRef>
          </c:cat>
          <c:val>
            <c:numRef>
              <c:f>'Sheet4 (2)'!$C$37:$L$37</c:f>
              <c:numCache>
                <c:formatCode>General</c:formatCode>
                <c:ptCount val="10"/>
                <c:pt idx="0">
                  <c:v>31</c:v>
                </c:pt>
                <c:pt idx="1">
                  <c:v>18.75</c:v>
                </c:pt>
                <c:pt idx="2">
                  <c:v>54.5</c:v>
                </c:pt>
                <c:pt idx="3">
                  <c:v>45.75</c:v>
                </c:pt>
                <c:pt idx="4">
                  <c:v>64</c:v>
                </c:pt>
                <c:pt idx="5">
                  <c:v>46.25</c:v>
                </c:pt>
                <c:pt idx="6">
                  <c:v>57.75</c:v>
                </c:pt>
                <c:pt idx="7">
                  <c:v>52.25</c:v>
                </c:pt>
                <c:pt idx="8">
                  <c:v>128</c:v>
                </c:pt>
                <c:pt idx="9">
                  <c:v>95.25</c:v>
                </c:pt>
              </c:numCache>
            </c:numRef>
          </c:val>
        </c:ser>
        <c:ser>
          <c:idx val="1"/>
          <c:order val="1"/>
          <c:tx>
            <c:strRef>
              <c:f>'Sheet4 (2)'!$A$38</c:f>
              <c:strCache>
                <c:ptCount val="1"/>
                <c:pt idx="0">
                  <c:v>Median-Q1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cat>
            <c:multiLvlStrRef>
              <c:f>'Sheet4 (2)'!$C$1:$L$2</c:f>
              <c:multiLvlStrCache>
                <c:ptCount val="10"/>
                <c:lvl>
                  <c:pt idx="0">
                    <c:v>Conventional</c:v>
                  </c:pt>
                  <c:pt idx="1">
                    <c:v>Proposed</c:v>
                  </c:pt>
                  <c:pt idx="2">
                    <c:v>Conventional</c:v>
                  </c:pt>
                  <c:pt idx="3">
                    <c:v>Proposed</c:v>
                  </c:pt>
                  <c:pt idx="4">
                    <c:v>Conventional</c:v>
                  </c:pt>
                  <c:pt idx="5">
                    <c:v>Proposed</c:v>
                  </c:pt>
                  <c:pt idx="6">
                    <c:v>Conventional</c:v>
                  </c:pt>
                  <c:pt idx="7">
                    <c:v>Proposed</c:v>
                  </c:pt>
                  <c:pt idx="8">
                    <c:v>Conventional</c:v>
                  </c:pt>
                  <c:pt idx="9">
                    <c:v>Proposed</c:v>
                  </c:pt>
                </c:lvl>
                <c:lvl>
                  <c:pt idx="0">
                    <c:v>task 1</c:v>
                  </c:pt>
                  <c:pt idx="2">
                    <c:v>task 2</c:v>
                  </c:pt>
                  <c:pt idx="4">
                    <c:v>task 3</c:v>
                  </c:pt>
                  <c:pt idx="6">
                    <c:v>task 4</c:v>
                  </c:pt>
                  <c:pt idx="8">
                    <c:v>task 5</c:v>
                  </c:pt>
                </c:lvl>
              </c:multiLvlStrCache>
            </c:multiLvlStrRef>
          </c:cat>
          <c:val>
            <c:numRef>
              <c:f>'Sheet4 (2)'!$C$38:$L$38</c:f>
              <c:numCache>
                <c:formatCode>General</c:formatCode>
                <c:ptCount val="10"/>
                <c:pt idx="0">
                  <c:v>16</c:v>
                </c:pt>
                <c:pt idx="1">
                  <c:v>4.75</c:v>
                </c:pt>
                <c:pt idx="2">
                  <c:v>12.5</c:v>
                </c:pt>
                <c:pt idx="3">
                  <c:v>3.75</c:v>
                </c:pt>
                <c:pt idx="4">
                  <c:v>23</c:v>
                </c:pt>
                <c:pt idx="5">
                  <c:v>10.75</c:v>
                </c:pt>
                <c:pt idx="6">
                  <c:v>31.25</c:v>
                </c:pt>
                <c:pt idx="7">
                  <c:v>18.75</c:v>
                </c:pt>
                <c:pt idx="8">
                  <c:v>25</c:v>
                </c:pt>
                <c:pt idx="9">
                  <c:v>21.75</c:v>
                </c:pt>
              </c:numCache>
            </c:numRef>
          </c:val>
        </c:ser>
        <c:ser>
          <c:idx val="2"/>
          <c:order val="2"/>
          <c:tx>
            <c:strRef>
              <c:f>'Sheet4 (2)'!$A$39</c:f>
              <c:strCache>
                <c:ptCount val="1"/>
                <c:pt idx="0">
                  <c:v>Q3-Median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  <a:alpha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plus"/>
            <c:errValType val="cust"/>
            <c:noEndCap val="0"/>
            <c:plus>
              <c:numRef>
                <c:f>'Sheet4 (2)'!$C$40:$L$40</c:f>
                <c:numCache>
                  <c:formatCode>General</c:formatCode>
                  <c:ptCount val="10"/>
                  <c:pt idx="0">
                    <c:v>9.75</c:v>
                  </c:pt>
                  <c:pt idx="1">
                    <c:v>49.25</c:v>
                  </c:pt>
                  <c:pt idx="2">
                    <c:v>24.75</c:v>
                  </c:pt>
                  <c:pt idx="3">
                    <c:v>28</c:v>
                  </c:pt>
                  <c:pt idx="4">
                    <c:v>27.25</c:v>
                  </c:pt>
                  <c:pt idx="5">
                    <c:v>39.75</c:v>
                  </c:pt>
                  <c:pt idx="6">
                    <c:v>20.25</c:v>
                  </c:pt>
                  <c:pt idx="7">
                    <c:v>46.25</c:v>
                  </c:pt>
                  <c:pt idx="8">
                    <c:v>46.25</c:v>
                  </c:pt>
                  <c:pt idx="9">
                    <c:v>18.75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'Sheet4 (2)'!$C$1:$L$2</c:f>
              <c:multiLvlStrCache>
                <c:ptCount val="10"/>
                <c:lvl>
                  <c:pt idx="0">
                    <c:v>Conventional</c:v>
                  </c:pt>
                  <c:pt idx="1">
                    <c:v>Proposed</c:v>
                  </c:pt>
                  <c:pt idx="2">
                    <c:v>Conventional</c:v>
                  </c:pt>
                  <c:pt idx="3">
                    <c:v>Proposed</c:v>
                  </c:pt>
                  <c:pt idx="4">
                    <c:v>Conventional</c:v>
                  </c:pt>
                  <c:pt idx="5">
                    <c:v>Proposed</c:v>
                  </c:pt>
                  <c:pt idx="6">
                    <c:v>Conventional</c:v>
                  </c:pt>
                  <c:pt idx="7">
                    <c:v>Proposed</c:v>
                  </c:pt>
                  <c:pt idx="8">
                    <c:v>Conventional</c:v>
                  </c:pt>
                  <c:pt idx="9">
                    <c:v>Proposed</c:v>
                  </c:pt>
                </c:lvl>
                <c:lvl>
                  <c:pt idx="0">
                    <c:v>task 1</c:v>
                  </c:pt>
                  <c:pt idx="2">
                    <c:v>task 2</c:v>
                  </c:pt>
                  <c:pt idx="4">
                    <c:v>task 3</c:v>
                  </c:pt>
                  <c:pt idx="6">
                    <c:v>task 4</c:v>
                  </c:pt>
                  <c:pt idx="8">
                    <c:v>task 5</c:v>
                  </c:pt>
                </c:lvl>
              </c:multiLvlStrCache>
            </c:multiLvlStrRef>
          </c:cat>
          <c:val>
            <c:numRef>
              <c:f>'Sheet4 (2)'!$C$39:$L$39</c:f>
              <c:numCache>
                <c:formatCode>General</c:formatCode>
                <c:ptCount val="10"/>
                <c:pt idx="0">
                  <c:v>16.25</c:v>
                </c:pt>
                <c:pt idx="1">
                  <c:v>9.25</c:v>
                </c:pt>
                <c:pt idx="2">
                  <c:v>17.25</c:v>
                </c:pt>
                <c:pt idx="3">
                  <c:v>7.5</c:v>
                </c:pt>
                <c:pt idx="4">
                  <c:v>23.75</c:v>
                </c:pt>
                <c:pt idx="5">
                  <c:v>5.25</c:v>
                </c:pt>
                <c:pt idx="6">
                  <c:v>32.75</c:v>
                </c:pt>
                <c:pt idx="7">
                  <c:v>14.75</c:v>
                </c:pt>
                <c:pt idx="8">
                  <c:v>38.75</c:v>
                </c:pt>
                <c:pt idx="9">
                  <c:v>27.25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85260912"/>
        <c:axId val="-1585260368"/>
      </c:barChart>
      <c:catAx>
        <c:axId val="-15852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-1585260368"/>
        <c:crosses val="autoZero"/>
        <c:auto val="1"/>
        <c:lblAlgn val="ctr"/>
        <c:lblOffset val="100"/>
        <c:noMultiLvlLbl val="0"/>
      </c:catAx>
      <c:valAx>
        <c:axId val="-15852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Completion Time (sec)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-158526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41</xdr:row>
      <xdr:rowOff>114300</xdr:rowOff>
    </xdr:from>
    <xdr:to>
      <xdr:col>8</xdr:col>
      <xdr:colOff>514350</xdr:colOff>
      <xdr:row>44</xdr:row>
      <xdr:rowOff>19050</xdr:rowOff>
    </xdr:to>
    <xdr:sp macro="" textlink="">
      <xdr:nvSpPr>
        <xdr:cNvPr id="2" name="직사각형 1"/>
        <xdr:cNvSpPr/>
      </xdr:nvSpPr>
      <xdr:spPr>
        <a:xfrm>
          <a:off x="47625" y="8734425"/>
          <a:ext cx="52673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그래프 그리는 방법</a:t>
          </a:r>
          <a:r>
            <a:rPr lang="en-US" altLang="ko-KR" sz="1100"/>
            <a:t>: http://www.dummies.com/how-to/content/boxandwhisker-charts-for-excel.html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300036</xdr:colOff>
      <xdr:row>21</xdr:row>
      <xdr:rowOff>152399</xdr:rowOff>
    </xdr:from>
    <xdr:to>
      <xdr:col>24</xdr:col>
      <xdr:colOff>685799</xdr:colOff>
      <xdr:row>44</xdr:row>
      <xdr:rowOff>28574</xdr:rowOff>
    </xdr:to>
    <xdr:grpSp>
      <xdr:nvGrpSpPr>
        <xdr:cNvPr id="33" name="그룹 32"/>
        <xdr:cNvGrpSpPr/>
      </xdr:nvGrpSpPr>
      <xdr:grpSpPr>
        <a:xfrm>
          <a:off x="9901236" y="4705349"/>
          <a:ext cx="7243763" cy="4695825"/>
          <a:chOff x="7558086" y="4495799"/>
          <a:chExt cx="7243763" cy="4695825"/>
        </a:xfrm>
      </xdr:grpSpPr>
      <xdr:graphicFrame macro="">
        <xdr:nvGraphicFramePr>
          <xdr:cNvPr id="4" name="차트 3"/>
          <xdr:cNvGraphicFramePr/>
        </xdr:nvGraphicFramePr>
        <xdr:xfrm>
          <a:off x="7558086" y="4495799"/>
          <a:ext cx="7243763" cy="4695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5" name="그룹 4"/>
          <xdr:cNvGrpSpPr/>
        </xdr:nvGrpSpPr>
        <xdr:grpSpPr>
          <a:xfrm>
            <a:off x="8172450" y="4648199"/>
            <a:ext cx="1390650" cy="252000"/>
            <a:chOff x="7486650" y="4638674"/>
            <a:chExt cx="1390650" cy="252000"/>
          </a:xfrm>
        </xdr:grpSpPr>
        <xdr:sp macro="" textlink="">
          <xdr:nvSpPr>
            <xdr:cNvPr id="31" name="직사각형 30"/>
            <xdr:cNvSpPr/>
          </xdr:nvSpPr>
          <xdr:spPr>
            <a:xfrm>
              <a:off x="7486650" y="4638674"/>
              <a:ext cx="252000" cy="252000"/>
            </a:xfrm>
            <a:prstGeom prst="rect">
              <a:avLst/>
            </a:prstGeom>
            <a:solidFill>
              <a:schemeClr val="tx1">
                <a:lumMod val="50000"/>
                <a:lumOff val="50000"/>
                <a:alpha val="66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000"/>
            </a:p>
          </xdr:txBody>
        </xdr:sp>
        <xdr:sp macro="" textlink="">
          <xdr:nvSpPr>
            <xdr:cNvPr id="32" name="직사각형 31"/>
            <xdr:cNvSpPr/>
          </xdr:nvSpPr>
          <xdr:spPr>
            <a:xfrm>
              <a:off x="7820025" y="4638674"/>
              <a:ext cx="1057275" cy="252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0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PortAr3D</a:t>
              </a:r>
              <a:endParaRPr lang="ko-KR" altLang="en-US" sz="1000" b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6" name="그룹 5"/>
          <xdr:cNvGrpSpPr/>
        </xdr:nvGrpSpPr>
        <xdr:grpSpPr>
          <a:xfrm>
            <a:off x="9582150" y="4648199"/>
            <a:ext cx="1390650" cy="252000"/>
            <a:chOff x="7486650" y="4638674"/>
            <a:chExt cx="1390650" cy="252000"/>
          </a:xfrm>
        </xdr:grpSpPr>
        <xdr:sp macro="" textlink="">
          <xdr:nvSpPr>
            <xdr:cNvPr id="29" name="직사각형 28"/>
            <xdr:cNvSpPr/>
          </xdr:nvSpPr>
          <xdr:spPr>
            <a:xfrm>
              <a:off x="7486650" y="4638674"/>
              <a:ext cx="252000" cy="252000"/>
            </a:xfrm>
            <a:prstGeom prst="rect">
              <a:avLst/>
            </a:prstGeom>
            <a:solidFill>
              <a:schemeClr val="bg2">
                <a:lumMod val="90000"/>
                <a:alpha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000"/>
            </a:p>
          </xdr:txBody>
        </xdr:sp>
        <xdr:sp macro="" textlink="">
          <xdr:nvSpPr>
            <xdr:cNvPr id="30" name="직사각형 29"/>
            <xdr:cNvSpPr/>
          </xdr:nvSpPr>
          <xdr:spPr>
            <a:xfrm>
              <a:off x="7820025" y="4638674"/>
              <a:ext cx="1057275" cy="252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0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2D-drawing</a:t>
              </a:r>
              <a:endParaRPr lang="ko-KR" altLang="en-US" sz="1000" b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7" name="그룹 6"/>
          <xdr:cNvGrpSpPr/>
        </xdr:nvGrpSpPr>
        <xdr:grpSpPr>
          <a:xfrm>
            <a:off x="8353432" y="5072236"/>
            <a:ext cx="4470146" cy="1457324"/>
            <a:chOff x="5672138" y="362574"/>
            <a:chExt cx="13187214" cy="5148231"/>
          </a:xfrm>
        </xdr:grpSpPr>
        <xdr:grpSp>
          <xdr:nvGrpSpPr>
            <xdr:cNvPr id="8" name="그룹 7"/>
            <xdr:cNvGrpSpPr/>
          </xdr:nvGrpSpPr>
          <xdr:grpSpPr>
            <a:xfrm>
              <a:off x="5672138" y="812800"/>
              <a:ext cx="847725" cy="4301067"/>
              <a:chOff x="5672138" y="812800"/>
              <a:chExt cx="847725" cy="4301067"/>
            </a:xfrm>
          </xdr:grpSpPr>
          <xdr:cxnSp macro="">
            <xdr:nvCxnSpPr>
              <xdr:cNvPr id="24" name="직선 연결선 23"/>
              <xdr:cNvCxnSpPr/>
            </xdr:nvCxnSpPr>
            <xdr:spPr>
              <a:xfrm>
                <a:off x="5825067" y="812800"/>
                <a:ext cx="541867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직선 연결선 24"/>
              <xdr:cNvCxnSpPr/>
            </xdr:nvCxnSpPr>
            <xdr:spPr>
              <a:xfrm>
                <a:off x="5825067" y="5113867"/>
                <a:ext cx="541867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직선 연결선 25"/>
              <xdr:cNvCxnSpPr/>
            </xdr:nvCxnSpPr>
            <xdr:spPr>
              <a:xfrm flipV="1">
                <a:off x="6089650" y="812801"/>
                <a:ext cx="0" cy="43010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" name="직사각형 26"/>
              <xdr:cNvSpPr/>
            </xdr:nvSpPr>
            <xdr:spPr>
              <a:xfrm>
                <a:off x="5672138" y="1590675"/>
                <a:ext cx="847725" cy="143827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8" name="직사각형 27"/>
              <xdr:cNvSpPr/>
            </xdr:nvSpPr>
            <xdr:spPr>
              <a:xfrm>
                <a:off x="5672138" y="3028951"/>
                <a:ext cx="847725" cy="5905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9" name="그룹 8"/>
            <xdr:cNvGrpSpPr/>
          </xdr:nvGrpSpPr>
          <xdr:grpSpPr>
            <a:xfrm>
              <a:off x="6519863" y="362574"/>
              <a:ext cx="12339489" cy="847164"/>
              <a:chOff x="6519863" y="362574"/>
              <a:chExt cx="12339489" cy="847164"/>
            </a:xfrm>
          </xdr:grpSpPr>
          <xdr:cxnSp macro="">
            <xdr:nvCxnSpPr>
              <xdr:cNvPr id="22" name="직선 연결선 21"/>
              <xdr:cNvCxnSpPr/>
            </xdr:nvCxnSpPr>
            <xdr:spPr>
              <a:xfrm>
                <a:off x="6519863" y="812800"/>
                <a:ext cx="1719262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" name="TextBox 17"/>
              <xdr:cNvSpPr txBox="1"/>
            </xdr:nvSpPr>
            <xdr:spPr>
              <a:xfrm>
                <a:off x="8239124" y="362574"/>
                <a:ext cx="10620228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Maximum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0" name="그룹 9"/>
            <xdr:cNvGrpSpPr/>
          </xdr:nvGrpSpPr>
          <xdr:grpSpPr>
            <a:xfrm>
              <a:off x="6629400" y="1140449"/>
              <a:ext cx="12229946" cy="847164"/>
              <a:chOff x="6629400" y="362574"/>
              <a:chExt cx="12229946" cy="847164"/>
            </a:xfrm>
          </xdr:grpSpPr>
          <xdr:cxnSp macro="">
            <xdr:nvCxnSpPr>
              <xdr:cNvPr id="20" name="직선 연결선 19"/>
              <xdr:cNvCxnSpPr/>
            </xdr:nvCxnSpPr>
            <xdr:spPr>
              <a:xfrm>
                <a:off x="6629400" y="812800"/>
                <a:ext cx="1609725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TextBox 21"/>
              <xdr:cNvSpPr txBox="1"/>
            </xdr:nvSpPr>
            <xdr:spPr>
              <a:xfrm>
                <a:off x="8239123" y="362574"/>
                <a:ext cx="10620223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Third Quartile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1" name="그룹 10"/>
            <xdr:cNvGrpSpPr/>
          </xdr:nvGrpSpPr>
          <xdr:grpSpPr>
            <a:xfrm>
              <a:off x="6629400" y="2578724"/>
              <a:ext cx="12229947" cy="847164"/>
              <a:chOff x="6629400" y="362574"/>
              <a:chExt cx="12229947" cy="847164"/>
            </a:xfrm>
          </xdr:grpSpPr>
          <xdr:cxnSp macro="">
            <xdr:nvCxnSpPr>
              <xdr:cNvPr id="18" name="직선 연결선 17"/>
              <xdr:cNvCxnSpPr/>
            </xdr:nvCxnSpPr>
            <xdr:spPr>
              <a:xfrm>
                <a:off x="6629400" y="812800"/>
                <a:ext cx="1609725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TextBox 24"/>
              <xdr:cNvSpPr txBox="1"/>
            </xdr:nvSpPr>
            <xdr:spPr>
              <a:xfrm>
                <a:off x="8239120" y="362574"/>
                <a:ext cx="10620227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Median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2" name="그룹 11"/>
            <xdr:cNvGrpSpPr/>
          </xdr:nvGrpSpPr>
          <xdr:grpSpPr>
            <a:xfrm>
              <a:off x="6629400" y="3169275"/>
              <a:ext cx="12229946" cy="847164"/>
              <a:chOff x="6629400" y="362574"/>
              <a:chExt cx="12229946" cy="847164"/>
            </a:xfrm>
          </xdr:grpSpPr>
          <xdr:cxnSp macro="">
            <xdr:nvCxnSpPr>
              <xdr:cNvPr id="16" name="직선 연결선 15"/>
              <xdr:cNvCxnSpPr/>
            </xdr:nvCxnSpPr>
            <xdr:spPr>
              <a:xfrm>
                <a:off x="6629400" y="812800"/>
                <a:ext cx="1609725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" name="TextBox 27"/>
              <xdr:cNvSpPr txBox="1"/>
            </xdr:nvSpPr>
            <xdr:spPr>
              <a:xfrm>
                <a:off x="8239123" y="362574"/>
                <a:ext cx="10620223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First Quartile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3" name="그룹 12"/>
            <xdr:cNvGrpSpPr/>
          </xdr:nvGrpSpPr>
          <xdr:grpSpPr>
            <a:xfrm>
              <a:off x="6519863" y="4663641"/>
              <a:ext cx="12339483" cy="847164"/>
              <a:chOff x="6519863" y="362574"/>
              <a:chExt cx="12339483" cy="847164"/>
            </a:xfrm>
          </xdr:grpSpPr>
          <xdr:cxnSp macro="">
            <xdr:nvCxnSpPr>
              <xdr:cNvPr id="14" name="직선 연결선 13"/>
              <xdr:cNvCxnSpPr/>
            </xdr:nvCxnSpPr>
            <xdr:spPr>
              <a:xfrm>
                <a:off x="6519863" y="812800"/>
                <a:ext cx="1719262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" name="TextBox 30"/>
              <xdr:cNvSpPr txBox="1"/>
            </xdr:nvSpPr>
            <xdr:spPr>
              <a:xfrm>
                <a:off x="8239116" y="362574"/>
                <a:ext cx="10620230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Minimum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13</xdr:row>
      <xdr:rowOff>33336</xdr:rowOff>
    </xdr:from>
    <xdr:to>
      <xdr:col>19</xdr:col>
      <xdr:colOff>66675</xdr:colOff>
      <xdr:row>36</xdr:row>
      <xdr:rowOff>66674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41</xdr:row>
      <xdr:rowOff>114300</xdr:rowOff>
    </xdr:from>
    <xdr:to>
      <xdr:col>8</xdr:col>
      <xdr:colOff>514350</xdr:colOff>
      <xdr:row>44</xdr:row>
      <xdr:rowOff>19050</xdr:rowOff>
    </xdr:to>
    <xdr:sp macro="" textlink="">
      <xdr:nvSpPr>
        <xdr:cNvPr id="2" name="직사각형 1"/>
        <xdr:cNvSpPr/>
      </xdr:nvSpPr>
      <xdr:spPr>
        <a:xfrm>
          <a:off x="47625" y="8858250"/>
          <a:ext cx="59531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그래프 그리는 방법</a:t>
          </a:r>
          <a:r>
            <a:rPr lang="en-US" altLang="ko-KR" sz="1100"/>
            <a:t>: http://www.dummies.com/how-to/content/boxandwhisker-charts-for-excel.html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319086</xdr:colOff>
      <xdr:row>29</xdr:row>
      <xdr:rowOff>123824</xdr:rowOff>
    </xdr:from>
    <xdr:to>
      <xdr:col>31</xdr:col>
      <xdr:colOff>19049</xdr:colOff>
      <xdr:row>51</xdr:row>
      <xdr:rowOff>76199</xdr:rowOff>
    </xdr:to>
    <xdr:grpSp>
      <xdr:nvGrpSpPr>
        <xdr:cNvPr id="3" name="그룹 2"/>
        <xdr:cNvGrpSpPr/>
      </xdr:nvGrpSpPr>
      <xdr:grpSpPr>
        <a:xfrm>
          <a:off x="14035086" y="6353174"/>
          <a:ext cx="7243763" cy="4695825"/>
          <a:chOff x="7558086" y="4495799"/>
          <a:chExt cx="7243763" cy="4695825"/>
        </a:xfrm>
      </xdr:grpSpPr>
      <xdr:graphicFrame macro="">
        <xdr:nvGraphicFramePr>
          <xdr:cNvPr id="4" name="차트 3"/>
          <xdr:cNvGraphicFramePr/>
        </xdr:nvGraphicFramePr>
        <xdr:xfrm>
          <a:off x="7558086" y="4495799"/>
          <a:ext cx="7243763" cy="4695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5" name="그룹 4"/>
          <xdr:cNvGrpSpPr/>
        </xdr:nvGrpSpPr>
        <xdr:grpSpPr>
          <a:xfrm>
            <a:off x="8172450" y="4648199"/>
            <a:ext cx="1390650" cy="252000"/>
            <a:chOff x="7486650" y="4638674"/>
            <a:chExt cx="1390650" cy="252000"/>
          </a:xfrm>
        </xdr:grpSpPr>
        <xdr:sp macro="" textlink="">
          <xdr:nvSpPr>
            <xdr:cNvPr id="31" name="직사각형 30"/>
            <xdr:cNvSpPr/>
          </xdr:nvSpPr>
          <xdr:spPr>
            <a:xfrm>
              <a:off x="7486650" y="4638674"/>
              <a:ext cx="252000" cy="252000"/>
            </a:xfrm>
            <a:prstGeom prst="rect">
              <a:avLst/>
            </a:prstGeom>
            <a:solidFill>
              <a:schemeClr val="tx1">
                <a:lumMod val="50000"/>
                <a:lumOff val="50000"/>
                <a:alpha val="66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000"/>
            </a:p>
          </xdr:txBody>
        </xdr:sp>
        <xdr:sp macro="" textlink="">
          <xdr:nvSpPr>
            <xdr:cNvPr id="32" name="직사각형 31"/>
            <xdr:cNvSpPr/>
          </xdr:nvSpPr>
          <xdr:spPr>
            <a:xfrm>
              <a:off x="7820025" y="4638674"/>
              <a:ext cx="1057275" cy="252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0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Proposed</a:t>
              </a:r>
              <a:endParaRPr lang="ko-KR" altLang="en-US" sz="1000" b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6" name="그룹 5"/>
          <xdr:cNvGrpSpPr/>
        </xdr:nvGrpSpPr>
        <xdr:grpSpPr>
          <a:xfrm>
            <a:off x="9582150" y="4648199"/>
            <a:ext cx="1704975" cy="252000"/>
            <a:chOff x="7486650" y="4638674"/>
            <a:chExt cx="1704975" cy="252000"/>
          </a:xfrm>
        </xdr:grpSpPr>
        <xdr:sp macro="" textlink="">
          <xdr:nvSpPr>
            <xdr:cNvPr id="29" name="직사각형 28"/>
            <xdr:cNvSpPr/>
          </xdr:nvSpPr>
          <xdr:spPr>
            <a:xfrm>
              <a:off x="7486650" y="4638674"/>
              <a:ext cx="252000" cy="252000"/>
            </a:xfrm>
            <a:prstGeom prst="rect">
              <a:avLst/>
            </a:prstGeom>
            <a:solidFill>
              <a:schemeClr val="bg2">
                <a:lumMod val="90000"/>
                <a:alpha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000"/>
            </a:p>
          </xdr:txBody>
        </xdr:sp>
        <xdr:sp macro="" textlink="">
          <xdr:nvSpPr>
            <xdr:cNvPr id="30" name="직사각형 29"/>
            <xdr:cNvSpPr/>
          </xdr:nvSpPr>
          <xdr:spPr>
            <a:xfrm>
              <a:off x="7820025" y="4638674"/>
              <a:ext cx="1371600" cy="252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0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Book</a:t>
              </a:r>
              <a:r>
                <a:rPr lang="en-US" altLang="ko-KR" sz="1000" b="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 of 2D Blueprints</a:t>
              </a:r>
              <a:endParaRPr lang="ko-KR" altLang="en-US" sz="1000" b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7" name="그룹 6"/>
          <xdr:cNvGrpSpPr/>
        </xdr:nvGrpSpPr>
        <xdr:grpSpPr>
          <a:xfrm>
            <a:off x="8353432" y="5072236"/>
            <a:ext cx="4470146" cy="1457324"/>
            <a:chOff x="5672138" y="362574"/>
            <a:chExt cx="13187214" cy="5148231"/>
          </a:xfrm>
        </xdr:grpSpPr>
        <xdr:grpSp>
          <xdr:nvGrpSpPr>
            <xdr:cNvPr id="8" name="그룹 7"/>
            <xdr:cNvGrpSpPr/>
          </xdr:nvGrpSpPr>
          <xdr:grpSpPr>
            <a:xfrm>
              <a:off x="5672138" y="812800"/>
              <a:ext cx="847725" cy="4301067"/>
              <a:chOff x="5672138" y="812800"/>
              <a:chExt cx="847725" cy="4301067"/>
            </a:xfrm>
          </xdr:grpSpPr>
          <xdr:cxnSp macro="">
            <xdr:nvCxnSpPr>
              <xdr:cNvPr id="24" name="직선 연결선 23"/>
              <xdr:cNvCxnSpPr/>
            </xdr:nvCxnSpPr>
            <xdr:spPr>
              <a:xfrm>
                <a:off x="5825067" y="812800"/>
                <a:ext cx="541867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직선 연결선 24"/>
              <xdr:cNvCxnSpPr/>
            </xdr:nvCxnSpPr>
            <xdr:spPr>
              <a:xfrm>
                <a:off x="5825067" y="5113867"/>
                <a:ext cx="541867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직선 연결선 25"/>
              <xdr:cNvCxnSpPr/>
            </xdr:nvCxnSpPr>
            <xdr:spPr>
              <a:xfrm flipV="1">
                <a:off x="6089650" y="812801"/>
                <a:ext cx="0" cy="43010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" name="직사각형 26"/>
              <xdr:cNvSpPr/>
            </xdr:nvSpPr>
            <xdr:spPr>
              <a:xfrm>
                <a:off x="5672138" y="1590675"/>
                <a:ext cx="847725" cy="143827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8" name="직사각형 27"/>
              <xdr:cNvSpPr/>
            </xdr:nvSpPr>
            <xdr:spPr>
              <a:xfrm>
                <a:off x="5672138" y="3028951"/>
                <a:ext cx="847725" cy="5905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9" name="그룹 8"/>
            <xdr:cNvGrpSpPr/>
          </xdr:nvGrpSpPr>
          <xdr:grpSpPr>
            <a:xfrm>
              <a:off x="6519863" y="362574"/>
              <a:ext cx="12339489" cy="847164"/>
              <a:chOff x="6519863" y="362574"/>
              <a:chExt cx="12339489" cy="847164"/>
            </a:xfrm>
          </xdr:grpSpPr>
          <xdr:cxnSp macro="">
            <xdr:nvCxnSpPr>
              <xdr:cNvPr id="22" name="직선 연결선 21"/>
              <xdr:cNvCxnSpPr/>
            </xdr:nvCxnSpPr>
            <xdr:spPr>
              <a:xfrm>
                <a:off x="6519863" y="812800"/>
                <a:ext cx="1719262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" name="TextBox 17"/>
              <xdr:cNvSpPr txBox="1"/>
            </xdr:nvSpPr>
            <xdr:spPr>
              <a:xfrm>
                <a:off x="8239124" y="362574"/>
                <a:ext cx="10620228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Maximum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0" name="그룹 9"/>
            <xdr:cNvGrpSpPr/>
          </xdr:nvGrpSpPr>
          <xdr:grpSpPr>
            <a:xfrm>
              <a:off x="6629400" y="1140449"/>
              <a:ext cx="12229946" cy="847164"/>
              <a:chOff x="6629400" y="362574"/>
              <a:chExt cx="12229946" cy="847164"/>
            </a:xfrm>
          </xdr:grpSpPr>
          <xdr:cxnSp macro="">
            <xdr:nvCxnSpPr>
              <xdr:cNvPr id="20" name="직선 연결선 19"/>
              <xdr:cNvCxnSpPr/>
            </xdr:nvCxnSpPr>
            <xdr:spPr>
              <a:xfrm>
                <a:off x="6629400" y="812800"/>
                <a:ext cx="1609725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TextBox 21"/>
              <xdr:cNvSpPr txBox="1"/>
            </xdr:nvSpPr>
            <xdr:spPr>
              <a:xfrm>
                <a:off x="8239123" y="362574"/>
                <a:ext cx="10620223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Third Quartile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1" name="그룹 10"/>
            <xdr:cNvGrpSpPr/>
          </xdr:nvGrpSpPr>
          <xdr:grpSpPr>
            <a:xfrm>
              <a:off x="6629400" y="2578724"/>
              <a:ext cx="12229947" cy="847164"/>
              <a:chOff x="6629400" y="362574"/>
              <a:chExt cx="12229947" cy="847164"/>
            </a:xfrm>
          </xdr:grpSpPr>
          <xdr:cxnSp macro="">
            <xdr:nvCxnSpPr>
              <xdr:cNvPr id="18" name="직선 연결선 17"/>
              <xdr:cNvCxnSpPr/>
            </xdr:nvCxnSpPr>
            <xdr:spPr>
              <a:xfrm>
                <a:off x="6629400" y="812800"/>
                <a:ext cx="1609725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TextBox 24"/>
              <xdr:cNvSpPr txBox="1"/>
            </xdr:nvSpPr>
            <xdr:spPr>
              <a:xfrm>
                <a:off x="8239120" y="362574"/>
                <a:ext cx="10620227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Median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2" name="그룹 11"/>
            <xdr:cNvGrpSpPr/>
          </xdr:nvGrpSpPr>
          <xdr:grpSpPr>
            <a:xfrm>
              <a:off x="6629400" y="3169275"/>
              <a:ext cx="12229946" cy="847164"/>
              <a:chOff x="6629400" y="362574"/>
              <a:chExt cx="12229946" cy="847164"/>
            </a:xfrm>
          </xdr:grpSpPr>
          <xdr:cxnSp macro="">
            <xdr:nvCxnSpPr>
              <xdr:cNvPr id="16" name="직선 연결선 15"/>
              <xdr:cNvCxnSpPr/>
            </xdr:nvCxnSpPr>
            <xdr:spPr>
              <a:xfrm>
                <a:off x="6629400" y="812800"/>
                <a:ext cx="1609725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" name="TextBox 27"/>
              <xdr:cNvSpPr txBox="1"/>
            </xdr:nvSpPr>
            <xdr:spPr>
              <a:xfrm>
                <a:off x="8239123" y="362574"/>
                <a:ext cx="10620223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First Quartile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13" name="그룹 12"/>
            <xdr:cNvGrpSpPr/>
          </xdr:nvGrpSpPr>
          <xdr:grpSpPr>
            <a:xfrm>
              <a:off x="6519863" y="4663641"/>
              <a:ext cx="12339483" cy="847164"/>
              <a:chOff x="6519863" y="362574"/>
              <a:chExt cx="12339483" cy="847164"/>
            </a:xfrm>
          </xdr:grpSpPr>
          <xdr:cxnSp macro="">
            <xdr:nvCxnSpPr>
              <xdr:cNvPr id="14" name="직선 연결선 13"/>
              <xdr:cNvCxnSpPr/>
            </xdr:nvCxnSpPr>
            <xdr:spPr>
              <a:xfrm>
                <a:off x="6519863" y="812800"/>
                <a:ext cx="1719262" cy="0"/>
              </a:xfrm>
              <a:prstGeom prst="line">
                <a:avLst/>
              </a:prstGeom>
              <a:ln w="3175">
                <a:solidFill>
                  <a:schemeClr val="tx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" name="TextBox 30"/>
              <xdr:cNvSpPr txBox="1"/>
            </xdr:nvSpPr>
            <xdr:spPr>
              <a:xfrm>
                <a:off x="8239116" y="362574"/>
                <a:ext cx="10620230" cy="847164"/>
              </a:xfrm>
              <a:prstGeom prst="rect">
                <a:avLst/>
              </a:prstGeom>
              <a:noFill/>
            </xdr:spPr>
            <xdr:txBody>
              <a:bodyPr vertOverflow="overflow" horzOverflow="overflow" wrap="square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Minimum</a:t>
                </a:r>
                <a:endParaRPr lang="ko-KR" altLang="en-US" sz="1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workbookViewId="0">
      <selection activeCell="G15" sqref="G15"/>
    </sheetView>
  </sheetViews>
  <sheetFormatPr defaultRowHeight="16.5" x14ac:dyDescent="0.3"/>
  <sheetData>
    <row r="1" spans="1:29" ht="17.25" thickBot="1" x14ac:dyDescent="0.25">
      <c r="C1" s="81" t="s">
        <v>0</v>
      </c>
      <c r="D1" s="74"/>
      <c r="E1" s="73" t="s">
        <v>1</v>
      </c>
      <c r="F1" s="74"/>
      <c r="G1" s="73" t="s">
        <v>2</v>
      </c>
      <c r="H1" s="74"/>
      <c r="I1" s="73" t="s">
        <v>3</v>
      </c>
      <c r="J1" s="75"/>
      <c r="L1" t="s">
        <v>4</v>
      </c>
      <c r="M1" t="s">
        <v>5</v>
      </c>
      <c r="O1" t="s">
        <v>6</v>
      </c>
      <c r="S1" t="s">
        <v>6</v>
      </c>
      <c r="W1" t="s">
        <v>6</v>
      </c>
      <c r="AA1" t="s">
        <v>6</v>
      </c>
    </row>
    <row r="2" spans="1:29" ht="27" thickBot="1" x14ac:dyDescent="0.3">
      <c r="C2" s="1" t="s">
        <v>7</v>
      </c>
      <c r="D2" s="2" t="s">
        <v>79</v>
      </c>
      <c r="E2" s="1" t="s">
        <v>7</v>
      </c>
      <c r="F2" s="2" t="s">
        <v>8</v>
      </c>
      <c r="G2" s="1" t="s">
        <v>7</v>
      </c>
      <c r="H2" s="2" t="s">
        <v>8</v>
      </c>
      <c r="I2" s="1" t="s">
        <v>7</v>
      </c>
      <c r="J2" s="3" t="s">
        <v>8</v>
      </c>
      <c r="L2" t="s">
        <v>9</v>
      </c>
      <c r="M2" s="4" t="s">
        <v>10</v>
      </c>
    </row>
    <row r="3" spans="1:29" x14ac:dyDescent="0.3">
      <c r="A3" t="s">
        <v>11</v>
      </c>
      <c r="C3">
        <v>47</v>
      </c>
      <c r="D3">
        <v>23.5</v>
      </c>
      <c r="E3">
        <v>52</v>
      </c>
      <c r="F3">
        <v>29</v>
      </c>
      <c r="G3">
        <v>106.5</v>
      </c>
      <c r="H3">
        <v>35</v>
      </c>
      <c r="I3">
        <v>153</v>
      </c>
      <c r="J3">
        <v>37</v>
      </c>
      <c r="L3" t="s">
        <v>12</v>
      </c>
      <c r="M3" t="s">
        <v>13</v>
      </c>
      <c r="O3" s="5"/>
      <c r="P3" s="5" t="s">
        <v>14</v>
      </c>
      <c r="Q3" s="5" t="s">
        <v>15</v>
      </c>
      <c r="S3" s="5"/>
      <c r="T3" s="5" t="s">
        <v>14</v>
      </c>
      <c r="U3" s="5" t="s">
        <v>15</v>
      </c>
      <c r="W3" s="5"/>
      <c r="X3" s="5" t="s">
        <v>14</v>
      </c>
      <c r="Y3" s="5" t="s">
        <v>15</v>
      </c>
      <c r="AA3" s="5"/>
      <c r="AB3" s="5" t="s">
        <v>14</v>
      </c>
      <c r="AC3" s="5" t="s">
        <v>15</v>
      </c>
    </row>
    <row r="4" spans="1:29" x14ac:dyDescent="0.3">
      <c r="A4" t="s">
        <v>16</v>
      </c>
      <c r="L4" t="s">
        <v>17</v>
      </c>
      <c r="M4" t="s">
        <v>18</v>
      </c>
      <c r="O4" s="6" t="s">
        <v>19</v>
      </c>
      <c r="P4" s="6">
        <v>28.75</v>
      </c>
      <c r="Q4" s="6">
        <v>47.1</v>
      </c>
      <c r="S4" s="6" t="s">
        <v>19</v>
      </c>
      <c r="T4" s="6">
        <v>51.1</v>
      </c>
      <c r="U4" s="6">
        <v>68.45</v>
      </c>
      <c r="W4" s="6" t="s">
        <v>19</v>
      </c>
      <c r="X4" s="6">
        <v>57.6</v>
      </c>
      <c r="Y4" s="6">
        <v>89.2</v>
      </c>
      <c r="AA4" s="6" t="s">
        <v>19</v>
      </c>
      <c r="AB4" s="6">
        <v>70.95</v>
      </c>
      <c r="AC4" s="6">
        <v>91</v>
      </c>
    </row>
    <row r="5" spans="1:29" x14ac:dyDescent="0.3">
      <c r="A5" t="s">
        <v>20</v>
      </c>
      <c r="C5">
        <v>24</v>
      </c>
      <c r="D5">
        <v>16</v>
      </c>
      <c r="E5">
        <v>34</v>
      </c>
      <c r="F5">
        <v>19</v>
      </c>
      <c r="G5">
        <v>57</v>
      </c>
      <c r="H5">
        <v>27</v>
      </c>
      <c r="I5">
        <v>73</v>
      </c>
      <c r="J5">
        <v>25</v>
      </c>
      <c r="O5" s="6" t="s">
        <v>21</v>
      </c>
      <c r="P5" s="6">
        <v>258.61842105263156</v>
      </c>
      <c r="Q5" s="6">
        <v>307.7789473684212</v>
      </c>
      <c r="S5" s="6" t="s">
        <v>21</v>
      </c>
      <c r="T5" s="6">
        <v>152.20000000000016</v>
      </c>
      <c r="U5" s="6">
        <v>414.9973684210525</v>
      </c>
      <c r="W5" s="6" t="s">
        <v>21</v>
      </c>
      <c r="X5" s="6">
        <v>269.72631578947386</v>
      </c>
      <c r="Y5" s="6">
        <v>829.95789473684272</v>
      </c>
      <c r="AA5" s="6" t="s">
        <v>21</v>
      </c>
      <c r="AB5" s="6">
        <v>498.15526315789458</v>
      </c>
      <c r="AC5" s="6">
        <v>1178.8421052631579</v>
      </c>
    </row>
    <row r="6" spans="1:29" x14ac:dyDescent="0.3">
      <c r="A6" t="s">
        <v>22</v>
      </c>
      <c r="C6">
        <v>73</v>
      </c>
      <c r="D6">
        <v>82</v>
      </c>
      <c r="E6">
        <v>61</v>
      </c>
      <c r="F6">
        <v>79</v>
      </c>
      <c r="G6">
        <v>143</v>
      </c>
      <c r="H6">
        <v>50</v>
      </c>
      <c r="I6">
        <v>207</v>
      </c>
      <c r="J6">
        <v>51</v>
      </c>
      <c r="O6" s="6" t="s">
        <v>23</v>
      </c>
      <c r="P6" s="6">
        <v>20</v>
      </c>
      <c r="Q6" s="6">
        <v>20</v>
      </c>
      <c r="S6" s="6" t="s">
        <v>23</v>
      </c>
      <c r="T6" s="6">
        <v>20</v>
      </c>
      <c r="U6" s="6">
        <v>20</v>
      </c>
      <c r="W6" s="6" t="s">
        <v>23</v>
      </c>
      <c r="X6" s="6">
        <v>20</v>
      </c>
      <c r="Y6" s="6">
        <v>20</v>
      </c>
      <c r="AA6" s="6" t="s">
        <v>23</v>
      </c>
      <c r="AB6" s="6">
        <v>20</v>
      </c>
      <c r="AC6" s="6">
        <v>20</v>
      </c>
    </row>
    <row r="7" spans="1:29" x14ac:dyDescent="0.3">
      <c r="O7" s="6" t="s">
        <v>24</v>
      </c>
      <c r="P7" s="6">
        <v>0.80543326504261148</v>
      </c>
      <c r="Q7" s="6"/>
      <c r="S7" s="6" t="s">
        <v>24</v>
      </c>
      <c r="T7" s="6">
        <v>0.95706647706726655</v>
      </c>
      <c r="U7" s="6"/>
      <c r="W7" s="6" t="s">
        <v>24</v>
      </c>
      <c r="X7" s="6">
        <v>0.92546320151774242</v>
      </c>
      <c r="Y7" s="6"/>
      <c r="AA7" s="6" t="s">
        <v>24</v>
      </c>
      <c r="AB7" s="6">
        <v>0.93742612267770031</v>
      </c>
      <c r="AC7" s="6"/>
    </row>
    <row r="8" spans="1:29" x14ac:dyDescent="0.3">
      <c r="B8" t="s">
        <v>51</v>
      </c>
      <c r="O8" s="6" t="s">
        <v>25</v>
      </c>
      <c r="P8" s="6">
        <v>0</v>
      </c>
      <c r="Q8" s="6"/>
      <c r="S8" s="6" t="s">
        <v>25</v>
      </c>
      <c r="T8" s="6">
        <v>0</v>
      </c>
      <c r="U8" s="6"/>
      <c r="W8" s="6" t="s">
        <v>25</v>
      </c>
      <c r="X8" s="6">
        <v>0</v>
      </c>
      <c r="Y8" s="6"/>
      <c r="AA8" s="6" t="s">
        <v>25</v>
      </c>
      <c r="AB8" s="6">
        <v>0</v>
      </c>
      <c r="AC8" s="6"/>
    </row>
    <row r="9" spans="1:29" x14ac:dyDescent="0.3">
      <c r="A9">
        <v>1</v>
      </c>
      <c r="B9">
        <v>26</v>
      </c>
      <c r="C9">
        <f t="shared" ref="C9:D9" si="0">C5</f>
        <v>24</v>
      </c>
      <c r="D9">
        <f t="shared" si="0"/>
        <v>16</v>
      </c>
      <c r="E9">
        <v>36</v>
      </c>
      <c r="F9">
        <v>28</v>
      </c>
      <c r="G9">
        <v>49</v>
      </c>
      <c r="H9">
        <v>34</v>
      </c>
      <c r="I9">
        <v>40</v>
      </c>
      <c r="J9">
        <v>46</v>
      </c>
      <c r="O9" s="6" t="s">
        <v>26</v>
      </c>
      <c r="P9" s="6">
        <v>19</v>
      </c>
      <c r="Q9" s="6"/>
      <c r="S9" s="6" t="s">
        <v>26</v>
      </c>
      <c r="T9" s="6">
        <v>19</v>
      </c>
      <c r="U9" s="6"/>
      <c r="W9" s="6" t="s">
        <v>26</v>
      </c>
      <c r="X9" s="6">
        <v>19</v>
      </c>
      <c r="Y9" s="6"/>
      <c r="AA9" s="6" t="s">
        <v>26</v>
      </c>
      <c r="AB9" s="6">
        <v>19</v>
      </c>
      <c r="AC9" s="6"/>
    </row>
    <row r="10" spans="1:29" x14ac:dyDescent="0.3">
      <c r="A10">
        <v>2</v>
      </c>
      <c r="B10">
        <v>28</v>
      </c>
      <c r="C10">
        <v>25</v>
      </c>
      <c r="D10">
        <v>16</v>
      </c>
      <c r="E10">
        <v>41</v>
      </c>
      <c r="F10">
        <v>35</v>
      </c>
      <c r="G10">
        <v>55</v>
      </c>
      <c r="H10">
        <v>40</v>
      </c>
      <c r="I10">
        <v>50</v>
      </c>
      <c r="J10">
        <v>46</v>
      </c>
      <c r="O10" s="36" t="s">
        <v>27</v>
      </c>
      <c r="P10" s="36">
        <v>-7.7569334897207307</v>
      </c>
      <c r="Q10" s="36"/>
      <c r="R10" s="35"/>
      <c r="S10" s="6" t="s">
        <v>27</v>
      </c>
      <c r="T10" s="6">
        <v>-8.3603919461727365</v>
      </c>
      <c r="U10" s="6"/>
      <c r="V10" s="35"/>
      <c r="W10" s="6" t="s">
        <v>27</v>
      </c>
      <c r="X10" s="6">
        <v>-9.4436374474651039</v>
      </c>
      <c r="Y10" s="6"/>
      <c r="Z10" s="35"/>
      <c r="AA10" s="36" t="s">
        <v>27</v>
      </c>
      <c r="AB10" s="36">
        <v>-5.7847975252683304</v>
      </c>
      <c r="AC10" s="36"/>
    </row>
    <row r="11" spans="1:29" x14ac:dyDescent="0.3">
      <c r="A11">
        <v>3</v>
      </c>
      <c r="B11">
        <v>31</v>
      </c>
      <c r="C11">
        <v>25</v>
      </c>
      <c r="D11">
        <v>16</v>
      </c>
      <c r="E11">
        <v>43</v>
      </c>
      <c r="F11">
        <v>38</v>
      </c>
      <c r="G11">
        <v>57</v>
      </c>
      <c r="H11">
        <v>42</v>
      </c>
      <c r="I11">
        <v>53</v>
      </c>
      <c r="J11">
        <v>48</v>
      </c>
      <c r="O11" s="6" t="s">
        <v>28</v>
      </c>
      <c r="P11" s="6">
        <v>1.3210554575665593E-7</v>
      </c>
      <c r="Q11" s="6"/>
      <c r="S11" s="6" t="s">
        <v>28</v>
      </c>
      <c r="T11" s="6">
        <v>4.3285316530202042E-8</v>
      </c>
      <c r="U11" s="6"/>
      <c r="W11" s="6" t="s">
        <v>28</v>
      </c>
      <c r="X11" s="6">
        <v>6.5633588348856252E-9</v>
      </c>
      <c r="Y11" s="6"/>
      <c r="AA11" s="6" t="s">
        <v>28</v>
      </c>
      <c r="AB11" s="6">
        <v>7.1096677258313396E-6</v>
      </c>
      <c r="AC11" s="6"/>
    </row>
    <row r="12" spans="1:29" x14ac:dyDescent="0.3">
      <c r="A12">
        <v>4</v>
      </c>
      <c r="B12">
        <v>32</v>
      </c>
      <c r="C12">
        <v>27</v>
      </c>
      <c r="D12">
        <v>16</v>
      </c>
      <c r="E12">
        <v>50</v>
      </c>
      <c r="F12">
        <v>41</v>
      </c>
      <c r="G12">
        <v>58</v>
      </c>
      <c r="H12">
        <v>42</v>
      </c>
      <c r="I12">
        <v>55</v>
      </c>
      <c r="J12">
        <v>49</v>
      </c>
      <c r="O12" s="6" t="s">
        <v>29</v>
      </c>
      <c r="P12" s="6">
        <v>1.7291328115213698</v>
      </c>
      <c r="Q12" s="6"/>
      <c r="S12" s="6" t="s">
        <v>29</v>
      </c>
      <c r="T12" s="6">
        <v>1.7291328115213698</v>
      </c>
      <c r="U12" s="6"/>
      <c r="W12" s="6" t="s">
        <v>29</v>
      </c>
      <c r="X12" s="6">
        <v>1.7291328115213698</v>
      </c>
      <c r="Y12" s="6"/>
      <c r="AA12" s="6" t="s">
        <v>29</v>
      </c>
      <c r="AB12" s="6">
        <v>1.7291328115213698</v>
      </c>
      <c r="AC12" s="6"/>
    </row>
    <row r="13" spans="1:29" x14ac:dyDescent="0.3">
      <c r="A13">
        <v>5</v>
      </c>
      <c r="B13" s="35">
        <v>29</v>
      </c>
      <c r="C13" s="35">
        <v>28</v>
      </c>
      <c r="D13" s="35">
        <v>18</v>
      </c>
      <c r="E13" s="35">
        <v>53</v>
      </c>
      <c r="F13" s="35">
        <v>45</v>
      </c>
      <c r="G13" s="35">
        <v>61</v>
      </c>
      <c r="H13" s="35">
        <v>44</v>
      </c>
      <c r="I13" s="35">
        <v>57</v>
      </c>
      <c r="J13" s="35">
        <v>50</v>
      </c>
      <c r="O13" s="38" t="s">
        <v>30</v>
      </c>
      <c r="P13" s="38">
        <v>2.6421109151331186E-7</v>
      </c>
      <c r="Q13" s="38"/>
      <c r="R13" s="39"/>
      <c r="S13" s="38" t="s">
        <v>30</v>
      </c>
      <c r="T13" s="38">
        <v>8.6570633060404084E-8</v>
      </c>
      <c r="U13" s="38"/>
      <c r="V13" s="39"/>
      <c r="W13" s="38" t="s">
        <v>30</v>
      </c>
      <c r="X13" s="38">
        <v>1.312671766977125E-8</v>
      </c>
      <c r="Y13" s="38"/>
      <c r="Z13" s="39"/>
      <c r="AA13" s="38" t="s">
        <v>30</v>
      </c>
      <c r="AB13" s="38">
        <v>1.4219335451662679E-5</v>
      </c>
      <c r="AC13" s="38"/>
    </row>
    <row r="14" spans="1:29" ht="17.25" thickBot="1" x14ac:dyDescent="0.35">
      <c r="A14">
        <v>6</v>
      </c>
      <c r="B14" s="35">
        <v>40</v>
      </c>
      <c r="C14" s="35">
        <v>32</v>
      </c>
      <c r="D14" s="35">
        <v>19</v>
      </c>
      <c r="E14" s="35">
        <v>55</v>
      </c>
      <c r="F14" s="35">
        <v>46</v>
      </c>
      <c r="G14" s="35">
        <v>65</v>
      </c>
      <c r="H14" s="35">
        <v>47</v>
      </c>
      <c r="I14" s="35">
        <v>58</v>
      </c>
      <c r="J14" s="35">
        <v>53</v>
      </c>
      <c r="O14" s="7" t="s">
        <v>31</v>
      </c>
      <c r="P14" s="7">
        <v>2.0930240544083096</v>
      </c>
      <c r="Q14" s="7"/>
      <c r="S14" s="7" t="s">
        <v>31</v>
      </c>
      <c r="T14" s="7">
        <v>2.0930240544083096</v>
      </c>
      <c r="U14" s="7"/>
      <c r="W14" s="7" t="s">
        <v>31</v>
      </c>
      <c r="X14" s="7">
        <v>2.0930240544083096</v>
      </c>
      <c r="Y14" s="7"/>
      <c r="AA14" s="7" t="s">
        <v>31</v>
      </c>
      <c r="AB14" s="7">
        <v>2.0930240544083096</v>
      </c>
      <c r="AC14" s="7"/>
    </row>
    <row r="15" spans="1:29" x14ac:dyDescent="0.3">
      <c r="A15">
        <v>7</v>
      </c>
      <c r="B15">
        <v>32</v>
      </c>
      <c r="C15">
        <v>32</v>
      </c>
      <c r="D15">
        <v>19</v>
      </c>
      <c r="E15">
        <v>56</v>
      </c>
      <c r="F15">
        <v>47</v>
      </c>
      <c r="G15">
        <v>69</v>
      </c>
      <c r="H15">
        <v>50</v>
      </c>
      <c r="I15">
        <v>63</v>
      </c>
      <c r="J15">
        <v>55</v>
      </c>
    </row>
    <row r="16" spans="1:29" x14ac:dyDescent="0.3">
      <c r="A16">
        <v>8</v>
      </c>
      <c r="B16">
        <v>30</v>
      </c>
      <c r="C16">
        <v>36</v>
      </c>
      <c r="D16">
        <v>21</v>
      </c>
      <c r="E16">
        <v>57</v>
      </c>
      <c r="F16">
        <v>47</v>
      </c>
      <c r="G16">
        <v>73</v>
      </c>
      <c r="H16">
        <v>52</v>
      </c>
      <c r="I16">
        <v>69</v>
      </c>
      <c r="J16">
        <v>57</v>
      </c>
    </row>
    <row r="17" spans="1:10" x14ac:dyDescent="0.3">
      <c r="A17">
        <v>9</v>
      </c>
      <c r="B17">
        <v>41</v>
      </c>
      <c r="C17">
        <v>42</v>
      </c>
      <c r="D17">
        <v>23</v>
      </c>
      <c r="E17">
        <v>58</v>
      </c>
      <c r="F17">
        <v>48</v>
      </c>
      <c r="G17">
        <v>79</v>
      </c>
      <c r="H17">
        <v>53</v>
      </c>
      <c r="I17">
        <v>78</v>
      </c>
      <c r="J17">
        <v>58</v>
      </c>
    </row>
    <row r="18" spans="1:10" x14ac:dyDescent="0.3">
      <c r="A18">
        <v>10</v>
      </c>
      <c r="B18" s="35">
        <v>35</v>
      </c>
      <c r="C18" s="35">
        <v>46</v>
      </c>
      <c r="D18" s="35">
        <v>23</v>
      </c>
      <c r="E18" s="35">
        <v>65</v>
      </c>
      <c r="F18" s="35">
        <v>49</v>
      </c>
      <c r="G18" s="35">
        <v>85</v>
      </c>
      <c r="H18" s="35">
        <v>56</v>
      </c>
      <c r="I18" s="35">
        <v>85</v>
      </c>
      <c r="J18" s="35">
        <v>69</v>
      </c>
    </row>
    <row r="19" spans="1:10" x14ac:dyDescent="0.3">
      <c r="A19">
        <v>11</v>
      </c>
      <c r="B19" s="35">
        <v>29</v>
      </c>
      <c r="C19" s="35">
        <v>48</v>
      </c>
      <c r="D19" s="35">
        <v>24</v>
      </c>
      <c r="E19" s="35">
        <v>69</v>
      </c>
      <c r="F19" s="35">
        <v>50</v>
      </c>
      <c r="G19" s="35">
        <v>89</v>
      </c>
      <c r="H19" s="35">
        <v>58</v>
      </c>
      <c r="I19" s="35">
        <v>93</v>
      </c>
      <c r="J19" s="35">
        <v>73</v>
      </c>
    </row>
    <row r="20" spans="1:10" x14ac:dyDescent="0.3">
      <c r="A20">
        <v>12</v>
      </c>
      <c r="B20">
        <v>37</v>
      </c>
      <c r="C20">
        <v>53</v>
      </c>
      <c r="D20">
        <v>25</v>
      </c>
      <c r="E20">
        <v>73</v>
      </c>
      <c r="F20">
        <v>52</v>
      </c>
      <c r="G20">
        <v>93</v>
      </c>
      <c r="H20">
        <v>59</v>
      </c>
      <c r="I20">
        <v>102</v>
      </c>
      <c r="J20">
        <v>75</v>
      </c>
    </row>
    <row r="21" spans="1:10" x14ac:dyDescent="0.3">
      <c r="A21">
        <v>13</v>
      </c>
      <c r="B21">
        <v>43</v>
      </c>
      <c r="C21">
        <v>56</v>
      </c>
      <c r="D21">
        <v>27</v>
      </c>
      <c r="E21">
        <v>75</v>
      </c>
      <c r="F21">
        <v>53</v>
      </c>
      <c r="G21">
        <v>97</v>
      </c>
      <c r="H21">
        <v>60</v>
      </c>
      <c r="I21">
        <v>108</v>
      </c>
      <c r="J21">
        <v>77</v>
      </c>
    </row>
    <row r="22" spans="1:10" x14ac:dyDescent="0.3">
      <c r="A22">
        <v>14</v>
      </c>
      <c r="B22">
        <v>37</v>
      </c>
      <c r="C22">
        <v>62</v>
      </c>
      <c r="D22">
        <v>28</v>
      </c>
      <c r="E22">
        <v>79</v>
      </c>
      <c r="F22">
        <v>54</v>
      </c>
      <c r="G22">
        <v>100</v>
      </c>
      <c r="H22">
        <v>60</v>
      </c>
      <c r="I22">
        <v>113</v>
      </c>
      <c r="J22">
        <v>78</v>
      </c>
    </row>
    <row r="23" spans="1:10" x14ac:dyDescent="0.3">
      <c r="A23">
        <v>15</v>
      </c>
      <c r="B23" s="35">
        <v>26</v>
      </c>
      <c r="C23" s="35">
        <v>63</v>
      </c>
      <c r="D23" s="35">
        <v>32</v>
      </c>
      <c r="E23" s="35">
        <v>83</v>
      </c>
      <c r="F23" s="35">
        <v>57</v>
      </c>
      <c r="G23" s="35">
        <v>108</v>
      </c>
      <c r="H23" s="35">
        <v>62</v>
      </c>
      <c r="I23" s="35">
        <v>121</v>
      </c>
      <c r="J23" s="35">
        <v>85</v>
      </c>
    </row>
    <row r="24" spans="1:10" x14ac:dyDescent="0.3">
      <c r="A24">
        <v>16</v>
      </c>
      <c r="B24" s="35">
        <v>36</v>
      </c>
      <c r="C24" s="35">
        <v>64</v>
      </c>
      <c r="D24" s="35">
        <v>35</v>
      </c>
      <c r="E24" s="35">
        <v>88</v>
      </c>
      <c r="F24" s="35">
        <v>57</v>
      </c>
      <c r="G24" s="35">
        <v>119</v>
      </c>
      <c r="H24" s="35">
        <v>63</v>
      </c>
      <c r="I24" s="35">
        <v>124</v>
      </c>
      <c r="J24" s="35">
        <v>88</v>
      </c>
    </row>
    <row r="25" spans="1:10" x14ac:dyDescent="0.3">
      <c r="A25">
        <v>17</v>
      </c>
      <c r="B25">
        <v>38</v>
      </c>
      <c r="C25">
        <v>65</v>
      </c>
      <c r="D25">
        <v>37</v>
      </c>
      <c r="E25">
        <v>89</v>
      </c>
      <c r="F25">
        <v>59</v>
      </c>
      <c r="G25">
        <v>124</v>
      </c>
      <c r="H25">
        <v>66</v>
      </c>
      <c r="I25">
        <v>135</v>
      </c>
      <c r="J25">
        <v>92</v>
      </c>
    </row>
    <row r="26" spans="1:10" x14ac:dyDescent="0.3">
      <c r="A26">
        <v>18</v>
      </c>
      <c r="B26">
        <v>33</v>
      </c>
      <c r="C26">
        <v>70</v>
      </c>
      <c r="D26">
        <v>46</v>
      </c>
      <c r="E26">
        <v>92</v>
      </c>
      <c r="F26">
        <v>64</v>
      </c>
      <c r="G26">
        <v>129</v>
      </c>
      <c r="H26">
        <v>72</v>
      </c>
      <c r="I26">
        <v>136</v>
      </c>
      <c r="J26">
        <v>93</v>
      </c>
    </row>
    <row r="27" spans="1:10" x14ac:dyDescent="0.3">
      <c r="A27">
        <v>19</v>
      </c>
      <c r="B27">
        <v>34</v>
      </c>
      <c r="C27">
        <v>71</v>
      </c>
      <c r="D27">
        <v>52</v>
      </c>
      <c r="E27">
        <v>98</v>
      </c>
      <c r="F27">
        <v>67</v>
      </c>
      <c r="G27">
        <v>136</v>
      </c>
      <c r="H27">
        <v>90</v>
      </c>
      <c r="I27">
        <v>138</v>
      </c>
      <c r="J27">
        <v>95</v>
      </c>
    </row>
    <row r="28" spans="1:10" x14ac:dyDescent="0.3">
      <c r="A28">
        <v>20</v>
      </c>
      <c r="B28">
        <v>35</v>
      </c>
      <c r="C28">
        <f>C6</f>
        <v>73</v>
      </c>
      <c r="D28">
        <f>D6</f>
        <v>82</v>
      </c>
      <c r="E28">
        <v>109</v>
      </c>
      <c r="F28">
        <v>85</v>
      </c>
      <c r="G28">
        <v>138</v>
      </c>
      <c r="H28">
        <v>102</v>
      </c>
      <c r="I28">
        <v>142</v>
      </c>
      <c r="J28">
        <v>132</v>
      </c>
    </row>
    <row r="30" spans="1:10" x14ac:dyDescent="0.3">
      <c r="A30" t="s">
        <v>20</v>
      </c>
      <c r="B30">
        <f t="shared" ref="B30:J30" si="1">MIN(B9:B28)</f>
        <v>26</v>
      </c>
      <c r="C30">
        <f t="shared" si="1"/>
        <v>24</v>
      </c>
      <c r="D30">
        <f t="shared" si="1"/>
        <v>16</v>
      </c>
      <c r="E30">
        <f t="shared" si="1"/>
        <v>36</v>
      </c>
      <c r="F30">
        <f t="shared" si="1"/>
        <v>28</v>
      </c>
      <c r="G30">
        <f t="shared" si="1"/>
        <v>49</v>
      </c>
      <c r="H30">
        <f t="shared" si="1"/>
        <v>34</v>
      </c>
      <c r="I30">
        <f t="shared" si="1"/>
        <v>40</v>
      </c>
      <c r="J30">
        <f t="shared" si="1"/>
        <v>46</v>
      </c>
    </row>
    <row r="31" spans="1:10" x14ac:dyDescent="0.3">
      <c r="A31" t="s">
        <v>32</v>
      </c>
      <c r="C31">
        <f t="shared" ref="C31:J31" si="2">_xlfn.QUARTILE.INC(C9:C28, 1)</f>
        <v>31</v>
      </c>
      <c r="D31">
        <f t="shared" si="2"/>
        <v>18.75</v>
      </c>
      <c r="E31">
        <f t="shared" si="2"/>
        <v>54.5</v>
      </c>
      <c r="F31">
        <f t="shared" si="2"/>
        <v>45.75</v>
      </c>
      <c r="G31">
        <f t="shared" si="2"/>
        <v>64</v>
      </c>
      <c r="H31">
        <f t="shared" si="2"/>
        <v>46.25</v>
      </c>
      <c r="I31">
        <f t="shared" si="2"/>
        <v>57.75</v>
      </c>
      <c r="J31">
        <f t="shared" si="2"/>
        <v>52.25</v>
      </c>
    </row>
    <row r="32" spans="1:10" x14ac:dyDescent="0.3">
      <c r="A32" t="s">
        <v>11</v>
      </c>
      <c r="C32">
        <f t="shared" ref="C32:J32" si="3">MEDIAN(C9:C28)</f>
        <v>47</v>
      </c>
      <c r="D32">
        <f t="shared" si="3"/>
        <v>23.5</v>
      </c>
      <c r="E32">
        <f t="shared" si="3"/>
        <v>67</v>
      </c>
      <c r="F32">
        <f t="shared" si="3"/>
        <v>49.5</v>
      </c>
      <c r="G32">
        <f t="shared" si="3"/>
        <v>87</v>
      </c>
      <c r="H32">
        <f t="shared" si="3"/>
        <v>57</v>
      </c>
      <c r="I32">
        <f t="shared" si="3"/>
        <v>89</v>
      </c>
      <c r="J32">
        <f t="shared" si="3"/>
        <v>71</v>
      </c>
    </row>
    <row r="33" spans="1:10" x14ac:dyDescent="0.3">
      <c r="A33" t="s">
        <v>33</v>
      </c>
      <c r="C33">
        <f t="shared" ref="C33:J33" si="4">_xlfn.QUARTILE.INC(C9:C28, 3)</f>
        <v>63.25</v>
      </c>
      <c r="D33">
        <f t="shared" si="4"/>
        <v>32.75</v>
      </c>
      <c r="E33">
        <f t="shared" si="4"/>
        <v>84.25</v>
      </c>
      <c r="F33">
        <f t="shared" si="4"/>
        <v>57</v>
      </c>
      <c r="G33">
        <f t="shared" si="4"/>
        <v>110.75</v>
      </c>
      <c r="H33">
        <f t="shared" si="4"/>
        <v>62.25</v>
      </c>
      <c r="I33">
        <f t="shared" si="4"/>
        <v>121.75</v>
      </c>
      <c r="J33">
        <f t="shared" si="4"/>
        <v>85.75</v>
      </c>
    </row>
    <row r="34" spans="1:10" x14ac:dyDescent="0.3">
      <c r="A34" t="s">
        <v>22</v>
      </c>
      <c r="B34">
        <f t="shared" ref="B34:J34" si="5">MAX(B9:B28)</f>
        <v>43</v>
      </c>
      <c r="C34">
        <f t="shared" si="5"/>
        <v>73</v>
      </c>
      <c r="D34">
        <f t="shared" si="5"/>
        <v>82</v>
      </c>
      <c r="E34">
        <f t="shared" si="5"/>
        <v>109</v>
      </c>
      <c r="F34">
        <f t="shared" si="5"/>
        <v>85</v>
      </c>
      <c r="G34">
        <f t="shared" si="5"/>
        <v>138</v>
      </c>
      <c r="H34">
        <f t="shared" si="5"/>
        <v>102</v>
      </c>
      <c r="I34">
        <f t="shared" si="5"/>
        <v>142</v>
      </c>
      <c r="J34">
        <f t="shared" si="5"/>
        <v>132</v>
      </c>
    </row>
    <row r="36" spans="1:10" x14ac:dyDescent="0.3">
      <c r="A36" t="s">
        <v>34</v>
      </c>
      <c r="C36">
        <f>C31-C30</f>
        <v>7</v>
      </c>
      <c r="D36">
        <f t="shared" ref="D36:J36" si="6">D31-D30</f>
        <v>2.75</v>
      </c>
      <c r="E36">
        <f t="shared" si="6"/>
        <v>18.5</v>
      </c>
      <c r="F36">
        <f t="shared" si="6"/>
        <v>17.75</v>
      </c>
      <c r="G36">
        <f t="shared" si="6"/>
        <v>15</v>
      </c>
      <c r="H36">
        <f t="shared" si="6"/>
        <v>12.25</v>
      </c>
      <c r="I36">
        <f t="shared" si="6"/>
        <v>17.75</v>
      </c>
      <c r="J36">
        <f t="shared" si="6"/>
        <v>6.25</v>
      </c>
    </row>
    <row r="37" spans="1:10" x14ac:dyDescent="0.3">
      <c r="A37" t="s">
        <v>32</v>
      </c>
      <c r="C37">
        <f>C31</f>
        <v>31</v>
      </c>
      <c r="D37">
        <f t="shared" ref="D37:J37" si="7">D31</f>
        <v>18.75</v>
      </c>
      <c r="E37">
        <f t="shared" si="7"/>
        <v>54.5</v>
      </c>
      <c r="F37">
        <f t="shared" si="7"/>
        <v>45.75</v>
      </c>
      <c r="G37">
        <f t="shared" si="7"/>
        <v>64</v>
      </c>
      <c r="H37">
        <f t="shared" si="7"/>
        <v>46.25</v>
      </c>
      <c r="I37">
        <f t="shared" si="7"/>
        <v>57.75</v>
      </c>
      <c r="J37">
        <f t="shared" si="7"/>
        <v>52.25</v>
      </c>
    </row>
    <row r="38" spans="1:10" x14ac:dyDescent="0.3">
      <c r="A38" t="s">
        <v>35</v>
      </c>
      <c r="C38">
        <f>C32-C31</f>
        <v>16</v>
      </c>
      <c r="D38">
        <f t="shared" ref="D38:J40" si="8">D32-D31</f>
        <v>4.75</v>
      </c>
      <c r="E38">
        <f t="shared" si="8"/>
        <v>12.5</v>
      </c>
      <c r="F38">
        <f t="shared" si="8"/>
        <v>3.75</v>
      </c>
      <c r="G38">
        <f t="shared" si="8"/>
        <v>23</v>
      </c>
      <c r="H38">
        <f t="shared" si="8"/>
        <v>10.75</v>
      </c>
      <c r="I38">
        <f t="shared" si="8"/>
        <v>31.25</v>
      </c>
      <c r="J38">
        <f t="shared" si="8"/>
        <v>18.75</v>
      </c>
    </row>
    <row r="39" spans="1:10" x14ac:dyDescent="0.3">
      <c r="A39" t="s">
        <v>36</v>
      </c>
      <c r="C39">
        <f>C33-C32</f>
        <v>16.25</v>
      </c>
      <c r="D39">
        <f t="shared" si="8"/>
        <v>9.25</v>
      </c>
      <c r="E39">
        <f t="shared" si="8"/>
        <v>17.25</v>
      </c>
      <c r="F39">
        <f t="shared" si="8"/>
        <v>7.5</v>
      </c>
      <c r="G39">
        <f t="shared" si="8"/>
        <v>23.75</v>
      </c>
      <c r="H39">
        <f t="shared" si="8"/>
        <v>5.25</v>
      </c>
      <c r="I39">
        <f t="shared" si="8"/>
        <v>32.75</v>
      </c>
      <c r="J39">
        <f t="shared" si="8"/>
        <v>14.75</v>
      </c>
    </row>
    <row r="40" spans="1:10" x14ac:dyDescent="0.3">
      <c r="A40" t="s">
        <v>37</v>
      </c>
      <c r="C40">
        <f>C34-C33</f>
        <v>9.75</v>
      </c>
      <c r="D40">
        <f t="shared" si="8"/>
        <v>49.25</v>
      </c>
      <c r="E40">
        <f t="shared" si="8"/>
        <v>24.75</v>
      </c>
      <c r="F40">
        <f t="shared" si="8"/>
        <v>28</v>
      </c>
      <c r="G40">
        <f t="shared" si="8"/>
        <v>27.25</v>
      </c>
      <c r="H40">
        <f t="shared" si="8"/>
        <v>39.75</v>
      </c>
      <c r="I40">
        <f t="shared" si="8"/>
        <v>20.25</v>
      </c>
      <c r="J40">
        <f t="shared" si="8"/>
        <v>46.25</v>
      </c>
    </row>
    <row r="48" spans="1:10" ht="17.25" thickBot="1" x14ac:dyDescent="0.35"/>
    <row r="49" spans="1:10" x14ac:dyDescent="0.3">
      <c r="A49" s="71"/>
      <c r="B49" s="83" t="s">
        <v>51</v>
      </c>
      <c r="C49" s="76" t="s">
        <v>0</v>
      </c>
      <c r="D49" s="77"/>
      <c r="E49" s="78" t="s">
        <v>1</v>
      </c>
      <c r="F49" s="79"/>
      <c r="G49" s="78" t="s">
        <v>2</v>
      </c>
      <c r="H49" s="79"/>
      <c r="I49" s="76" t="s">
        <v>3</v>
      </c>
      <c r="J49" s="79"/>
    </row>
    <row r="50" spans="1:10" ht="26.25" thickBot="1" x14ac:dyDescent="0.35">
      <c r="A50" s="72"/>
      <c r="B50" s="84"/>
      <c r="C50" s="13" t="s">
        <v>38</v>
      </c>
      <c r="D50" s="19" t="s">
        <v>8</v>
      </c>
      <c r="E50" s="22" t="s">
        <v>38</v>
      </c>
      <c r="F50" s="12" t="s">
        <v>8</v>
      </c>
      <c r="G50" s="22" t="s">
        <v>38</v>
      </c>
      <c r="H50" s="12" t="s">
        <v>8</v>
      </c>
      <c r="I50" s="13" t="s">
        <v>38</v>
      </c>
      <c r="J50" s="12" t="s">
        <v>8</v>
      </c>
    </row>
    <row r="51" spans="1:10" x14ac:dyDescent="0.3">
      <c r="A51" s="16" t="s">
        <v>39</v>
      </c>
      <c r="B51" s="25">
        <f>AVERAGE(B9:B28)</f>
        <v>33.6</v>
      </c>
      <c r="C51" s="14">
        <f t="shared" ref="C51:H51" si="9">AVERAGE(C9:C28)</f>
        <v>47.1</v>
      </c>
      <c r="D51" s="20">
        <f t="shared" si="9"/>
        <v>28.75</v>
      </c>
      <c r="E51" s="10">
        <f t="shared" si="9"/>
        <v>68.45</v>
      </c>
      <c r="F51" s="11">
        <f t="shared" si="9"/>
        <v>51.1</v>
      </c>
      <c r="G51" s="10">
        <f t="shared" si="9"/>
        <v>89.2</v>
      </c>
      <c r="H51" s="11">
        <f t="shared" si="9"/>
        <v>57.6</v>
      </c>
      <c r="I51" s="10">
        <f t="shared" ref="I51:J51" si="10">AVERAGE(I9:I28)</f>
        <v>91</v>
      </c>
      <c r="J51" s="11">
        <f t="shared" si="10"/>
        <v>70.95</v>
      </c>
    </row>
    <row r="52" spans="1:10" x14ac:dyDescent="0.3">
      <c r="A52" s="17" t="s">
        <v>40</v>
      </c>
      <c r="B52" s="26">
        <f>STDEV(B9:B28)</f>
        <v>4.8709666175692119</v>
      </c>
      <c r="C52" s="15">
        <f t="shared" ref="C52:H52" si="11">STDEV(C9:C28)</f>
        <v>17.543629823056037</v>
      </c>
      <c r="D52" s="21">
        <f t="shared" si="11"/>
        <v>16.081617488692846</v>
      </c>
      <c r="E52" s="8">
        <f t="shared" si="11"/>
        <v>20.371484197796008</v>
      </c>
      <c r="F52" s="9">
        <f t="shared" si="11"/>
        <v>12.336936410632916</v>
      </c>
      <c r="G52" s="8">
        <f t="shared" si="11"/>
        <v>28.808989824998076</v>
      </c>
      <c r="H52" s="9">
        <f t="shared" si="11"/>
        <v>16.423346668370421</v>
      </c>
      <c r="I52" s="8">
        <f t="shared" ref="I52:J52" si="12">STDEV(I9:I28)</f>
        <v>34.334270128592479</v>
      </c>
      <c r="J52" s="9">
        <f t="shared" si="12"/>
        <v>22.319392087552352</v>
      </c>
    </row>
    <row r="53" spans="1:10" ht="17.25" thickBot="1" x14ac:dyDescent="0.35">
      <c r="A53" s="18" t="s">
        <v>41</v>
      </c>
      <c r="B53" s="27"/>
      <c r="C53" s="70">
        <f>ABS(P10)</f>
        <v>7.7569334897207307</v>
      </c>
      <c r="D53" s="82"/>
      <c r="E53" s="68">
        <f>ABS(T10)</f>
        <v>8.3603919461727365</v>
      </c>
      <c r="F53" s="69"/>
      <c r="G53" s="68">
        <f>ABS(X10)</f>
        <v>9.4436374474651039</v>
      </c>
      <c r="H53" s="69"/>
      <c r="I53" s="70">
        <f>ABS(AB10)</f>
        <v>5.7847975252683304</v>
      </c>
      <c r="J53" s="69"/>
    </row>
    <row r="56" spans="1:10" x14ac:dyDescent="0.3">
      <c r="A56" s="23"/>
      <c r="B56" s="23"/>
      <c r="C56" s="23"/>
      <c r="D56" s="23" t="s">
        <v>42</v>
      </c>
      <c r="E56" s="23" t="s">
        <v>43</v>
      </c>
      <c r="F56" s="23" t="s">
        <v>44</v>
      </c>
    </row>
    <row r="57" spans="1:10" x14ac:dyDescent="0.3">
      <c r="A57" s="80" t="s">
        <v>47</v>
      </c>
      <c r="B57" s="24"/>
      <c r="C57" s="23" t="s">
        <v>45</v>
      </c>
      <c r="D57" s="37">
        <f t="array" ref="D57:E64">TRANSPOSE(C51:J52)</f>
        <v>47.1</v>
      </c>
      <c r="E57" s="37">
        <v>17.543629823056037</v>
      </c>
      <c r="F57" s="66">
        <f>C53</f>
        <v>7.7569334897207307</v>
      </c>
    </row>
    <row r="58" spans="1:10" x14ac:dyDescent="0.3">
      <c r="A58" s="80"/>
      <c r="B58" s="24"/>
      <c r="C58" s="23" t="s">
        <v>46</v>
      </c>
      <c r="D58" s="37">
        <v>28.75</v>
      </c>
      <c r="E58" s="37">
        <v>16.081617488692846</v>
      </c>
      <c r="F58" s="67"/>
    </row>
    <row r="59" spans="1:10" x14ac:dyDescent="0.3">
      <c r="A59" s="80" t="s">
        <v>50</v>
      </c>
      <c r="B59" s="24"/>
      <c r="C59" s="23" t="s">
        <v>45</v>
      </c>
      <c r="D59" s="37">
        <v>68.45</v>
      </c>
      <c r="E59" s="37">
        <v>20.371484197796008</v>
      </c>
      <c r="F59" s="66">
        <f>E53</f>
        <v>8.3603919461727365</v>
      </c>
    </row>
    <row r="60" spans="1:10" x14ac:dyDescent="0.3">
      <c r="A60" s="80"/>
      <c r="B60" s="24"/>
      <c r="C60" s="23" t="s">
        <v>46</v>
      </c>
      <c r="D60" s="37">
        <v>51.1</v>
      </c>
      <c r="E60" s="37">
        <v>12.336936410632916</v>
      </c>
      <c r="F60" s="67"/>
    </row>
    <row r="61" spans="1:10" x14ac:dyDescent="0.3">
      <c r="A61" s="80" t="s">
        <v>49</v>
      </c>
      <c r="B61" s="24"/>
      <c r="C61" s="23" t="s">
        <v>45</v>
      </c>
      <c r="D61" s="37">
        <v>89.2</v>
      </c>
      <c r="E61" s="37">
        <v>28.808989824998076</v>
      </c>
      <c r="F61" s="66">
        <f>G53</f>
        <v>9.4436374474651039</v>
      </c>
    </row>
    <row r="62" spans="1:10" x14ac:dyDescent="0.3">
      <c r="A62" s="80"/>
      <c r="B62" s="24"/>
      <c r="C62" s="23" t="s">
        <v>46</v>
      </c>
      <c r="D62" s="37">
        <v>57.6</v>
      </c>
      <c r="E62" s="37">
        <v>16.423346668370421</v>
      </c>
      <c r="F62" s="67"/>
    </row>
    <row r="63" spans="1:10" x14ac:dyDescent="0.3">
      <c r="A63" s="80" t="s">
        <v>48</v>
      </c>
      <c r="B63" s="24"/>
      <c r="C63" s="23" t="s">
        <v>45</v>
      </c>
      <c r="D63" s="37">
        <v>91</v>
      </c>
      <c r="E63" s="37">
        <v>34.334270128592479</v>
      </c>
      <c r="F63" s="66">
        <f>I53</f>
        <v>5.7847975252683304</v>
      </c>
    </row>
    <row r="64" spans="1:10" x14ac:dyDescent="0.3">
      <c r="A64" s="80"/>
      <c r="B64" s="24"/>
      <c r="C64" s="23" t="s">
        <v>46</v>
      </c>
      <c r="D64" s="37">
        <v>70.95</v>
      </c>
      <c r="E64" s="37">
        <v>22.319392087552352</v>
      </c>
      <c r="F64" s="67"/>
    </row>
  </sheetData>
  <mergeCells count="22">
    <mergeCell ref="A57:A58"/>
    <mergeCell ref="A59:A60"/>
    <mergeCell ref="A61:A62"/>
    <mergeCell ref="A63:A64"/>
    <mergeCell ref="C1:D1"/>
    <mergeCell ref="C53:D53"/>
    <mergeCell ref="B49:B50"/>
    <mergeCell ref="G53:H53"/>
    <mergeCell ref="I53:J53"/>
    <mergeCell ref="A49:A50"/>
    <mergeCell ref="E1:F1"/>
    <mergeCell ref="G1:H1"/>
    <mergeCell ref="I1:J1"/>
    <mergeCell ref="C49:D49"/>
    <mergeCell ref="E49:F49"/>
    <mergeCell ref="G49:H49"/>
    <mergeCell ref="I49:J49"/>
    <mergeCell ref="F57:F58"/>
    <mergeCell ref="F59:F60"/>
    <mergeCell ref="F61:F62"/>
    <mergeCell ref="F63:F64"/>
    <mergeCell ref="E53:F5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defaultRowHeight="16.5" x14ac:dyDescent="0.3"/>
  <cols>
    <col min="2" max="2" width="29.625" customWidth="1"/>
  </cols>
  <sheetData>
    <row r="1" spans="1:4" ht="17.25" thickBot="1" x14ac:dyDescent="0.35">
      <c r="A1" s="60"/>
      <c r="B1" s="61"/>
      <c r="C1" s="62" t="s">
        <v>80</v>
      </c>
      <c r="D1" s="61" t="s">
        <v>81</v>
      </c>
    </row>
    <row r="2" spans="1:4" x14ac:dyDescent="0.3">
      <c r="A2" s="85" t="s">
        <v>82</v>
      </c>
      <c r="B2" s="50" t="s">
        <v>83</v>
      </c>
      <c r="C2" s="59">
        <v>47.1</v>
      </c>
      <c r="D2" s="50">
        <v>17.543629823056037</v>
      </c>
    </row>
    <row r="3" spans="1:4" x14ac:dyDescent="0.3">
      <c r="A3" s="86"/>
      <c r="B3" s="42" t="s">
        <v>87</v>
      </c>
      <c r="C3" s="46">
        <v>29.67</v>
      </c>
      <c r="D3" s="42">
        <v>16.081617488692846</v>
      </c>
    </row>
    <row r="4" spans="1:4" ht="17.25" thickBot="1" x14ac:dyDescent="0.35">
      <c r="A4" s="87"/>
      <c r="B4" s="63" t="s">
        <v>88</v>
      </c>
      <c r="C4" s="64">
        <v>26.03</v>
      </c>
      <c r="D4" s="63">
        <v>15.028600000000001</v>
      </c>
    </row>
    <row r="5" spans="1:4" x14ac:dyDescent="0.3">
      <c r="A5" s="88" t="s">
        <v>84</v>
      </c>
      <c r="B5" s="57" t="s">
        <v>83</v>
      </c>
      <c r="C5" s="58">
        <v>68.45</v>
      </c>
      <c r="D5" s="57">
        <v>20.371484197796008</v>
      </c>
    </row>
    <row r="6" spans="1:4" x14ac:dyDescent="0.3">
      <c r="A6" s="86"/>
      <c r="B6" s="42" t="s">
        <v>87</v>
      </c>
      <c r="C6" s="46">
        <v>51.1</v>
      </c>
      <c r="D6" s="42">
        <v>12.336936410632916</v>
      </c>
    </row>
    <row r="7" spans="1:4" ht="17.25" thickBot="1" x14ac:dyDescent="0.35">
      <c r="A7" s="89"/>
      <c r="B7" s="45" t="s">
        <v>88</v>
      </c>
      <c r="C7" s="47">
        <v>46.23</v>
      </c>
      <c r="D7" s="45">
        <v>15.6823</v>
      </c>
    </row>
    <row r="8" spans="1:4" x14ac:dyDescent="0.3">
      <c r="A8" s="88" t="s">
        <v>85</v>
      </c>
      <c r="B8" s="57" t="s">
        <v>83</v>
      </c>
      <c r="C8" s="58">
        <v>89.2</v>
      </c>
      <c r="D8" s="57">
        <v>28.808989824998076</v>
      </c>
    </row>
    <row r="9" spans="1:4" x14ac:dyDescent="0.3">
      <c r="A9" s="86"/>
      <c r="B9" s="42" t="s">
        <v>87</v>
      </c>
      <c r="C9" s="46">
        <v>57.6</v>
      </c>
      <c r="D9" s="42">
        <v>16.423346668370421</v>
      </c>
    </row>
    <row r="10" spans="1:4" ht="17.25" thickBot="1" x14ac:dyDescent="0.35">
      <c r="A10" s="89"/>
      <c r="B10" s="45" t="s">
        <v>88</v>
      </c>
      <c r="C10" s="47">
        <v>72.34</v>
      </c>
      <c r="D10" s="45">
        <v>19.328199999999999</v>
      </c>
    </row>
    <row r="11" spans="1:4" x14ac:dyDescent="0.3">
      <c r="A11" s="85" t="s">
        <v>86</v>
      </c>
      <c r="B11" s="50" t="s">
        <v>83</v>
      </c>
      <c r="C11" s="59">
        <v>91</v>
      </c>
      <c r="D11" s="50">
        <v>34.334270128592479</v>
      </c>
    </row>
    <row r="12" spans="1:4" x14ac:dyDescent="0.3">
      <c r="A12" s="86"/>
      <c r="B12" s="42" t="s">
        <v>87</v>
      </c>
      <c r="C12" s="46">
        <v>70.95</v>
      </c>
      <c r="D12" s="42">
        <v>22.319392087552352</v>
      </c>
    </row>
    <row r="13" spans="1:4" ht="17.25" thickBot="1" x14ac:dyDescent="0.35">
      <c r="A13" s="89"/>
      <c r="B13" s="45" t="s">
        <v>88</v>
      </c>
      <c r="C13" s="47">
        <v>73.040000000000006</v>
      </c>
      <c r="D13" s="45">
        <v>25.6387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4" workbookViewId="0">
      <selection activeCell="P10" sqref="P10"/>
    </sheetView>
  </sheetViews>
  <sheetFormatPr defaultRowHeight="16.5" x14ac:dyDescent="0.3"/>
  <sheetData>
    <row r="1" spans="1:13" x14ac:dyDescent="0.3">
      <c r="B1" s="92" t="s">
        <v>52</v>
      </c>
      <c r="C1" s="93"/>
      <c r="D1" s="93"/>
      <c r="E1" s="93"/>
      <c r="F1" s="93"/>
      <c r="G1" s="94"/>
      <c r="H1" s="92" t="s">
        <v>53</v>
      </c>
      <c r="I1" s="93"/>
      <c r="J1" s="93"/>
      <c r="K1" s="93"/>
      <c r="L1" s="93"/>
      <c r="M1" s="94"/>
    </row>
    <row r="2" spans="1:13" ht="17.25" thickBot="1" x14ac:dyDescent="0.35">
      <c r="B2" s="95"/>
      <c r="C2" s="96"/>
      <c r="D2" s="96"/>
      <c r="E2" s="96"/>
      <c r="F2" s="96"/>
      <c r="G2" s="97"/>
      <c r="H2" s="95"/>
      <c r="I2" s="96"/>
      <c r="J2" s="96"/>
      <c r="K2" s="96"/>
      <c r="L2" s="96"/>
      <c r="M2" s="97"/>
    </row>
    <row r="3" spans="1:13" ht="16.5" customHeight="1" thickBot="1" x14ac:dyDescent="0.25">
      <c r="B3" s="33" t="s">
        <v>54</v>
      </c>
      <c r="C3" s="33" t="s">
        <v>55</v>
      </c>
      <c r="D3" s="33" t="s">
        <v>56</v>
      </c>
      <c r="E3" s="33" t="s">
        <v>57</v>
      </c>
      <c r="F3" s="33" t="s">
        <v>58</v>
      </c>
      <c r="G3" s="33" t="s">
        <v>59</v>
      </c>
      <c r="H3" s="33" t="s">
        <v>60</v>
      </c>
      <c r="I3" s="33" t="s">
        <v>61</v>
      </c>
      <c r="J3" s="33" t="s">
        <v>62</v>
      </c>
      <c r="K3" s="33" t="s">
        <v>63</v>
      </c>
      <c r="L3" s="33" t="s">
        <v>64</v>
      </c>
      <c r="M3" s="34" t="s">
        <v>65</v>
      </c>
    </row>
    <row r="4" spans="1:13" ht="17.25" thickBot="1" x14ac:dyDescent="0.25">
      <c r="A4" s="98" t="s">
        <v>96</v>
      </c>
      <c r="B4" s="29">
        <v>3.8</v>
      </c>
      <c r="C4" s="29">
        <v>5.6</v>
      </c>
      <c r="D4" s="29">
        <v>3.45</v>
      </c>
      <c r="E4" s="29">
        <v>4.8</v>
      </c>
      <c r="F4" s="29">
        <v>5.25</v>
      </c>
      <c r="G4" s="29">
        <v>5.7</v>
      </c>
      <c r="H4" s="29">
        <v>6.1</v>
      </c>
      <c r="I4" s="29">
        <v>5.65</v>
      </c>
      <c r="J4" s="29">
        <v>3.85</v>
      </c>
      <c r="K4" s="30">
        <v>4.7</v>
      </c>
      <c r="L4" s="29">
        <v>3.85</v>
      </c>
      <c r="M4" s="31">
        <v>5.55</v>
      </c>
    </row>
    <row r="5" spans="1:13" ht="17.25" thickBot="1" x14ac:dyDescent="0.25">
      <c r="A5" s="98"/>
      <c r="B5" s="28">
        <v>1.24</v>
      </c>
      <c r="C5" s="28">
        <v>0.88</v>
      </c>
      <c r="D5" s="28">
        <v>0.94</v>
      </c>
      <c r="E5" s="28">
        <v>0.83</v>
      </c>
      <c r="F5" s="28">
        <v>0.85</v>
      </c>
      <c r="G5" s="28">
        <v>0.73</v>
      </c>
      <c r="H5" s="28">
        <v>0.85</v>
      </c>
      <c r="I5" s="28">
        <v>0.67</v>
      </c>
      <c r="J5" s="28">
        <v>0.99</v>
      </c>
      <c r="K5" s="28">
        <v>1.08</v>
      </c>
      <c r="L5" s="28">
        <v>1.1399999999999999</v>
      </c>
      <c r="M5" s="32">
        <v>1</v>
      </c>
    </row>
    <row r="6" spans="1:13" x14ac:dyDescent="0.3">
      <c r="A6" s="91" t="s">
        <v>97</v>
      </c>
      <c r="B6">
        <f>B10/20</f>
        <v>5.75</v>
      </c>
      <c r="C6">
        <f t="shared" ref="C6:M6" si="0">C10/20</f>
        <v>5.9</v>
      </c>
      <c r="D6">
        <f t="shared" si="0"/>
        <v>5.15</v>
      </c>
      <c r="E6">
        <f t="shared" si="0"/>
        <v>5.3</v>
      </c>
      <c r="F6">
        <f t="shared" si="0"/>
        <v>5.15</v>
      </c>
      <c r="G6">
        <f t="shared" si="0"/>
        <v>5.9</v>
      </c>
      <c r="H6">
        <f t="shared" si="0"/>
        <v>4.5999999999999996</v>
      </c>
      <c r="I6">
        <f t="shared" si="0"/>
        <v>5.25</v>
      </c>
      <c r="J6">
        <f t="shared" si="0"/>
        <v>4.0999999999999996</v>
      </c>
      <c r="K6">
        <f t="shared" si="0"/>
        <v>5.35</v>
      </c>
      <c r="L6">
        <f t="shared" si="0"/>
        <v>5.45</v>
      </c>
      <c r="M6">
        <f t="shared" si="0"/>
        <v>4.8499999999999996</v>
      </c>
    </row>
    <row r="7" spans="1:13" x14ac:dyDescent="0.3">
      <c r="A7" s="91"/>
      <c r="B7">
        <f>B11/20</f>
        <v>0.7</v>
      </c>
      <c r="C7">
        <f t="shared" ref="C7:M7" si="1">C11/20</f>
        <v>0.57000000000000006</v>
      </c>
      <c r="D7">
        <f t="shared" si="1"/>
        <v>1.05</v>
      </c>
      <c r="E7">
        <f t="shared" si="1"/>
        <v>0.95</v>
      </c>
      <c r="F7">
        <f t="shared" si="1"/>
        <v>0.95</v>
      </c>
      <c r="G7">
        <f t="shared" si="1"/>
        <v>0.65999999999999992</v>
      </c>
      <c r="H7">
        <f t="shared" si="1"/>
        <v>1.05</v>
      </c>
      <c r="I7">
        <f t="shared" si="1"/>
        <v>1.2</v>
      </c>
      <c r="J7">
        <f t="shared" si="1"/>
        <v>1.25</v>
      </c>
      <c r="K7">
        <f t="shared" si="1"/>
        <v>0.9</v>
      </c>
      <c r="L7">
        <f t="shared" si="1"/>
        <v>1.1499999999999999</v>
      </c>
      <c r="M7">
        <f t="shared" si="1"/>
        <v>1.05</v>
      </c>
    </row>
    <row r="8" spans="1:13" x14ac:dyDescent="0.3">
      <c r="A8" s="90" t="s">
        <v>96</v>
      </c>
      <c r="B8" s="41">
        <f>B4*20</f>
        <v>76</v>
      </c>
      <c r="C8" s="41">
        <f t="shared" ref="C8:M8" si="2">C4*20</f>
        <v>112</v>
      </c>
      <c r="D8" s="41">
        <f t="shared" si="2"/>
        <v>69</v>
      </c>
      <c r="E8" s="41">
        <f t="shared" si="2"/>
        <v>96</v>
      </c>
      <c r="F8" s="41">
        <f t="shared" si="2"/>
        <v>105</v>
      </c>
      <c r="G8" s="41">
        <f t="shared" si="2"/>
        <v>114</v>
      </c>
      <c r="H8" s="41">
        <f t="shared" si="2"/>
        <v>122</v>
      </c>
      <c r="I8" s="41">
        <f t="shared" si="2"/>
        <v>113</v>
      </c>
      <c r="J8" s="41">
        <f t="shared" si="2"/>
        <v>77</v>
      </c>
      <c r="K8" s="41">
        <f t="shared" si="2"/>
        <v>94</v>
      </c>
      <c r="L8" s="41">
        <f t="shared" si="2"/>
        <v>77</v>
      </c>
      <c r="M8" s="41">
        <f t="shared" si="2"/>
        <v>111</v>
      </c>
    </row>
    <row r="9" spans="1:13" x14ac:dyDescent="0.3">
      <c r="A9" s="90"/>
      <c r="B9" s="41">
        <f t="shared" ref="B9:M9" si="3">B5*20</f>
        <v>24.8</v>
      </c>
      <c r="C9" s="41">
        <f t="shared" si="3"/>
        <v>17.600000000000001</v>
      </c>
      <c r="D9" s="41">
        <f t="shared" si="3"/>
        <v>18.799999999999997</v>
      </c>
      <c r="E9" s="41">
        <f t="shared" si="3"/>
        <v>16.599999999999998</v>
      </c>
      <c r="F9" s="41">
        <f t="shared" si="3"/>
        <v>17</v>
      </c>
      <c r="G9" s="41">
        <f t="shared" si="3"/>
        <v>14.6</v>
      </c>
      <c r="H9" s="41">
        <f t="shared" si="3"/>
        <v>17</v>
      </c>
      <c r="I9" s="41">
        <f t="shared" si="3"/>
        <v>13.4</v>
      </c>
      <c r="J9" s="41">
        <f t="shared" si="3"/>
        <v>19.8</v>
      </c>
      <c r="K9" s="41">
        <f t="shared" si="3"/>
        <v>21.6</v>
      </c>
      <c r="L9" s="41">
        <f t="shared" si="3"/>
        <v>22.799999999999997</v>
      </c>
      <c r="M9" s="41">
        <f t="shared" si="3"/>
        <v>20</v>
      </c>
    </row>
    <row r="10" spans="1:13" x14ac:dyDescent="0.3">
      <c r="A10" s="91" t="s">
        <v>78</v>
      </c>
      <c r="B10">
        <v>115</v>
      </c>
      <c r="C10">
        <v>118</v>
      </c>
      <c r="D10">
        <v>103</v>
      </c>
      <c r="E10">
        <v>106</v>
      </c>
      <c r="F10">
        <v>103</v>
      </c>
      <c r="G10">
        <v>118</v>
      </c>
      <c r="H10">
        <v>92</v>
      </c>
      <c r="I10">
        <v>105</v>
      </c>
      <c r="J10">
        <v>82</v>
      </c>
      <c r="K10">
        <v>107</v>
      </c>
      <c r="L10">
        <v>109</v>
      </c>
      <c r="M10">
        <v>97</v>
      </c>
    </row>
    <row r="11" spans="1:13" ht="17.25" thickBot="1" x14ac:dyDescent="0.35">
      <c r="A11" s="91"/>
      <c r="B11">
        <v>14</v>
      </c>
      <c r="C11">
        <v>11.4</v>
      </c>
      <c r="D11">
        <v>21</v>
      </c>
      <c r="E11">
        <v>19</v>
      </c>
      <c r="F11">
        <v>19</v>
      </c>
      <c r="G11">
        <v>13.2</v>
      </c>
      <c r="H11">
        <v>21</v>
      </c>
      <c r="I11">
        <v>24</v>
      </c>
      <c r="J11">
        <v>25</v>
      </c>
      <c r="K11">
        <v>18</v>
      </c>
      <c r="L11">
        <v>23</v>
      </c>
      <c r="M11">
        <v>21</v>
      </c>
    </row>
    <row r="12" spans="1:13" x14ac:dyDescent="0.3">
      <c r="A12" s="104" t="s">
        <v>52</v>
      </c>
      <c r="B12" s="105"/>
      <c r="C12" s="105"/>
      <c r="D12" s="105"/>
      <c r="E12" s="106"/>
      <c r="F12" s="101" t="s">
        <v>53</v>
      </c>
      <c r="G12" s="102"/>
      <c r="H12" s="102"/>
      <c r="I12" s="102"/>
      <c r="J12" s="103"/>
    </row>
    <row r="13" spans="1:13" x14ac:dyDescent="0.3">
      <c r="A13" s="54"/>
      <c r="B13" s="99" t="s">
        <v>94</v>
      </c>
      <c r="C13" s="99"/>
      <c r="D13" s="99" t="s">
        <v>95</v>
      </c>
      <c r="E13" s="100"/>
      <c r="F13" s="54"/>
      <c r="G13" s="99" t="s">
        <v>94</v>
      </c>
      <c r="H13" s="99"/>
      <c r="I13" s="99" t="s">
        <v>95</v>
      </c>
      <c r="J13" s="100"/>
    </row>
    <row r="14" spans="1:13" ht="17.25" thickBot="1" x14ac:dyDescent="0.35">
      <c r="A14" s="53"/>
      <c r="B14" s="55" t="s">
        <v>69</v>
      </c>
      <c r="C14" s="55" t="s">
        <v>70</v>
      </c>
      <c r="D14" s="55" t="s">
        <v>69</v>
      </c>
      <c r="E14" s="56" t="s">
        <v>70</v>
      </c>
      <c r="F14" s="53"/>
      <c r="G14" s="55" t="s">
        <v>69</v>
      </c>
      <c r="H14" s="55" t="s">
        <v>70</v>
      </c>
      <c r="I14" s="55" t="s">
        <v>69</v>
      </c>
      <c r="J14" s="56" t="s">
        <v>70</v>
      </c>
    </row>
    <row r="15" spans="1:13" x14ac:dyDescent="0.3">
      <c r="A15" s="51" t="s">
        <v>66</v>
      </c>
      <c r="B15" s="48">
        <f t="array" ref="B15:C20">TRANSPOSE(B4:G5)</f>
        <v>3.8</v>
      </c>
      <c r="C15" s="48">
        <v>1.24</v>
      </c>
      <c r="D15" s="49">
        <f t="array" ref="D15:E20">TRANSPOSE(B6:G7)</f>
        <v>5.75</v>
      </c>
      <c r="E15" s="50">
        <v>0.7</v>
      </c>
      <c r="F15" s="51" t="s">
        <v>71</v>
      </c>
      <c r="G15" s="48">
        <f t="array" ref="G15:H20">TRANSPOSE(H4:M5)</f>
        <v>6.1</v>
      </c>
      <c r="H15" s="48">
        <v>0.85</v>
      </c>
      <c r="I15" s="49">
        <f t="array" ref="I15:J20">TRANSPOSE(H6:M7)</f>
        <v>4.5999999999999996</v>
      </c>
      <c r="J15" s="50">
        <v>1.05</v>
      </c>
    </row>
    <row r="16" spans="1:13" x14ac:dyDescent="0.3">
      <c r="A16" s="52" t="s">
        <v>67</v>
      </c>
      <c r="B16" s="37">
        <v>5.6</v>
      </c>
      <c r="C16" s="37">
        <v>0.88</v>
      </c>
      <c r="D16" s="23">
        <v>5.9</v>
      </c>
      <c r="E16" s="42">
        <v>0.57000000000000006</v>
      </c>
      <c r="F16" s="52" t="s">
        <v>72</v>
      </c>
      <c r="G16" s="37">
        <v>5.65</v>
      </c>
      <c r="H16" s="37">
        <v>0.67</v>
      </c>
      <c r="I16" s="23">
        <v>5.25</v>
      </c>
      <c r="J16" s="42">
        <v>1.2</v>
      </c>
    </row>
    <row r="17" spans="1:13" x14ac:dyDescent="0.3">
      <c r="A17" s="52" t="s">
        <v>68</v>
      </c>
      <c r="B17" s="37">
        <v>3.45</v>
      </c>
      <c r="C17" s="37">
        <v>0.94</v>
      </c>
      <c r="D17" s="23">
        <v>5.15</v>
      </c>
      <c r="E17" s="42">
        <v>1.05</v>
      </c>
      <c r="F17" s="52" t="s">
        <v>73</v>
      </c>
      <c r="G17" s="37">
        <v>3.85</v>
      </c>
      <c r="H17" s="37">
        <v>0.99</v>
      </c>
      <c r="I17" s="23">
        <v>4.0999999999999996</v>
      </c>
      <c r="J17" s="42">
        <v>1.25</v>
      </c>
    </row>
    <row r="18" spans="1:13" x14ac:dyDescent="0.3">
      <c r="A18" s="52" t="s">
        <v>74</v>
      </c>
      <c r="B18" s="37">
        <v>4.8</v>
      </c>
      <c r="C18" s="37">
        <v>0.83</v>
      </c>
      <c r="D18" s="23">
        <v>5.3</v>
      </c>
      <c r="E18" s="42">
        <v>0.95</v>
      </c>
      <c r="F18" s="52" t="s">
        <v>63</v>
      </c>
      <c r="G18" s="37">
        <v>4.7</v>
      </c>
      <c r="H18" s="37">
        <v>1.08</v>
      </c>
      <c r="I18" s="23">
        <v>5.35</v>
      </c>
      <c r="J18" s="42">
        <v>0.9</v>
      </c>
    </row>
    <row r="19" spans="1:13" x14ac:dyDescent="0.3">
      <c r="A19" s="52" t="s">
        <v>75</v>
      </c>
      <c r="B19" s="37">
        <v>5.25</v>
      </c>
      <c r="C19" s="37">
        <v>0.85</v>
      </c>
      <c r="D19" s="23">
        <v>5.15</v>
      </c>
      <c r="E19" s="42">
        <v>0.95</v>
      </c>
      <c r="F19" s="52" t="s">
        <v>64</v>
      </c>
      <c r="G19" s="37">
        <v>3.85</v>
      </c>
      <c r="H19" s="37">
        <v>1.1399999999999999</v>
      </c>
      <c r="I19" s="23">
        <v>5.45</v>
      </c>
      <c r="J19" s="42">
        <v>1.1499999999999999</v>
      </c>
    </row>
    <row r="20" spans="1:13" ht="17.25" thickBot="1" x14ac:dyDescent="0.35">
      <c r="A20" s="53" t="s">
        <v>76</v>
      </c>
      <c r="B20" s="43">
        <v>5.7</v>
      </c>
      <c r="C20" s="43">
        <v>0.73</v>
      </c>
      <c r="D20" s="44">
        <v>5.9</v>
      </c>
      <c r="E20" s="45">
        <v>0.65999999999999992</v>
      </c>
      <c r="F20" s="53" t="s">
        <v>65</v>
      </c>
      <c r="G20" s="43">
        <v>5.55</v>
      </c>
      <c r="H20" s="43">
        <v>1</v>
      </c>
      <c r="I20" s="44">
        <v>4.8499999999999996</v>
      </c>
      <c r="J20" s="45">
        <v>1.05</v>
      </c>
    </row>
    <row r="23" spans="1:13" ht="17.25" thickBot="1" x14ac:dyDescent="0.35"/>
    <row r="24" spans="1:13" x14ac:dyDescent="0.3">
      <c r="B24" s="92" t="s">
        <v>52</v>
      </c>
      <c r="C24" s="93"/>
      <c r="D24" s="93"/>
      <c r="E24" s="93"/>
      <c r="F24" s="93"/>
      <c r="G24" s="94"/>
      <c r="H24" s="92" t="s">
        <v>53</v>
      </c>
      <c r="I24" s="93"/>
      <c r="J24" s="93"/>
      <c r="K24" s="93"/>
      <c r="L24" s="93"/>
      <c r="M24" s="94"/>
    </row>
    <row r="25" spans="1:13" ht="17.25" thickBot="1" x14ac:dyDescent="0.35">
      <c r="B25" s="95"/>
      <c r="C25" s="96"/>
      <c r="D25" s="96"/>
      <c r="E25" s="96"/>
      <c r="F25" s="96"/>
      <c r="G25" s="97"/>
      <c r="H25" s="95"/>
      <c r="I25" s="96"/>
      <c r="J25" s="96"/>
      <c r="K25" s="96"/>
      <c r="L25" s="96"/>
      <c r="M25" s="97"/>
    </row>
    <row r="26" spans="1:13" ht="17.25" thickBot="1" x14ac:dyDescent="0.25">
      <c r="B26" s="33" t="s">
        <v>54</v>
      </c>
      <c r="C26" s="33" t="s">
        <v>55</v>
      </c>
      <c r="D26" s="33" t="s">
        <v>56</v>
      </c>
      <c r="E26" s="33" t="s">
        <v>57</v>
      </c>
      <c r="F26" s="33" t="s">
        <v>58</v>
      </c>
      <c r="G26" s="33" t="s">
        <v>59</v>
      </c>
      <c r="H26" s="33" t="s">
        <v>60</v>
      </c>
      <c r="I26" s="33" t="s">
        <v>61</v>
      </c>
      <c r="J26" s="33" t="s">
        <v>62</v>
      </c>
      <c r="K26" s="33" t="s">
        <v>63</v>
      </c>
      <c r="L26" s="33" t="s">
        <v>64</v>
      </c>
      <c r="M26" s="34" t="s">
        <v>65</v>
      </c>
    </row>
    <row r="27" spans="1:13" ht="17.25" thickBot="1" x14ac:dyDescent="0.25">
      <c r="A27" s="98" t="s">
        <v>77</v>
      </c>
      <c r="B27" s="29">
        <v>3.8</v>
      </c>
      <c r="C27" s="29">
        <v>5.6</v>
      </c>
      <c r="D27" s="29">
        <v>3.45</v>
      </c>
      <c r="E27" s="29">
        <v>4.8</v>
      </c>
      <c r="F27" s="29">
        <v>5.25</v>
      </c>
      <c r="G27" s="29">
        <v>5.7</v>
      </c>
      <c r="H27" s="29">
        <v>6.1</v>
      </c>
      <c r="I27" s="29">
        <v>5.65</v>
      </c>
      <c r="J27" s="29">
        <v>3.85</v>
      </c>
      <c r="K27" s="30">
        <v>4.7</v>
      </c>
      <c r="L27" s="29">
        <v>3.85</v>
      </c>
      <c r="M27" s="31">
        <v>5.55</v>
      </c>
    </row>
    <row r="28" spans="1:13" ht="17.25" thickBot="1" x14ac:dyDescent="0.25">
      <c r="A28" s="98"/>
      <c r="B28" s="28">
        <v>1.24</v>
      </c>
      <c r="C28" s="28">
        <v>0.88</v>
      </c>
      <c r="D28" s="28">
        <v>0.94</v>
      </c>
      <c r="E28" s="28">
        <v>0.83</v>
      </c>
      <c r="F28" s="28">
        <v>0.85</v>
      </c>
      <c r="G28" s="28">
        <v>0.73</v>
      </c>
      <c r="H28" s="28">
        <v>0.85</v>
      </c>
      <c r="I28" s="28">
        <v>0.67</v>
      </c>
      <c r="J28" s="28">
        <v>0.99</v>
      </c>
      <c r="K28" s="28">
        <v>1.08</v>
      </c>
      <c r="L28" s="28">
        <v>1.1399999999999999</v>
      </c>
      <c r="M28" s="32">
        <v>1</v>
      </c>
    </row>
    <row r="29" spans="1:13" x14ac:dyDescent="0.3">
      <c r="A29" s="91" t="s">
        <v>78</v>
      </c>
      <c r="B29">
        <f>B33/20</f>
        <v>4.55</v>
      </c>
      <c r="C29">
        <f t="shared" ref="C29:M29" si="4">C33/8</f>
        <v>5.875</v>
      </c>
      <c r="D29">
        <f t="shared" si="4"/>
        <v>5.125</v>
      </c>
      <c r="E29">
        <f t="shared" si="4"/>
        <v>5.75</v>
      </c>
      <c r="F29">
        <f t="shared" si="4"/>
        <v>5.625</v>
      </c>
      <c r="G29">
        <f t="shared" si="4"/>
        <v>6.75</v>
      </c>
      <c r="H29">
        <f t="shared" si="4"/>
        <v>5.25</v>
      </c>
      <c r="I29">
        <f t="shared" si="4"/>
        <v>5.75</v>
      </c>
      <c r="J29">
        <f t="shared" si="4"/>
        <v>3.75</v>
      </c>
      <c r="K29">
        <f t="shared" si="4"/>
        <v>4.75</v>
      </c>
      <c r="L29">
        <f t="shared" si="4"/>
        <v>6.5</v>
      </c>
      <c r="M29">
        <f t="shared" si="4"/>
        <v>6.125</v>
      </c>
    </row>
    <row r="30" spans="1:13" x14ac:dyDescent="0.3">
      <c r="A30" s="91"/>
      <c r="B30">
        <v>1.04</v>
      </c>
      <c r="C30">
        <v>1.21</v>
      </c>
      <c r="D30">
        <v>1.3</v>
      </c>
      <c r="E30">
        <v>1.0900000000000001</v>
      </c>
      <c r="F30">
        <v>1.21</v>
      </c>
      <c r="G30">
        <v>1.04</v>
      </c>
      <c r="H30">
        <v>0.92100000000000004</v>
      </c>
      <c r="I30">
        <v>1.02</v>
      </c>
      <c r="J30">
        <v>1.32</v>
      </c>
      <c r="K30">
        <v>1.04</v>
      </c>
      <c r="L30">
        <v>1.21</v>
      </c>
      <c r="M30">
        <v>0.8</v>
      </c>
    </row>
    <row r="31" spans="1:13" x14ac:dyDescent="0.3">
      <c r="A31" s="90" t="s">
        <v>77</v>
      </c>
      <c r="B31" s="41">
        <f>B27*20</f>
        <v>76</v>
      </c>
      <c r="C31" s="41">
        <f t="shared" ref="C31:M31" si="5">C27*20</f>
        <v>112</v>
      </c>
      <c r="D31" s="41">
        <f t="shared" si="5"/>
        <v>69</v>
      </c>
      <c r="E31" s="41">
        <f t="shared" si="5"/>
        <v>96</v>
      </c>
      <c r="F31" s="41">
        <f t="shared" si="5"/>
        <v>105</v>
      </c>
      <c r="G31" s="41">
        <f t="shared" si="5"/>
        <v>114</v>
      </c>
      <c r="H31" s="41">
        <f t="shared" si="5"/>
        <v>122</v>
      </c>
      <c r="I31" s="41">
        <f t="shared" si="5"/>
        <v>113</v>
      </c>
      <c r="J31" s="41">
        <f t="shared" si="5"/>
        <v>77</v>
      </c>
      <c r="K31" s="41">
        <f t="shared" si="5"/>
        <v>94</v>
      </c>
      <c r="L31" s="41">
        <f t="shared" si="5"/>
        <v>77</v>
      </c>
      <c r="M31" s="41">
        <f t="shared" si="5"/>
        <v>111</v>
      </c>
    </row>
    <row r="32" spans="1:13" x14ac:dyDescent="0.3">
      <c r="A32" s="90"/>
      <c r="B32" s="41">
        <f t="shared" ref="B32:M32" si="6">B28*20</f>
        <v>24.8</v>
      </c>
      <c r="C32" s="41">
        <f t="shared" si="6"/>
        <v>17.600000000000001</v>
      </c>
      <c r="D32" s="41">
        <f t="shared" si="6"/>
        <v>18.799999999999997</v>
      </c>
      <c r="E32" s="41">
        <f t="shared" si="6"/>
        <v>16.599999999999998</v>
      </c>
      <c r="F32" s="41">
        <f t="shared" si="6"/>
        <v>17</v>
      </c>
      <c r="G32" s="41">
        <f t="shared" si="6"/>
        <v>14.6</v>
      </c>
      <c r="H32" s="41">
        <f t="shared" si="6"/>
        <v>17</v>
      </c>
      <c r="I32" s="41">
        <f t="shared" si="6"/>
        <v>13.4</v>
      </c>
      <c r="J32" s="41">
        <f t="shared" si="6"/>
        <v>19.8</v>
      </c>
      <c r="K32" s="41">
        <f t="shared" si="6"/>
        <v>21.6</v>
      </c>
      <c r="L32" s="41">
        <f t="shared" si="6"/>
        <v>22.799999999999997</v>
      </c>
      <c r="M32" s="41">
        <f t="shared" si="6"/>
        <v>20</v>
      </c>
    </row>
    <row r="33" spans="1:13" x14ac:dyDescent="0.3">
      <c r="A33" s="91" t="s">
        <v>78</v>
      </c>
      <c r="B33">
        <v>91</v>
      </c>
      <c r="C33">
        <v>47</v>
      </c>
      <c r="D33">
        <v>41</v>
      </c>
      <c r="E33">
        <v>46</v>
      </c>
      <c r="F33">
        <v>45</v>
      </c>
      <c r="G33">
        <v>54</v>
      </c>
      <c r="H33">
        <v>42</v>
      </c>
      <c r="I33">
        <v>46</v>
      </c>
      <c r="J33">
        <v>30</v>
      </c>
      <c r="K33">
        <v>38</v>
      </c>
      <c r="L33">
        <v>52</v>
      </c>
      <c r="M33">
        <v>49</v>
      </c>
    </row>
    <row r="34" spans="1:13" x14ac:dyDescent="0.3">
      <c r="A34" s="91"/>
      <c r="B34">
        <f t="shared" ref="B34:M34" si="7">B30*20</f>
        <v>20.8</v>
      </c>
      <c r="C34">
        <f t="shared" si="7"/>
        <v>24.2</v>
      </c>
      <c r="D34">
        <f t="shared" si="7"/>
        <v>26</v>
      </c>
      <c r="E34">
        <f t="shared" si="7"/>
        <v>21.8</v>
      </c>
      <c r="F34">
        <f t="shared" si="7"/>
        <v>24.2</v>
      </c>
      <c r="G34">
        <f t="shared" si="7"/>
        <v>20.8</v>
      </c>
      <c r="H34">
        <f t="shared" si="7"/>
        <v>18.420000000000002</v>
      </c>
      <c r="I34">
        <f t="shared" si="7"/>
        <v>20.399999999999999</v>
      </c>
      <c r="J34">
        <f t="shared" si="7"/>
        <v>26.400000000000002</v>
      </c>
      <c r="K34">
        <f t="shared" si="7"/>
        <v>20.8</v>
      </c>
      <c r="L34">
        <f t="shared" si="7"/>
        <v>24.2</v>
      </c>
      <c r="M34">
        <f t="shared" si="7"/>
        <v>16</v>
      </c>
    </row>
  </sheetData>
  <mergeCells count="18">
    <mergeCell ref="B1:G2"/>
    <mergeCell ref="H1:M2"/>
    <mergeCell ref="A4:A5"/>
    <mergeCell ref="A6:A7"/>
    <mergeCell ref="A8:A9"/>
    <mergeCell ref="A31:A32"/>
    <mergeCell ref="A33:A34"/>
    <mergeCell ref="A10:A11"/>
    <mergeCell ref="B24:G25"/>
    <mergeCell ref="H24:M25"/>
    <mergeCell ref="A27:A28"/>
    <mergeCell ref="A29:A30"/>
    <mergeCell ref="I13:J13"/>
    <mergeCell ref="F12:J12"/>
    <mergeCell ref="B13:C13"/>
    <mergeCell ref="D13:E13"/>
    <mergeCell ref="A12:E12"/>
    <mergeCell ref="G13:H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workbookViewId="0">
      <selection activeCell="P57" sqref="P57"/>
    </sheetView>
  </sheetViews>
  <sheetFormatPr defaultRowHeight="16.5" x14ac:dyDescent="0.3"/>
  <sheetData>
    <row r="1" spans="1:35" ht="17.25" thickBot="1" x14ac:dyDescent="0.25">
      <c r="C1" s="81" t="s">
        <v>0</v>
      </c>
      <c r="D1" s="74"/>
      <c r="E1" s="73" t="s">
        <v>1</v>
      </c>
      <c r="F1" s="74"/>
      <c r="G1" s="73" t="s">
        <v>2</v>
      </c>
      <c r="H1" s="74"/>
      <c r="I1" s="73" t="s">
        <v>3</v>
      </c>
      <c r="J1" s="75"/>
      <c r="K1" s="107" t="s">
        <v>89</v>
      </c>
      <c r="L1" s="108"/>
      <c r="N1" t="s">
        <v>4</v>
      </c>
      <c r="O1" t="s">
        <v>5</v>
      </c>
      <c r="Q1" t="s">
        <v>6</v>
      </c>
      <c r="U1" t="s">
        <v>6</v>
      </c>
      <c r="Y1" t="s">
        <v>6</v>
      </c>
      <c r="AC1" t="s">
        <v>6</v>
      </c>
      <c r="AG1" t="s">
        <v>6</v>
      </c>
    </row>
    <row r="2" spans="1:35" ht="27" thickBot="1" x14ac:dyDescent="0.3">
      <c r="C2" s="1" t="s">
        <v>92</v>
      </c>
      <c r="D2" s="2" t="s">
        <v>91</v>
      </c>
      <c r="E2" s="1" t="s">
        <v>92</v>
      </c>
      <c r="F2" s="2" t="s">
        <v>8</v>
      </c>
      <c r="G2" s="1" t="s">
        <v>92</v>
      </c>
      <c r="H2" s="2" t="s">
        <v>8</v>
      </c>
      <c r="I2" s="1" t="s">
        <v>92</v>
      </c>
      <c r="J2" s="3" t="s">
        <v>8</v>
      </c>
      <c r="K2" s="1" t="s">
        <v>92</v>
      </c>
      <c r="L2" s="3" t="s">
        <v>8</v>
      </c>
      <c r="N2" t="s">
        <v>9</v>
      </c>
      <c r="O2" s="4" t="s">
        <v>10</v>
      </c>
    </row>
    <row r="3" spans="1:35" x14ac:dyDescent="0.3">
      <c r="A3" t="s">
        <v>11</v>
      </c>
      <c r="C3">
        <v>47</v>
      </c>
      <c r="D3">
        <v>23.5</v>
      </c>
      <c r="E3">
        <v>52</v>
      </c>
      <c r="F3">
        <v>29</v>
      </c>
      <c r="G3">
        <v>106.5</v>
      </c>
      <c r="H3">
        <v>35</v>
      </c>
      <c r="I3">
        <v>153</v>
      </c>
      <c r="J3">
        <v>37</v>
      </c>
      <c r="N3" t="s">
        <v>12</v>
      </c>
      <c r="O3" t="s">
        <v>13</v>
      </c>
      <c r="Q3" s="5"/>
      <c r="R3" s="5" t="s">
        <v>14</v>
      </c>
      <c r="S3" s="5" t="s">
        <v>15</v>
      </c>
      <c r="U3" s="5"/>
      <c r="V3" s="5" t="s">
        <v>14</v>
      </c>
      <c r="W3" s="5" t="s">
        <v>15</v>
      </c>
      <c r="Y3" s="5"/>
      <c r="Z3" s="5" t="s">
        <v>14</v>
      </c>
      <c r="AA3" s="5" t="s">
        <v>15</v>
      </c>
      <c r="AC3" s="5"/>
      <c r="AD3" s="5" t="s">
        <v>14</v>
      </c>
      <c r="AE3" s="5" t="s">
        <v>15</v>
      </c>
      <c r="AG3" s="5"/>
      <c r="AH3" s="5" t="s">
        <v>14</v>
      </c>
      <c r="AI3" s="5" t="s">
        <v>15</v>
      </c>
    </row>
    <row r="4" spans="1:35" x14ac:dyDescent="0.3">
      <c r="A4" t="s">
        <v>16</v>
      </c>
      <c r="N4" t="s">
        <v>17</v>
      </c>
      <c r="O4" t="s">
        <v>18</v>
      </c>
      <c r="Q4" s="6" t="s">
        <v>19</v>
      </c>
      <c r="R4" s="6">
        <v>28.75</v>
      </c>
      <c r="S4" s="6">
        <v>47.1</v>
      </c>
      <c r="U4" s="6" t="s">
        <v>19</v>
      </c>
      <c r="V4" s="6">
        <v>51.1</v>
      </c>
      <c r="W4" s="6">
        <v>68.45</v>
      </c>
      <c r="Y4" s="6" t="s">
        <v>19</v>
      </c>
      <c r="Z4" s="6">
        <v>57.6</v>
      </c>
      <c r="AA4" s="6">
        <v>89.2</v>
      </c>
      <c r="AC4" s="6" t="s">
        <v>19</v>
      </c>
      <c r="AD4" s="6">
        <v>70.95</v>
      </c>
      <c r="AE4" s="6">
        <v>91</v>
      </c>
      <c r="AG4" s="6" t="s">
        <v>19</v>
      </c>
      <c r="AH4" s="6">
        <v>118.55</v>
      </c>
      <c r="AI4" s="6">
        <v>161.4</v>
      </c>
    </row>
    <row r="5" spans="1:35" x14ac:dyDescent="0.3">
      <c r="A5" t="s">
        <v>20</v>
      </c>
      <c r="C5">
        <v>24</v>
      </c>
      <c r="D5">
        <v>16</v>
      </c>
      <c r="E5">
        <v>34</v>
      </c>
      <c r="F5">
        <v>19</v>
      </c>
      <c r="G5">
        <v>57</v>
      </c>
      <c r="H5">
        <v>27</v>
      </c>
      <c r="I5">
        <v>73</v>
      </c>
      <c r="J5">
        <v>25</v>
      </c>
      <c r="N5" t="s">
        <v>89</v>
      </c>
      <c r="O5" t="s">
        <v>90</v>
      </c>
      <c r="Q5" s="6" t="s">
        <v>21</v>
      </c>
      <c r="R5" s="6">
        <v>258.61842105263156</v>
      </c>
      <c r="S5" s="6">
        <v>307.7789473684212</v>
      </c>
      <c r="U5" s="6" t="s">
        <v>21</v>
      </c>
      <c r="V5" s="6">
        <v>152.20000000000016</v>
      </c>
      <c r="W5" s="6">
        <v>414.9973684210525</v>
      </c>
      <c r="Y5" s="6" t="s">
        <v>21</v>
      </c>
      <c r="Z5" s="6">
        <v>269.72631578947386</v>
      </c>
      <c r="AA5" s="6">
        <v>829.95789473684272</v>
      </c>
      <c r="AC5" s="6" t="s">
        <v>21</v>
      </c>
      <c r="AD5" s="6">
        <v>498.15526315789458</v>
      </c>
      <c r="AE5" s="6">
        <v>1178.8421052631579</v>
      </c>
      <c r="AG5" s="6" t="s">
        <v>21</v>
      </c>
      <c r="AH5" s="6">
        <v>863.94473684210584</v>
      </c>
      <c r="AI5" s="6">
        <v>1758.0421052631573</v>
      </c>
    </row>
    <row r="6" spans="1:35" x14ac:dyDescent="0.3">
      <c r="A6" t="s">
        <v>22</v>
      </c>
      <c r="C6">
        <v>73</v>
      </c>
      <c r="D6">
        <v>82</v>
      </c>
      <c r="E6">
        <v>61</v>
      </c>
      <c r="F6">
        <v>79</v>
      </c>
      <c r="G6">
        <v>143</v>
      </c>
      <c r="H6">
        <v>50</v>
      </c>
      <c r="I6">
        <v>207</v>
      </c>
      <c r="J6">
        <v>51</v>
      </c>
      <c r="Q6" s="6" t="s">
        <v>23</v>
      </c>
      <c r="R6" s="6">
        <v>20</v>
      </c>
      <c r="S6" s="6">
        <v>20</v>
      </c>
      <c r="U6" s="6" t="s">
        <v>23</v>
      </c>
      <c r="V6" s="6">
        <v>20</v>
      </c>
      <c r="W6" s="6">
        <v>20</v>
      </c>
      <c r="Y6" s="6" t="s">
        <v>23</v>
      </c>
      <c r="Z6" s="6">
        <v>20</v>
      </c>
      <c r="AA6" s="6">
        <v>20</v>
      </c>
      <c r="AC6" s="6" t="s">
        <v>23</v>
      </c>
      <c r="AD6" s="6">
        <v>20</v>
      </c>
      <c r="AE6" s="6">
        <v>20</v>
      </c>
      <c r="AG6" s="6" t="s">
        <v>23</v>
      </c>
      <c r="AH6" s="6">
        <v>20</v>
      </c>
      <c r="AI6" s="6">
        <v>20</v>
      </c>
    </row>
    <row r="7" spans="1:35" x14ac:dyDescent="0.3">
      <c r="Q7" s="6" t="s">
        <v>24</v>
      </c>
      <c r="R7" s="6">
        <v>0.80543326504261148</v>
      </c>
      <c r="S7" s="6"/>
      <c r="U7" s="6" t="s">
        <v>24</v>
      </c>
      <c r="V7" s="6">
        <v>0.95706647706726655</v>
      </c>
      <c r="W7" s="6"/>
      <c r="Y7" s="6" t="s">
        <v>24</v>
      </c>
      <c r="Z7" s="6">
        <v>0.92546320151774242</v>
      </c>
      <c r="AA7" s="6"/>
      <c r="AC7" s="6" t="s">
        <v>24</v>
      </c>
      <c r="AD7" s="6">
        <v>0.93742612267770031</v>
      </c>
      <c r="AE7" s="6"/>
      <c r="AG7" s="6" t="s">
        <v>24</v>
      </c>
      <c r="AH7" s="6">
        <v>0.98093947913917723</v>
      </c>
      <c r="AI7" s="6"/>
    </row>
    <row r="8" spans="1:35" x14ac:dyDescent="0.3">
      <c r="B8" t="s">
        <v>51</v>
      </c>
      <c r="Q8" s="6" t="s">
        <v>25</v>
      </c>
      <c r="R8" s="6">
        <v>0</v>
      </c>
      <c r="S8" s="6"/>
      <c r="U8" s="6" t="s">
        <v>25</v>
      </c>
      <c r="V8" s="6">
        <v>0</v>
      </c>
      <c r="W8" s="6"/>
      <c r="Y8" s="6" t="s">
        <v>25</v>
      </c>
      <c r="Z8" s="6">
        <v>0</v>
      </c>
      <c r="AA8" s="6"/>
      <c r="AC8" s="6" t="s">
        <v>25</v>
      </c>
      <c r="AD8" s="6">
        <v>0</v>
      </c>
      <c r="AE8" s="6"/>
      <c r="AG8" s="6" t="s">
        <v>25</v>
      </c>
      <c r="AH8" s="6">
        <v>0</v>
      </c>
      <c r="AI8" s="6"/>
    </row>
    <row r="9" spans="1:35" x14ac:dyDescent="0.3">
      <c r="A9">
        <v>1</v>
      </c>
      <c r="B9">
        <v>26</v>
      </c>
      <c r="C9">
        <f t="shared" ref="C9:D9" si="0">C5</f>
        <v>24</v>
      </c>
      <c r="D9">
        <f t="shared" si="0"/>
        <v>16</v>
      </c>
      <c r="E9">
        <v>36</v>
      </c>
      <c r="F9">
        <v>28</v>
      </c>
      <c r="G9">
        <v>49</v>
      </c>
      <c r="H9">
        <v>34</v>
      </c>
      <c r="I9">
        <v>40</v>
      </c>
      <c r="J9">
        <v>46</v>
      </c>
      <c r="K9">
        <v>96</v>
      </c>
      <c r="L9">
        <v>72</v>
      </c>
      <c r="Q9" s="6" t="s">
        <v>26</v>
      </c>
      <c r="R9" s="6">
        <v>19</v>
      </c>
      <c r="S9" s="6"/>
      <c r="U9" s="6" t="s">
        <v>26</v>
      </c>
      <c r="V9" s="6">
        <v>19</v>
      </c>
      <c r="W9" s="6"/>
      <c r="Y9" s="6" t="s">
        <v>26</v>
      </c>
      <c r="Z9" s="6">
        <v>19</v>
      </c>
      <c r="AA9" s="6"/>
      <c r="AC9" s="6" t="s">
        <v>26</v>
      </c>
      <c r="AD9" s="6">
        <v>19</v>
      </c>
      <c r="AE9" s="6"/>
      <c r="AG9" s="6" t="s">
        <v>26</v>
      </c>
      <c r="AH9" s="6">
        <v>19</v>
      </c>
      <c r="AI9" s="6"/>
    </row>
    <row r="10" spans="1:35" x14ac:dyDescent="0.3">
      <c r="A10">
        <v>2</v>
      </c>
      <c r="B10">
        <v>28</v>
      </c>
      <c r="C10">
        <v>25</v>
      </c>
      <c r="D10">
        <v>16</v>
      </c>
      <c r="E10">
        <v>41</v>
      </c>
      <c r="F10">
        <v>35</v>
      </c>
      <c r="G10">
        <v>55</v>
      </c>
      <c r="H10">
        <v>40</v>
      </c>
      <c r="I10">
        <v>50</v>
      </c>
      <c r="J10">
        <v>46</v>
      </c>
      <c r="K10">
        <v>112</v>
      </c>
      <c r="L10">
        <v>76</v>
      </c>
      <c r="Q10" s="36" t="s">
        <v>27</v>
      </c>
      <c r="R10" s="36">
        <v>-7.7569334897207307</v>
      </c>
      <c r="S10" s="36"/>
      <c r="T10" s="35"/>
      <c r="U10" s="6" t="s">
        <v>27</v>
      </c>
      <c r="V10" s="6">
        <v>-8.3603919461727365</v>
      </c>
      <c r="W10" s="6"/>
      <c r="X10" s="35"/>
      <c r="Y10" s="6" t="s">
        <v>27</v>
      </c>
      <c r="Z10" s="6">
        <v>-9.4436374474651039</v>
      </c>
      <c r="AA10" s="6"/>
      <c r="AB10" s="35"/>
      <c r="AC10" s="36" t="s">
        <v>27</v>
      </c>
      <c r="AD10" s="36">
        <v>-5.7847975252683304</v>
      </c>
      <c r="AE10" s="36"/>
      <c r="AG10" s="6" t="s">
        <v>27</v>
      </c>
      <c r="AH10" s="6">
        <v>-13.412444173701653</v>
      </c>
      <c r="AI10" s="6"/>
    </row>
    <row r="11" spans="1:35" x14ac:dyDescent="0.3">
      <c r="A11">
        <v>3</v>
      </c>
      <c r="B11">
        <v>31</v>
      </c>
      <c r="C11">
        <v>25</v>
      </c>
      <c r="D11">
        <v>16</v>
      </c>
      <c r="E11">
        <v>43</v>
      </c>
      <c r="F11">
        <v>38</v>
      </c>
      <c r="G11">
        <v>57</v>
      </c>
      <c r="H11">
        <v>42</v>
      </c>
      <c r="I11">
        <v>53</v>
      </c>
      <c r="J11">
        <v>48</v>
      </c>
      <c r="K11">
        <v>115</v>
      </c>
      <c r="L11">
        <v>81</v>
      </c>
      <c r="Q11" s="6" t="s">
        <v>28</v>
      </c>
      <c r="R11" s="6">
        <v>1.3210554575665593E-7</v>
      </c>
      <c r="S11" s="6"/>
      <c r="U11" s="6" t="s">
        <v>28</v>
      </c>
      <c r="V11" s="6">
        <v>4.3285316530202042E-8</v>
      </c>
      <c r="W11" s="6"/>
      <c r="Y11" s="6" t="s">
        <v>28</v>
      </c>
      <c r="Z11" s="6">
        <v>6.5633588348856252E-9</v>
      </c>
      <c r="AA11" s="6"/>
      <c r="AC11" s="6" t="s">
        <v>28</v>
      </c>
      <c r="AD11" s="6">
        <v>7.1096677258313396E-6</v>
      </c>
      <c r="AE11" s="6"/>
      <c r="AG11" s="6" t="s">
        <v>28</v>
      </c>
      <c r="AH11" s="6">
        <v>1.9351926273720466E-11</v>
      </c>
      <c r="AI11" s="6"/>
    </row>
    <row r="12" spans="1:35" x14ac:dyDescent="0.3">
      <c r="A12">
        <v>4</v>
      </c>
      <c r="B12">
        <v>32</v>
      </c>
      <c r="C12">
        <v>27</v>
      </c>
      <c r="D12">
        <v>16</v>
      </c>
      <c r="E12">
        <v>50</v>
      </c>
      <c r="F12">
        <v>41</v>
      </c>
      <c r="G12">
        <v>58</v>
      </c>
      <c r="H12">
        <v>42</v>
      </c>
      <c r="I12">
        <v>55</v>
      </c>
      <c r="J12">
        <v>49</v>
      </c>
      <c r="K12">
        <v>119</v>
      </c>
      <c r="L12">
        <v>87</v>
      </c>
      <c r="Q12" s="6" t="s">
        <v>29</v>
      </c>
      <c r="R12" s="6">
        <v>1.7291328115213698</v>
      </c>
      <c r="S12" s="6"/>
      <c r="U12" s="6" t="s">
        <v>29</v>
      </c>
      <c r="V12" s="6">
        <v>1.7291328115213698</v>
      </c>
      <c r="W12" s="6"/>
      <c r="Y12" s="6" t="s">
        <v>29</v>
      </c>
      <c r="Z12" s="6">
        <v>1.7291328115213698</v>
      </c>
      <c r="AA12" s="6"/>
      <c r="AC12" s="6" t="s">
        <v>29</v>
      </c>
      <c r="AD12" s="6">
        <v>1.7291328115213698</v>
      </c>
      <c r="AE12" s="6"/>
      <c r="AG12" s="6" t="s">
        <v>29</v>
      </c>
      <c r="AH12" s="6">
        <v>1.7291328115213698</v>
      </c>
      <c r="AI12" s="6"/>
    </row>
    <row r="13" spans="1:35" x14ac:dyDescent="0.3">
      <c r="A13">
        <v>5</v>
      </c>
      <c r="B13" s="35">
        <v>29</v>
      </c>
      <c r="C13" s="35">
        <v>28</v>
      </c>
      <c r="D13" s="35">
        <v>18</v>
      </c>
      <c r="E13" s="35">
        <v>53</v>
      </c>
      <c r="F13" s="35">
        <v>45</v>
      </c>
      <c r="G13" s="35">
        <v>61</v>
      </c>
      <c r="H13" s="35">
        <v>44</v>
      </c>
      <c r="I13" s="35">
        <v>57</v>
      </c>
      <c r="J13" s="35">
        <v>50</v>
      </c>
      <c r="K13" s="35">
        <v>125</v>
      </c>
      <c r="L13" s="35">
        <v>93</v>
      </c>
      <c r="Q13" s="38" t="s">
        <v>30</v>
      </c>
      <c r="R13" s="38">
        <v>2.6421109151331186E-7</v>
      </c>
      <c r="S13" s="38"/>
      <c r="T13" s="39"/>
      <c r="U13" s="38" t="s">
        <v>30</v>
      </c>
      <c r="V13" s="38">
        <v>8.6570633060404084E-8</v>
      </c>
      <c r="W13" s="38"/>
      <c r="X13" s="39"/>
      <c r="Y13" s="38" t="s">
        <v>30</v>
      </c>
      <c r="Z13" s="38">
        <v>1.312671766977125E-8</v>
      </c>
      <c r="AA13" s="38"/>
      <c r="AB13" s="39"/>
      <c r="AC13" s="38" t="s">
        <v>30</v>
      </c>
      <c r="AD13" s="38">
        <v>1.4219335451662679E-5</v>
      </c>
      <c r="AE13" s="38"/>
      <c r="AG13" s="6" t="s">
        <v>30</v>
      </c>
      <c r="AH13" s="6">
        <v>3.8703852547440931E-11</v>
      </c>
      <c r="AI13" s="6"/>
    </row>
    <row r="14" spans="1:35" ht="17.25" thickBot="1" x14ac:dyDescent="0.35">
      <c r="A14">
        <v>6</v>
      </c>
      <c r="B14" s="35">
        <v>40</v>
      </c>
      <c r="C14" s="35">
        <v>32</v>
      </c>
      <c r="D14" s="35">
        <v>19</v>
      </c>
      <c r="E14" s="35">
        <v>55</v>
      </c>
      <c r="F14" s="35">
        <v>46</v>
      </c>
      <c r="G14" s="35">
        <v>65</v>
      </c>
      <c r="H14" s="35">
        <v>47</v>
      </c>
      <c r="I14" s="35">
        <v>58</v>
      </c>
      <c r="J14" s="35">
        <v>53</v>
      </c>
      <c r="K14" s="35">
        <v>129</v>
      </c>
      <c r="L14" s="35">
        <v>96</v>
      </c>
      <c r="Q14" s="7" t="s">
        <v>31</v>
      </c>
      <c r="R14" s="7">
        <v>2.0930240544083096</v>
      </c>
      <c r="S14" s="7"/>
      <c r="U14" s="7" t="s">
        <v>31</v>
      </c>
      <c r="V14" s="7">
        <v>2.0930240544083096</v>
      </c>
      <c r="W14" s="7"/>
      <c r="Y14" s="7" t="s">
        <v>31</v>
      </c>
      <c r="Z14" s="7">
        <v>2.0930240544083096</v>
      </c>
      <c r="AA14" s="7"/>
      <c r="AC14" s="7" t="s">
        <v>31</v>
      </c>
      <c r="AD14" s="7">
        <v>2.0930240544083096</v>
      </c>
      <c r="AE14" s="7"/>
      <c r="AG14" s="7" t="s">
        <v>31</v>
      </c>
      <c r="AH14" s="7">
        <v>2.0930240544083096</v>
      </c>
      <c r="AI14" s="7"/>
    </row>
    <row r="15" spans="1:35" x14ac:dyDescent="0.3">
      <c r="A15">
        <v>7</v>
      </c>
      <c r="B15">
        <v>32</v>
      </c>
      <c r="C15">
        <v>32</v>
      </c>
      <c r="D15">
        <v>19</v>
      </c>
      <c r="E15">
        <v>56</v>
      </c>
      <c r="F15">
        <v>47</v>
      </c>
      <c r="G15">
        <v>69</v>
      </c>
      <c r="H15">
        <v>50</v>
      </c>
      <c r="I15">
        <v>63</v>
      </c>
      <c r="J15">
        <v>55</v>
      </c>
      <c r="K15">
        <v>134</v>
      </c>
      <c r="L15">
        <v>98</v>
      </c>
    </row>
    <row r="16" spans="1:35" x14ac:dyDescent="0.3">
      <c r="A16">
        <v>8</v>
      </c>
      <c r="B16">
        <v>30</v>
      </c>
      <c r="C16">
        <v>36</v>
      </c>
      <c r="D16">
        <v>21</v>
      </c>
      <c r="E16">
        <v>57</v>
      </c>
      <c r="F16">
        <v>47</v>
      </c>
      <c r="G16">
        <v>73</v>
      </c>
      <c r="H16">
        <v>52</v>
      </c>
      <c r="I16">
        <v>69</v>
      </c>
      <c r="J16">
        <v>57</v>
      </c>
      <c r="K16">
        <v>140</v>
      </c>
      <c r="L16">
        <v>102</v>
      </c>
    </row>
    <row r="17" spans="1:12" x14ac:dyDescent="0.3">
      <c r="A17">
        <v>9</v>
      </c>
      <c r="B17">
        <v>41</v>
      </c>
      <c r="C17">
        <v>42</v>
      </c>
      <c r="D17">
        <v>23</v>
      </c>
      <c r="E17">
        <v>58</v>
      </c>
      <c r="F17">
        <v>48</v>
      </c>
      <c r="G17">
        <v>79</v>
      </c>
      <c r="H17">
        <v>53</v>
      </c>
      <c r="I17">
        <v>78</v>
      </c>
      <c r="J17">
        <v>58</v>
      </c>
      <c r="K17">
        <v>144</v>
      </c>
      <c r="L17">
        <v>109</v>
      </c>
    </row>
    <row r="18" spans="1:12" x14ac:dyDescent="0.3">
      <c r="A18">
        <v>10</v>
      </c>
      <c r="B18" s="35">
        <v>35</v>
      </c>
      <c r="C18" s="35">
        <v>46</v>
      </c>
      <c r="D18" s="35">
        <v>23</v>
      </c>
      <c r="E18" s="35">
        <v>65</v>
      </c>
      <c r="F18" s="35">
        <v>49</v>
      </c>
      <c r="G18" s="35">
        <v>85</v>
      </c>
      <c r="H18" s="35">
        <v>56</v>
      </c>
      <c r="I18" s="35">
        <v>85</v>
      </c>
      <c r="J18" s="35">
        <v>69</v>
      </c>
      <c r="K18" s="35">
        <v>149</v>
      </c>
      <c r="L18" s="35">
        <v>113</v>
      </c>
    </row>
    <row r="19" spans="1:12" x14ac:dyDescent="0.3">
      <c r="A19">
        <v>11</v>
      </c>
      <c r="B19" s="35">
        <v>29</v>
      </c>
      <c r="C19" s="35">
        <v>48</v>
      </c>
      <c r="D19" s="35">
        <v>24</v>
      </c>
      <c r="E19" s="35">
        <v>69</v>
      </c>
      <c r="F19" s="35">
        <v>50</v>
      </c>
      <c r="G19" s="35">
        <v>89</v>
      </c>
      <c r="H19" s="35">
        <v>58</v>
      </c>
      <c r="I19" s="35">
        <v>93</v>
      </c>
      <c r="J19" s="35">
        <v>73</v>
      </c>
      <c r="K19" s="35">
        <v>157</v>
      </c>
      <c r="L19" s="35">
        <v>121</v>
      </c>
    </row>
    <row r="20" spans="1:12" x14ac:dyDescent="0.3">
      <c r="A20">
        <v>12</v>
      </c>
      <c r="B20">
        <v>37</v>
      </c>
      <c r="C20">
        <v>53</v>
      </c>
      <c r="D20">
        <v>25</v>
      </c>
      <c r="E20">
        <v>73</v>
      </c>
      <c r="F20">
        <v>52</v>
      </c>
      <c r="G20">
        <v>93</v>
      </c>
      <c r="H20">
        <v>59</v>
      </c>
      <c r="I20">
        <v>102</v>
      </c>
      <c r="J20">
        <v>75</v>
      </c>
      <c r="K20">
        <v>163</v>
      </c>
      <c r="L20">
        <v>135</v>
      </c>
    </row>
    <row r="21" spans="1:12" x14ac:dyDescent="0.3">
      <c r="A21">
        <v>13</v>
      </c>
      <c r="B21">
        <v>43</v>
      </c>
      <c r="C21">
        <v>56</v>
      </c>
      <c r="D21">
        <v>27</v>
      </c>
      <c r="E21">
        <v>75</v>
      </c>
      <c r="F21">
        <v>53</v>
      </c>
      <c r="G21">
        <v>97</v>
      </c>
      <c r="H21">
        <v>60</v>
      </c>
      <c r="I21">
        <v>108</v>
      </c>
      <c r="J21">
        <v>77</v>
      </c>
      <c r="K21">
        <v>182</v>
      </c>
      <c r="L21">
        <v>137</v>
      </c>
    </row>
    <row r="22" spans="1:12" x14ac:dyDescent="0.3">
      <c r="A22">
        <v>14</v>
      </c>
      <c r="B22">
        <v>37</v>
      </c>
      <c r="C22">
        <v>62</v>
      </c>
      <c r="D22">
        <v>28</v>
      </c>
      <c r="E22">
        <v>79</v>
      </c>
      <c r="F22">
        <v>54</v>
      </c>
      <c r="G22">
        <v>100</v>
      </c>
      <c r="H22">
        <v>60</v>
      </c>
      <c r="I22">
        <v>113</v>
      </c>
      <c r="J22">
        <v>78</v>
      </c>
      <c r="K22">
        <v>185</v>
      </c>
      <c r="L22">
        <v>139</v>
      </c>
    </row>
    <row r="23" spans="1:12" x14ac:dyDescent="0.3">
      <c r="A23">
        <v>15</v>
      </c>
      <c r="B23" s="35">
        <v>26</v>
      </c>
      <c r="C23" s="35">
        <v>63</v>
      </c>
      <c r="D23" s="35">
        <v>32</v>
      </c>
      <c r="E23" s="35">
        <v>83</v>
      </c>
      <c r="F23" s="35">
        <v>57</v>
      </c>
      <c r="G23" s="35">
        <v>108</v>
      </c>
      <c r="H23" s="35">
        <v>62</v>
      </c>
      <c r="I23" s="35">
        <v>121</v>
      </c>
      <c r="J23" s="35">
        <v>85</v>
      </c>
      <c r="K23" s="35">
        <v>190</v>
      </c>
      <c r="L23" s="35">
        <v>144</v>
      </c>
    </row>
    <row r="24" spans="1:12" x14ac:dyDescent="0.3">
      <c r="A24">
        <v>16</v>
      </c>
      <c r="B24" s="35">
        <v>36</v>
      </c>
      <c r="C24" s="35">
        <v>64</v>
      </c>
      <c r="D24" s="35">
        <v>35</v>
      </c>
      <c r="E24" s="35">
        <v>88</v>
      </c>
      <c r="F24" s="35">
        <v>57</v>
      </c>
      <c r="G24" s="35">
        <v>119</v>
      </c>
      <c r="H24" s="35">
        <v>63</v>
      </c>
      <c r="I24" s="35">
        <v>124</v>
      </c>
      <c r="J24" s="35">
        <v>88</v>
      </c>
      <c r="K24" s="35">
        <v>197</v>
      </c>
      <c r="L24" s="35">
        <v>145</v>
      </c>
    </row>
    <row r="25" spans="1:12" x14ac:dyDescent="0.3">
      <c r="A25">
        <v>17</v>
      </c>
      <c r="B25">
        <v>38</v>
      </c>
      <c r="C25">
        <v>65</v>
      </c>
      <c r="D25">
        <v>37</v>
      </c>
      <c r="E25">
        <v>89</v>
      </c>
      <c r="F25">
        <v>59</v>
      </c>
      <c r="G25">
        <v>124</v>
      </c>
      <c r="H25">
        <v>66</v>
      </c>
      <c r="I25">
        <v>135</v>
      </c>
      <c r="J25">
        <v>92</v>
      </c>
      <c r="K25">
        <v>209</v>
      </c>
      <c r="L25">
        <v>147</v>
      </c>
    </row>
    <row r="26" spans="1:12" x14ac:dyDescent="0.3">
      <c r="A26">
        <v>18</v>
      </c>
      <c r="B26">
        <v>33</v>
      </c>
      <c r="C26">
        <v>70</v>
      </c>
      <c r="D26">
        <v>46</v>
      </c>
      <c r="E26">
        <v>92</v>
      </c>
      <c r="F26">
        <v>64</v>
      </c>
      <c r="G26">
        <v>129</v>
      </c>
      <c r="H26">
        <v>72</v>
      </c>
      <c r="I26">
        <v>136</v>
      </c>
      <c r="J26">
        <v>93</v>
      </c>
      <c r="K26">
        <v>214</v>
      </c>
      <c r="L26">
        <v>155</v>
      </c>
    </row>
    <row r="27" spans="1:12" x14ac:dyDescent="0.3">
      <c r="A27">
        <v>19</v>
      </c>
      <c r="B27">
        <v>34</v>
      </c>
      <c r="C27">
        <v>71</v>
      </c>
      <c r="D27">
        <v>52</v>
      </c>
      <c r="E27">
        <v>98</v>
      </c>
      <c r="F27">
        <v>67</v>
      </c>
      <c r="G27">
        <v>136</v>
      </c>
      <c r="H27">
        <v>90</v>
      </c>
      <c r="I27">
        <v>138</v>
      </c>
      <c r="J27">
        <v>95</v>
      </c>
      <c r="K27">
        <v>230</v>
      </c>
      <c r="L27">
        <v>158</v>
      </c>
    </row>
    <row r="28" spans="1:12" x14ac:dyDescent="0.3">
      <c r="A28">
        <v>20</v>
      </c>
      <c r="B28">
        <v>35</v>
      </c>
      <c r="C28">
        <f>C6</f>
        <v>73</v>
      </c>
      <c r="D28">
        <f>D6</f>
        <v>82</v>
      </c>
      <c r="E28">
        <v>109</v>
      </c>
      <c r="F28">
        <v>85</v>
      </c>
      <c r="G28">
        <v>138</v>
      </c>
      <c r="H28">
        <v>102</v>
      </c>
      <c r="I28">
        <v>142</v>
      </c>
      <c r="J28">
        <v>132</v>
      </c>
      <c r="K28">
        <v>238</v>
      </c>
      <c r="L28">
        <v>163</v>
      </c>
    </row>
    <row r="30" spans="1:12" x14ac:dyDescent="0.3">
      <c r="A30" t="s">
        <v>20</v>
      </c>
      <c r="B30">
        <f t="shared" ref="B30:J30" si="1">MIN(B9:B28)</f>
        <v>26</v>
      </c>
      <c r="C30">
        <f t="shared" si="1"/>
        <v>24</v>
      </c>
      <c r="D30">
        <f t="shared" si="1"/>
        <v>16</v>
      </c>
      <c r="E30">
        <f t="shared" si="1"/>
        <v>36</v>
      </c>
      <c r="F30">
        <f t="shared" si="1"/>
        <v>28</v>
      </c>
      <c r="G30">
        <f t="shared" si="1"/>
        <v>49</v>
      </c>
      <c r="H30">
        <f t="shared" si="1"/>
        <v>34</v>
      </c>
      <c r="I30">
        <f t="shared" si="1"/>
        <v>40</v>
      </c>
      <c r="J30">
        <f t="shared" si="1"/>
        <v>46</v>
      </c>
      <c r="K30">
        <f t="shared" ref="K30:L30" si="2">MIN(K9:K28)</f>
        <v>96</v>
      </c>
      <c r="L30">
        <f t="shared" si="2"/>
        <v>72</v>
      </c>
    </row>
    <row r="31" spans="1:12" x14ac:dyDescent="0.3">
      <c r="A31" t="s">
        <v>32</v>
      </c>
      <c r="C31">
        <f t="shared" ref="C31:J31" si="3">_xlfn.QUARTILE.INC(C9:C28, 1)</f>
        <v>31</v>
      </c>
      <c r="D31">
        <f t="shared" si="3"/>
        <v>18.75</v>
      </c>
      <c r="E31">
        <f t="shared" si="3"/>
        <v>54.5</v>
      </c>
      <c r="F31">
        <f t="shared" si="3"/>
        <v>45.75</v>
      </c>
      <c r="G31">
        <f t="shared" si="3"/>
        <v>64</v>
      </c>
      <c r="H31">
        <f t="shared" si="3"/>
        <v>46.25</v>
      </c>
      <c r="I31">
        <f t="shared" si="3"/>
        <v>57.75</v>
      </c>
      <c r="J31">
        <f t="shared" si="3"/>
        <v>52.25</v>
      </c>
      <c r="K31">
        <f t="shared" ref="K31:L31" si="4">_xlfn.QUARTILE.INC(K9:K28, 1)</f>
        <v>128</v>
      </c>
      <c r="L31">
        <f t="shared" si="4"/>
        <v>95.25</v>
      </c>
    </row>
    <row r="32" spans="1:12" x14ac:dyDescent="0.3">
      <c r="A32" t="s">
        <v>11</v>
      </c>
      <c r="C32">
        <f t="shared" ref="C32:J32" si="5">MEDIAN(C9:C28)</f>
        <v>47</v>
      </c>
      <c r="D32">
        <f t="shared" si="5"/>
        <v>23.5</v>
      </c>
      <c r="E32">
        <f t="shared" si="5"/>
        <v>67</v>
      </c>
      <c r="F32">
        <f t="shared" si="5"/>
        <v>49.5</v>
      </c>
      <c r="G32">
        <f t="shared" si="5"/>
        <v>87</v>
      </c>
      <c r="H32">
        <f t="shared" si="5"/>
        <v>57</v>
      </c>
      <c r="I32">
        <f t="shared" si="5"/>
        <v>89</v>
      </c>
      <c r="J32">
        <f t="shared" si="5"/>
        <v>71</v>
      </c>
      <c r="K32">
        <f t="shared" ref="K32:L32" si="6">MEDIAN(K9:K28)</f>
        <v>153</v>
      </c>
      <c r="L32">
        <f t="shared" si="6"/>
        <v>117</v>
      </c>
    </row>
    <row r="33" spans="1:12" x14ac:dyDescent="0.3">
      <c r="A33" t="s">
        <v>33</v>
      </c>
      <c r="C33">
        <f t="shared" ref="C33:J33" si="7">_xlfn.QUARTILE.INC(C9:C28, 3)</f>
        <v>63.25</v>
      </c>
      <c r="D33">
        <f t="shared" si="7"/>
        <v>32.75</v>
      </c>
      <c r="E33">
        <f t="shared" si="7"/>
        <v>84.25</v>
      </c>
      <c r="F33">
        <f t="shared" si="7"/>
        <v>57</v>
      </c>
      <c r="G33">
        <f t="shared" si="7"/>
        <v>110.75</v>
      </c>
      <c r="H33">
        <f t="shared" si="7"/>
        <v>62.25</v>
      </c>
      <c r="I33">
        <f t="shared" si="7"/>
        <v>121.75</v>
      </c>
      <c r="J33">
        <f t="shared" si="7"/>
        <v>85.75</v>
      </c>
      <c r="K33">
        <f t="shared" ref="K33:L33" si="8">_xlfn.QUARTILE.INC(K9:K28, 3)</f>
        <v>191.75</v>
      </c>
      <c r="L33">
        <f t="shared" si="8"/>
        <v>144.25</v>
      </c>
    </row>
    <row r="34" spans="1:12" x14ac:dyDescent="0.3">
      <c r="A34" t="s">
        <v>22</v>
      </c>
      <c r="B34">
        <f t="shared" ref="B34:J34" si="9">MAX(B9:B28)</f>
        <v>43</v>
      </c>
      <c r="C34">
        <f t="shared" si="9"/>
        <v>73</v>
      </c>
      <c r="D34">
        <f t="shared" si="9"/>
        <v>82</v>
      </c>
      <c r="E34">
        <f t="shared" si="9"/>
        <v>109</v>
      </c>
      <c r="F34">
        <f t="shared" si="9"/>
        <v>85</v>
      </c>
      <c r="G34">
        <f t="shared" si="9"/>
        <v>138</v>
      </c>
      <c r="H34">
        <f t="shared" si="9"/>
        <v>102</v>
      </c>
      <c r="I34">
        <f t="shared" si="9"/>
        <v>142</v>
      </c>
      <c r="J34">
        <f t="shared" si="9"/>
        <v>132</v>
      </c>
      <c r="K34">
        <f t="shared" ref="K34:L34" si="10">MAX(K9:K28)</f>
        <v>238</v>
      </c>
      <c r="L34">
        <f t="shared" si="10"/>
        <v>163</v>
      </c>
    </row>
    <row r="36" spans="1:12" x14ac:dyDescent="0.3">
      <c r="A36" t="s">
        <v>34</v>
      </c>
      <c r="C36">
        <f>C31-C30</f>
        <v>7</v>
      </c>
      <c r="D36">
        <f t="shared" ref="D36:J36" si="11">D31-D30</f>
        <v>2.75</v>
      </c>
      <c r="E36">
        <f t="shared" si="11"/>
        <v>18.5</v>
      </c>
      <c r="F36">
        <f t="shared" si="11"/>
        <v>17.75</v>
      </c>
      <c r="G36">
        <f t="shared" si="11"/>
        <v>15</v>
      </c>
      <c r="H36">
        <f t="shared" si="11"/>
        <v>12.25</v>
      </c>
      <c r="I36">
        <f t="shared" si="11"/>
        <v>17.75</v>
      </c>
      <c r="J36">
        <f t="shared" si="11"/>
        <v>6.25</v>
      </c>
      <c r="K36">
        <f t="shared" ref="K36:L36" si="12">K31-K30</f>
        <v>32</v>
      </c>
      <c r="L36">
        <f t="shared" si="12"/>
        <v>23.25</v>
      </c>
    </row>
    <row r="37" spans="1:12" x14ac:dyDescent="0.3">
      <c r="A37" t="s">
        <v>32</v>
      </c>
      <c r="C37">
        <f>C31</f>
        <v>31</v>
      </c>
      <c r="D37">
        <f t="shared" ref="D37:J37" si="13">D31</f>
        <v>18.75</v>
      </c>
      <c r="E37">
        <f t="shared" si="13"/>
        <v>54.5</v>
      </c>
      <c r="F37">
        <f t="shared" si="13"/>
        <v>45.75</v>
      </c>
      <c r="G37">
        <f t="shared" si="13"/>
        <v>64</v>
      </c>
      <c r="H37">
        <f t="shared" si="13"/>
        <v>46.25</v>
      </c>
      <c r="I37">
        <f t="shared" si="13"/>
        <v>57.75</v>
      </c>
      <c r="J37">
        <f t="shared" si="13"/>
        <v>52.25</v>
      </c>
      <c r="K37">
        <f t="shared" ref="K37:L37" si="14">K31</f>
        <v>128</v>
      </c>
      <c r="L37">
        <f t="shared" si="14"/>
        <v>95.25</v>
      </c>
    </row>
    <row r="38" spans="1:12" x14ac:dyDescent="0.3">
      <c r="A38" t="s">
        <v>35</v>
      </c>
      <c r="C38">
        <f>C32-C31</f>
        <v>16</v>
      </c>
      <c r="D38">
        <f t="shared" ref="D38:J40" si="15">D32-D31</f>
        <v>4.75</v>
      </c>
      <c r="E38">
        <f t="shared" si="15"/>
        <v>12.5</v>
      </c>
      <c r="F38">
        <f t="shared" si="15"/>
        <v>3.75</v>
      </c>
      <c r="G38">
        <f t="shared" si="15"/>
        <v>23</v>
      </c>
      <c r="H38">
        <f t="shared" si="15"/>
        <v>10.75</v>
      </c>
      <c r="I38">
        <f t="shared" si="15"/>
        <v>31.25</v>
      </c>
      <c r="J38">
        <f t="shared" si="15"/>
        <v>18.75</v>
      </c>
      <c r="K38">
        <f t="shared" ref="K38:L38" si="16">K32-K31</f>
        <v>25</v>
      </c>
      <c r="L38">
        <f t="shared" si="16"/>
        <v>21.75</v>
      </c>
    </row>
    <row r="39" spans="1:12" x14ac:dyDescent="0.3">
      <c r="A39" t="s">
        <v>36</v>
      </c>
      <c r="C39">
        <f>C33-C32</f>
        <v>16.25</v>
      </c>
      <c r="D39">
        <f t="shared" si="15"/>
        <v>9.25</v>
      </c>
      <c r="E39">
        <f t="shared" si="15"/>
        <v>17.25</v>
      </c>
      <c r="F39">
        <f t="shared" si="15"/>
        <v>7.5</v>
      </c>
      <c r="G39">
        <f t="shared" si="15"/>
        <v>23.75</v>
      </c>
      <c r="H39">
        <f t="shared" si="15"/>
        <v>5.25</v>
      </c>
      <c r="I39">
        <f t="shared" si="15"/>
        <v>32.75</v>
      </c>
      <c r="J39">
        <f t="shared" si="15"/>
        <v>14.75</v>
      </c>
      <c r="K39">
        <f t="shared" ref="K39:L39" si="17">K33-K32</f>
        <v>38.75</v>
      </c>
      <c r="L39">
        <f t="shared" si="17"/>
        <v>27.25</v>
      </c>
    </row>
    <row r="40" spans="1:12" x14ac:dyDescent="0.3">
      <c r="A40" t="s">
        <v>37</v>
      </c>
      <c r="C40">
        <f>C34-C33</f>
        <v>9.75</v>
      </c>
      <c r="D40">
        <f t="shared" si="15"/>
        <v>49.25</v>
      </c>
      <c r="E40">
        <f t="shared" si="15"/>
        <v>24.75</v>
      </c>
      <c r="F40">
        <f t="shared" si="15"/>
        <v>28</v>
      </c>
      <c r="G40">
        <f t="shared" si="15"/>
        <v>27.25</v>
      </c>
      <c r="H40">
        <f t="shared" si="15"/>
        <v>39.75</v>
      </c>
      <c r="I40">
        <f t="shared" si="15"/>
        <v>20.25</v>
      </c>
      <c r="J40">
        <f t="shared" si="15"/>
        <v>46.25</v>
      </c>
      <c r="K40">
        <f t="shared" ref="K40:L40" si="18">K34-K33</f>
        <v>46.25</v>
      </c>
      <c r="L40">
        <f t="shared" si="18"/>
        <v>18.75</v>
      </c>
    </row>
    <row r="48" spans="1:12" ht="17.25" thickBot="1" x14ac:dyDescent="0.35"/>
    <row r="49" spans="1:12" x14ac:dyDescent="0.3">
      <c r="A49" s="71"/>
      <c r="B49" s="83" t="s">
        <v>51</v>
      </c>
      <c r="C49" s="76" t="s">
        <v>0</v>
      </c>
      <c r="D49" s="77"/>
      <c r="E49" s="78" t="s">
        <v>1</v>
      </c>
      <c r="F49" s="79"/>
      <c r="G49" s="78" t="s">
        <v>2</v>
      </c>
      <c r="H49" s="79"/>
      <c r="I49" s="76" t="s">
        <v>3</v>
      </c>
      <c r="J49" s="79"/>
      <c r="K49" s="76" t="s">
        <v>3</v>
      </c>
      <c r="L49" s="79"/>
    </row>
    <row r="50" spans="1:12" ht="26.25" thickBot="1" x14ac:dyDescent="0.35">
      <c r="A50" s="72"/>
      <c r="B50" s="84"/>
      <c r="C50" s="13" t="s">
        <v>7</v>
      </c>
      <c r="D50" s="19" t="s">
        <v>8</v>
      </c>
      <c r="E50" s="22" t="s">
        <v>7</v>
      </c>
      <c r="F50" s="12" t="s">
        <v>8</v>
      </c>
      <c r="G50" s="22" t="s">
        <v>7</v>
      </c>
      <c r="H50" s="12" t="s">
        <v>8</v>
      </c>
      <c r="I50" s="13" t="s">
        <v>7</v>
      </c>
      <c r="J50" s="12" t="s">
        <v>8</v>
      </c>
      <c r="K50" s="13" t="s">
        <v>7</v>
      </c>
      <c r="L50" s="12" t="s">
        <v>8</v>
      </c>
    </row>
    <row r="51" spans="1:12" x14ac:dyDescent="0.3">
      <c r="A51" s="16" t="s">
        <v>39</v>
      </c>
      <c r="B51" s="25">
        <f>AVERAGE(B9:B28)</f>
        <v>33.6</v>
      </c>
      <c r="C51" s="14">
        <f t="shared" ref="C51:J51" si="19">AVERAGE(C9:C28)</f>
        <v>47.1</v>
      </c>
      <c r="D51" s="20">
        <f t="shared" si="19"/>
        <v>28.75</v>
      </c>
      <c r="E51" s="10">
        <f t="shared" si="19"/>
        <v>68.45</v>
      </c>
      <c r="F51" s="11">
        <f t="shared" si="19"/>
        <v>51.1</v>
      </c>
      <c r="G51" s="10">
        <f t="shared" si="19"/>
        <v>89.2</v>
      </c>
      <c r="H51" s="11">
        <f t="shared" si="19"/>
        <v>57.6</v>
      </c>
      <c r="I51" s="10">
        <f t="shared" si="19"/>
        <v>91</v>
      </c>
      <c r="J51" s="11">
        <f t="shared" si="19"/>
        <v>70.95</v>
      </c>
      <c r="K51" s="10">
        <f t="shared" ref="K51:L51" si="20">AVERAGE(K9:K28)</f>
        <v>161.4</v>
      </c>
      <c r="L51" s="11">
        <f t="shared" si="20"/>
        <v>118.55</v>
      </c>
    </row>
    <row r="52" spans="1:12" x14ac:dyDescent="0.3">
      <c r="A52" s="17" t="s">
        <v>40</v>
      </c>
      <c r="B52" s="26">
        <f>STDEV(B9:B28)</f>
        <v>4.8709666175692119</v>
      </c>
      <c r="C52" s="15">
        <f t="shared" ref="C52:J52" si="21">STDEV(C9:C28)</f>
        <v>17.543629823056037</v>
      </c>
      <c r="D52" s="21">
        <f t="shared" si="21"/>
        <v>16.081617488692846</v>
      </c>
      <c r="E52" s="8">
        <f t="shared" si="21"/>
        <v>20.371484197796008</v>
      </c>
      <c r="F52" s="9">
        <f t="shared" si="21"/>
        <v>12.336936410632916</v>
      </c>
      <c r="G52" s="8">
        <f t="shared" si="21"/>
        <v>28.808989824998076</v>
      </c>
      <c r="H52" s="9">
        <f t="shared" si="21"/>
        <v>16.423346668370421</v>
      </c>
      <c r="I52" s="8">
        <f t="shared" si="21"/>
        <v>34.334270128592479</v>
      </c>
      <c r="J52" s="9">
        <f t="shared" si="21"/>
        <v>22.319392087552352</v>
      </c>
      <c r="K52" s="8">
        <f t="shared" ref="K52:L52" si="22">STDEV(K9:K28)</f>
        <v>41.929012691251835</v>
      </c>
      <c r="L52" s="9">
        <f t="shared" si="22"/>
        <v>29.392936852960201</v>
      </c>
    </row>
    <row r="53" spans="1:12" ht="17.25" thickBot="1" x14ac:dyDescent="0.35">
      <c r="A53" s="18" t="s">
        <v>41</v>
      </c>
      <c r="B53" s="27"/>
      <c r="C53" s="70">
        <f>ABS(R10)</f>
        <v>7.7569334897207307</v>
      </c>
      <c r="D53" s="82"/>
      <c r="E53" s="68">
        <f>ABS(V10)</f>
        <v>8.3603919461727365</v>
      </c>
      <c r="F53" s="69"/>
      <c r="G53" s="68">
        <f>ABS(Z10)</f>
        <v>9.4436374474651039</v>
      </c>
      <c r="H53" s="69"/>
      <c r="I53" s="70">
        <f>ABS(AD10)</f>
        <v>5.7847975252683304</v>
      </c>
      <c r="J53" s="69"/>
      <c r="K53" s="70">
        <f>ABS(AH10)</f>
        <v>13.412444173701653</v>
      </c>
      <c r="L53" s="69"/>
    </row>
    <row r="56" spans="1:12" x14ac:dyDescent="0.3">
      <c r="A56" s="23"/>
      <c r="B56" s="23"/>
      <c r="C56" s="23"/>
      <c r="D56" s="23" t="s">
        <v>39</v>
      </c>
      <c r="E56" s="23" t="s">
        <v>40</v>
      </c>
      <c r="F56" s="23" t="s">
        <v>41</v>
      </c>
    </row>
    <row r="57" spans="1:12" x14ac:dyDescent="0.3">
      <c r="A57" s="80" t="s">
        <v>47</v>
      </c>
      <c r="B57" s="40"/>
      <c r="C57" s="23" t="s">
        <v>45</v>
      </c>
      <c r="D57" s="37">
        <f t="array" ref="D57:E66">TRANSPOSE(C51:L52)</f>
        <v>47.1</v>
      </c>
      <c r="E57" s="37">
        <v>17.543629823056037</v>
      </c>
      <c r="F57" s="66">
        <f>C53</f>
        <v>7.7569334897207307</v>
      </c>
    </row>
    <row r="58" spans="1:12" x14ac:dyDescent="0.3">
      <c r="A58" s="80"/>
      <c r="B58" s="40"/>
      <c r="C58" s="23" t="s">
        <v>46</v>
      </c>
      <c r="D58" s="37">
        <v>28.75</v>
      </c>
      <c r="E58" s="37">
        <v>16.081617488692846</v>
      </c>
      <c r="F58" s="67"/>
    </row>
    <row r="59" spans="1:12" x14ac:dyDescent="0.3">
      <c r="A59" s="80" t="s">
        <v>50</v>
      </c>
      <c r="B59" s="40"/>
      <c r="C59" s="23" t="s">
        <v>45</v>
      </c>
      <c r="D59" s="37">
        <v>68.45</v>
      </c>
      <c r="E59" s="37">
        <v>20.371484197796008</v>
      </c>
      <c r="F59" s="66">
        <f>E53</f>
        <v>8.3603919461727365</v>
      </c>
    </row>
    <row r="60" spans="1:12" x14ac:dyDescent="0.3">
      <c r="A60" s="80"/>
      <c r="B60" s="40"/>
      <c r="C60" s="23" t="s">
        <v>46</v>
      </c>
      <c r="D60" s="37">
        <v>51.1</v>
      </c>
      <c r="E60" s="37">
        <v>12.336936410632916</v>
      </c>
      <c r="F60" s="67"/>
    </row>
    <row r="61" spans="1:12" x14ac:dyDescent="0.3">
      <c r="A61" s="80" t="s">
        <v>49</v>
      </c>
      <c r="B61" s="40"/>
      <c r="C61" s="23" t="s">
        <v>45</v>
      </c>
      <c r="D61" s="37">
        <v>89.2</v>
      </c>
      <c r="E61" s="37">
        <v>28.808989824998076</v>
      </c>
      <c r="F61" s="66">
        <f>G53</f>
        <v>9.4436374474651039</v>
      </c>
    </row>
    <row r="62" spans="1:12" x14ac:dyDescent="0.3">
      <c r="A62" s="80"/>
      <c r="B62" s="40"/>
      <c r="C62" s="23" t="s">
        <v>46</v>
      </c>
      <c r="D62" s="37">
        <v>57.6</v>
      </c>
      <c r="E62" s="37">
        <v>16.423346668370421</v>
      </c>
      <c r="F62" s="67"/>
    </row>
    <row r="63" spans="1:12" x14ac:dyDescent="0.3">
      <c r="A63" s="80" t="s">
        <v>48</v>
      </c>
      <c r="B63" s="40"/>
      <c r="C63" s="23" t="s">
        <v>45</v>
      </c>
      <c r="D63" s="37">
        <v>91</v>
      </c>
      <c r="E63" s="37">
        <v>34.334270128592479</v>
      </c>
      <c r="F63" s="66">
        <f>I53</f>
        <v>5.7847975252683304</v>
      </c>
    </row>
    <row r="64" spans="1:12" x14ac:dyDescent="0.3">
      <c r="A64" s="80"/>
      <c r="B64" s="40"/>
      <c r="C64" s="23" t="s">
        <v>46</v>
      </c>
      <c r="D64" s="37">
        <v>70.95</v>
      </c>
      <c r="E64" s="37">
        <v>22.319392087552352</v>
      </c>
      <c r="F64" s="67"/>
    </row>
    <row r="65" spans="1:6" x14ac:dyDescent="0.3">
      <c r="A65" s="109" t="s">
        <v>93</v>
      </c>
      <c r="C65" s="23" t="s">
        <v>45</v>
      </c>
      <c r="D65" s="65">
        <v>161.4</v>
      </c>
      <c r="E65" s="65">
        <v>41.929012691251835</v>
      </c>
      <c r="F65" s="110">
        <f>K53</f>
        <v>13.412444173701653</v>
      </c>
    </row>
    <row r="66" spans="1:6" x14ac:dyDescent="0.3">
      <c r="A66" s="91"/>
      <c r="C66" s="23" t="s">
        <v>46</v>
      </c>
      <c r="D66" s="65">
        <v>118.55</v>
      </c>
      <c r="E66" s="65">
        <v>29.392936852960201</v>
      </c>
      <c r="F66" s="91"/>
    </row>
  </sheetData>
  <mergeCells count="27">
    <mergeCell ref="A49:A50"/>
    <mergeCell ref="B49:B50"/>
    <mergeCell ref="C49:D49"/>
    <mergeCell ref="E49:F49"/>
    <mergeCell ref="G49:H49"/>
    <mergeCell ref="F57:F58"/>
    <mergeCell ref="C1:D1"/>
    <mergeCell ref="E1:F1"/>
    <mergeCell ref="G1:H1"/>
    <mergeCell ref="I1:J1"/>
    <mergeCell ref="I49:J49"/>
    <mergeCell ref="K1:L1"/>
    <mergeCell ref="A65:A66"/>
    <mergeCell ref="K49:L49"/>
    <mergeCell ref="K53:L53"/>
    <mergeCell ref="F65:F66"/>
    <mergeCell ref="A59:A60"/>
    <mergeCell ref="F59:F60"/>
    <mergeCell ref="A61:A62"/>
    <mergeCell ref="F61:F62"/>
    <mergeCell ref="A63:A64"/>
    <mergeCell ref="F63:F64"/>
    <mergeCell ref="C53:D53"/>
    <mergeCell ref="E53:F53"/>
    <mergeCell ref="G53:H53"/>
    <mergeCell ref="I53:J53"/>
    <mergeCell ref="A57:A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Sheet1</vt:lpstr>
      <vt:lpstr>Sheet4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Jonghoon Seo</dc:creator>
  <cp:lastModifiedBy>Jonghoon Seo</cp:lastModifiedBy>
  <dcterms:created xsi:type="dcterms:W3CDTF">2014-03-14T18:28:11Z</dcterms:created>
  <dcterms:modified xsi:type="dcterms:W3CDTF">2014-09-22T15:38:19Z</dcterms:modified>
</cp:coreProperties>
</file>