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nghyun/Desktop/"/>
    </mc:Choice>
  </mc:AlternateContent>
  <xr:revisionPtr revIDLastSave="0" documentId="13_ncr:1_{5E4E972B-17B5-3D42-978A-C03F725CF00E}" xr6:coauthVersionLast="47" xr6:coauthVersionMax="47" xr10:uidLastSave="{00000000-0000-0000-0000-000000000000}"/>
  <bookViews>
    <workbookView xWindow="0" yWindow="500" windowWidth="28800" windowHeight="17500" activeTab="1" xr2:uid="{28507239-F57D-5B4F-8FAF-19BB594C0FBA}"/>
  </bookViews>
  <sheets>
    <sheet name="samsung" sheetId="2" r:id="rId1"/>
    <sheet name="hyundai" sheetId="3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3" l="1"/>
  <c r="F15" i="3" s="1"/>
  <c r="G15" i="3" s="1"/>
  <c r="H15" i="3" s="1"/>
  <c r="P3" i="2"/>
  <c r="F14" i="2" s="1"/>
  <c r="G14" i="2" s="1"/>
  <c r="H14" i="2" s="1"/>
  <c r="I15" i="2" s="1"/>
  <c r="E29" i="3"/>
  <c r="E28" i="3"/>
  <c r="F27" i="3"/>
  <c r="G27" i="3" s="1"/>
  <c r="H27" i="3" s="1"/>
  <c r="E27" i="3"/>
  <c r="E26" i="3"/>
  <c r="F26" i="3" s="1"/>
  <c r="G26" i="3" s="1"/>
  <c r="H26" i="3" s="1"/>
  <c r="E25" i="3"/>
  <c r="F25" i="3" s="1"/>
  <c r="G25" i="3" s="1"/>
  <c r="H25" i="3" s="1"/>
  <c r="E24" i="3"/>
  <c r="F24" i="3" s="1"/>
  <c r="G24" i="3" s="1"/>
  <c r="H24" i="3" s="1"/>
  <c r="E23" i="3"/>
  <c r="E22" i="3"/>
  <c r="E21" i="3"/>
  <c r="F21" i="3" s="1"/>
  <c r="G21" i="3" s="1"/>
  <c r="H21" i="3" s="1"/>
  <c r="E20" i="3"/>
  <c r="F20" i="3" s="1"/>
  <c r="G20" i="3" s="1"/>
  <c r="H20" i="3" s="1"/>
  <c r="F19" i="3"/>
  <c r="G19" i="3" s="1"/>
  <c r="H19" i="3" s="1"/>
  <c r="E19" i="3"/>
  <c r="E18" i="3"/>
  <c r="F18" i="3" s="1"/>
  <c r="G18" i="3" s="1"/>
  <c r="H18" i="3" s="1"/>
  <c r="E17" i="3"/>
  <c r="E16" i="3"/>
  <c r="E15" i="3"/>
  <c r="E14" i="3"/>
  <c r="F14" i="3" s="1"/>
  <c r="G14" i="3" s="1"/>
  <c r="H14" i="3" s="1"/>
  <c r="E13" i="3"/>
  <c r="F13" i="3" s="1"/>
  <c r="G13" i="3" s="1"/>
  <c r="H13" i="3" s="1"/>
  <c r="E12" i="3"/>
  <c r="F12" i="3" s="1"/>
  <c r="G12" i="3" s="1"/>
  <c r="H12" i="3" s="1"/>
  <c r="F11" i="3"/>
  <c r="G11" i="3" s="1"/>
  <c r="H11" i="3" s="1"/>
  <c r="E11" i="3"/>
  <c r="E10" i="3"/>
  <c r="E9" i="3"/>
  <c r="E8" i="3"/>
  <c r="F7" i="3"/>
  <c r="G7" i="3" s="1"/>
  <c r="H7" i="3" s="1"/>
  <c r="E7" i="3"/>
  <c r="E6" i="3"/>
  <c r="F6" i="3" s="1"/>
  <c r="G6" i="3" s="1"/>
  <c r="H6" i="3" s="1"/>
  <c r="E5" i="3"/>
  <c r="F5" i="3" s="1"/>
  <c r="G5" i="3" s="1"/>
  <c r="H5" i="3" s="1"/>
  <c r="E4" i="3"/>
  <c r="F4" i="3" s="1"/>
  <c r="G4" i="3" s="1"/>
  <c r="H4" i="3" s="1"/>
  <c r="E3" i="3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" i="2"/>
  <c r="F8" i="3" l="1"/>
  <c r="G8" i="3" s="1"/>
  <c r="H8" i="3" s="1"/>
  <c r="F17" i="3"/>
  <c r="G17" i="3" s="1"/>
  <c r="H17" i="3" s="1"/>
  <c r="F23" i="3"/>
  <c r="G23" i="3" s="1"/>
  <c r="H23" i="3" s="1"/>
  <c r="F9" i="3"/>
  <c r="G9" i="3" s="1"/>
  <c r="H9" i="3" s="1"/>
  <c r="F22" i="3"/>
  <c r="G22" i="3" s="1"/>
  <c r="H22" i="3" s="1"/>
  <c r="I23" i="3" s="1"/>
  <c r="J23" i="3" s="1"/>
  <c r="K23" i="3" s="1"/>
  <c r="F28" i="3"/>
  <c r="G28" i="3" s="1"/>
  <c r="H28" i="3" s="1"/>
  <c r="I29" i="3" s="1"/>
  <c r="F3" i="3"/>
  <c r="G3" i="3" s="1"/>
  <c r="H3" i="3" s="1"/>
  <c r="J3" i="3" s="1"/>
  <c r="K3" i="3" s="1"/>
  <c r="L3" i="3" s="1"/>
  <c r="F10" i="3"/>
  <c r="G10" i="3" s="1"/>
  <c r="H10" i="3" s="1"/>
  <c r="I11" i="3" s="1"/>
  <c r="J11" i="3" s="1"/>
  <c r="K11" i="3" s="1"/>
  <c r="F16" i="3"/>
  <c r="G16" i="3" s="1"/>
  <c r="H16" i="3" s="1"/>
  <c r="I17" i="3" s="1"/>
  <c r="F29" i="3"/>
  <c r="G29" i="3" s="1"/>
  <c r="H29" i="3" s="1"/>
  <c r="I5" i="3"/>
  <c r="J5" i="3" s="1"/>
  <c r="K5" i="3" s="1"/>
  <c r="I18" i="3"/>
  <c r="J18" i="3" s="1"/>
  <c r="K18" i="3" s="1"/>
  <c r="I24" i="3"/>
  <c r="J24" i="3" s="1"/>
  <c r="K24" i="3" s="1"/>
  <c r="I6" i="3"/>
  <c r="J6" i="3" s="1"/>
  <c r="K6" i="3" s="1"/>
  <c r="I12" i="3"/>
  <c r="J12" i="3" s="1"/>
  <c r="K12" i="3" s="1"/>
  <c r="I19" i="3"/>
  <c r="J19" i="3" s="1"/>
  <c r="K19" i="3" s="1"/>
  <c r="I25" i="3"/>
  <c r="J25" i="3" s="1"/>
  <c r="K25" i="3" s="1"/>
  <c r="I7" i="3"/>
  <c r="J7" i="3" s="1"/>
  <c r="K7" i="3" s="1"/>
  <c r="I14" i="3"/>
  <c r="I8" i="3"/>
  <c r="I21" i="3"/>
  <c r="J21" i="3" s="1"/>
  <c r="K21" i="3" s="1"/>
  <c r="J8" i="3"/>
  <c r="K8" i="3" s="1"/>
  <c r="I9" i="3"/>
  <c r="J9" i="3" s="1"/>
  <c r="K9" i="3" s="1"/>
  <c r="I22" i="3"/>
  <c r="I28" i="3"/>
  <c r="I26" i="3"/>
  <c r="J26" i="3" s="1"/>
  <c r="K26" i="3" s="1"/>
  <c r="I20" i="3"/>
  <c r="J20" i="3" s="1"/>
  <c r="K20" i="3" s="1"/>
  <c r="J14" i="3"/>
  <c r="K14" i="3" s="1"/>
  <c r="I15" i="3"/>
  <c r="I10" i="3"/>
  <c r="J15" i="3"/>
  <c r="K15" i="3" s="1"/>
  <c r="I16" i="3"/>
  <c r="I13" i="3"/>
  <c r="J13" i="3" s="1"/>
  <c r="K13" i="3" s="1"/>
  <c r="I27" i="3"/>
  <c r="J27" i="3" s="1"/>
  <c r="K27" i="3" s="1"/>
  <c r="F21" i="2"/>
  <c r="G21" i="2" s="1"/>
  <c r="H21" i="2" s="1"/>
  <c r="I22" i="2" s="1"/>
  <c r="F19" i="2"/>
  <c r="G19" i="2" s="1"/>
  <c r="H19" i="2" s="1"/>
  <c r="I20" i="2" s="1"/>
  <c r="F26" i="2"/>
  <c r="F17" i="2"/>
  <c r="G17" i="2" s="1"/>
  <c r="H17" i="2" s="1"/>
  <c r="I18" i="2" s="1"/>
  <c r="F6" i="2"/>
  <c r="G6" i="2" s="1"/>
  <c r="H6" i="2" s="1"/>
  <c r="I7" i="2" s="1"/>
  <c r="F9" i="2"/>
  <c r="G9" i="2" s="1"/>
  <c r="H9" i="2" s="1"/>
  <c r="I10" i="2" s="1"/>
  <c r="F8" i="2"/>
  <c r="G8" i="2" s="1"/>
  <c r="H8" i="2" s="1"/>
  <c r="I9" i="2" s="1"/>
  <c r="F11" i="2"/>
  <c r="F7" i="2"/>
  <c r="G7" i="2" s="1"/>
  <c r="H7" i="2" s="1"/>
  <c r="I8" i="2" s="1"/>
  <c r="F3" i="2"/>
  <c r="G3" i="2" s="1"/>
  <c r="H3" i="2" s="1"/>
  <c r="F5" i="2"/>
  <c r="G5" i="2" s="1"/>
  <c r="H5" i="2" s="1"/>
  <c r="F15" i="2"/>
  <c r="G15" i="2" s="1"/>
  <c r="H15" i="2" s="1"/>
  <c r="I16" i="2" s="1"/>
  <c r="F24" i="2"/>
  <c r="G24" i="2" s="1"/>
  <c r="H24" i="2" s="1"/>
  <c r="I25" i="2" s="1"/>
  <c r="F18" i="2"/>
  <c r="G18" i="2" s="1"/>
  <c r="H18" i="2" s="1"/>
  <c r="I19" i="2" s="1"/>
  <c r="F29" i="2"/>
  <c r="G29" i="2" s="1"/>
  <c r="H29" i="2" s="1"/>
  <c r="F28" i="2"/>
  <c r="G28" i="2" s="1"/>
  <c r="H28" i="2" s="1"/>
  <c r="I29" i="2" s="1"/>
  <c r="F25" i="2"/>
  <c r="G25" i="2" s="1"/>
  <c r="H25" i="2" s="1"/>
  <c r="I26" i="2" s="1"/>
  <c r="F23" i="2"/>
  <c r="G23" i="2" s="1"/>
  <c r="H23" i="2" s="1"/>
  <c r="I24" i="2" s="1"/>
  <c r="F13" i="2"/>
  <c r="G13" i="2" s="1"/>
  <c r="H13" i="2" s="1"/>
  <c r="I14" i="2" s="1"/>
  <c r="F27" i="2"/>
  <c r="G27" i="2" s="1"/>
  <c r="H27" i="2" s="1"/>
  <c r="I28" i="2" s="1"/>
  <c r="F20" i="2"/>
  <c r="G20" i="2" s="1"/>
  <c r="H20" i="2" s="1"/>
  <c r="I21" i="2" s="1"/>
  <c r="F10" i="2"/>
  <c r="G10" i="2" s="1"/>
  <c r="H10" i="2" s="1"/>
  <c r="I11" i="2" s="1"/>
  <c r="F16" i="2"/>
  <c r="G16" i="2" s="1"/>
  <c r="H16" i="2" s="1"/>
  <c r="I17" i="2" s="1"/>
  <c r="F4" i="2"/>
  <c r="G4" i="2" s="1"/>
  <c r="H4" i="2" s="1"/>
  <c r="F22" i="2"/>
  <c r="G22" i="2" s="1"/>
  <c r="H22" i="2" s="1"/>
  <c r="I23" i="2" s="1"/>
  <c r="F12" i="2"/>
  <c r="G12" i="2" s="1"/>
  <c r="H12" i="2" s="1"/>
  <c r="I13" i="2" s="1"/>
  <c r="G26" i="2"/>
  <c r="H26" i="2" s="1"/>
  <c r="I27" i="2" s="1"/>
  <c r="G11" i="2"/>
  <c r="H11" i="2" s="1"/>
  <c r="I12" i="2" s="1"/>
  <c r="J28" i="3" l="1"/>
  <c r="K28" i="3" s="1"/>
  <c r="J17" i="3"/>
  <c r="K17" i="3" s="1"/>
  <c r="J29" i="3"/>
  <c r="K29" i="3" s="1"/>
  <c r="J22" i="3"/>
  <c r="K22" i="3" s="1"/>
  <c r="I4" i="3"/>
  <c r="J4" i="3" s="1"/>
  <c r="K4" i="3" s="1"/>
  <c r="L4" i="3" s="1"/>
  <c r="L5" i="3" s="1"/>
  <c r="L6" i="3" s="1"/>
  <c r="L7" i="3" s="1"/>
  <c r="L8" i="3" s="1"/>
  <c r="L9" i="3" s="1"/>
  <c r="J16" i="3"/>
  <c r="K16" i="3" s="1"/>
  <c r="J10" i="3"/>
  <c r="K10" i="3" s="1"/>
  <c r="I4" i="2"/>
  <c r="J4" i="2" s="1"/>
  <c r="K4" i="2" s="1"/>
  <c r="J3" i="2"/>
  <c r="K3" i="2" s="1"/>
  <c r="L3" i="2" s="1"/>
  <c r="I6" i="2"/>
  <c r="J6" i="2" s="1"/>
  <c r="K6" i="2" s="1"/>
  <c r="I5" i="2"/>
  <c r="J5" i="2" s="1"/>
  <c r="K5" i="2" s="1"/>
  <c r="J7" i="2"/>
  <c r="K7" i="2" s="1"/>
  <c r="L10" i="3" l="1"/>
  <c r="L11" i="3" s="1"/>
  <c r="L12" i="3" s="1"/>
  <c r="L13" i="3" s="1"/>
  <c r="L14" i="3" s="1"/>
  <c r="L15" i="3" s="1"/>
  <c r="L16" i="3" s="1"/>
  <c r="L17" i="3" s="1"/>
  <c r="L18" i="3" s="1"/>
  <c r="L19" i="3" s="1"/>
  <c r="L20" i="3" s="1"/>
  <c r="L21" i="3" s="1"/>
  <c r="L22" i="3" s="1"/>
  <c r="L23" i="3" s="1"/>
  <c r="L24" i="3" s="1"/>
  <c r="L25" i="3" s="1"/>
  <c r="L26" i="3" s="1"/>
  <c r="L27" i="3" s="1"/>
  <c r="L28" i="3" s="1"/>
  <c r="L29" i="3" s="1"/>
  <c r="L4" i="2"/>
  <c r="L5" i="2" s="1"/>
  <c r="L6" i="2" s="1"/>
  <c r="L7" i="2" s="1"/>
  <c r="J8" i="2"/>
  <c r="K8" i="2" s="1"/>
  <c r="L8" i="2" l="1"/>
  <c r="J9" i="2"/>
  <c r="K9" i="2" s="1"/>
  <c r="L9" i="2" s="1"/>
  <c r="J10" i="2" l="1"/>
  <c r="K10" i="2" s="1"/>
  <c r="L10" i="2" s="1"/>
  <c r="J11" i="2" l="1"/>
  <c r="K11" i="2" s="1"/>
  <c r="L11" i="2" s="1"/>
  <c r="J12" i="2" l="1"/>
  <c r="K12" i="2" s="1"/>
  <c r="L12" i="2" s="1"/>
  <c r="J13" i="2" l="1"/>
  <c r="K13" i="2" s="1"/>
  <c r="L13" i="2" s="1"/>
  <c r="J14" i="2" l="1"/>
  <c r="K14" i="2" s="1"/>
  <c r="L14" i="2" s="1"/>
  <c r="J15" i="2" l="1"/>
  <c r="K15" i="2" s="1"/>
  <c r="L15" i="2" s="1"/>
  <c r="J16" i="2" l="1"/>
  <c r="K16" i="2" s="1"/>
  <c r="L16" i="2" s="1"/>
  <c r="J17" i="2" l="1"/>
  <c r="K17" i="2" s="1"/>
  <c r="L17" i="2" s="1"/>
  <c r="J18" i="2" l="1"/>
  <c r="K18" i="2" s="1"/>
  <c r="L18" i="2" s="1"/>
  <c r="J19" i="2" l="1"/>
  <c r="K19" i="2" s="1"/>
  <c r="L19" i="2" s="1"/>
  <c r="J20" i="2" l="1"/>
  <c r="K20" i="2" s="1"/>
  <c r="L20" i="2" s="1"/>
  <c r="J21" i="2" l="1"/>
  <c r="K21" i="2" s="1"/>
  <c r="L21" i="2" s="1"/>
  <c r="J22" i="2" l="1"/>
  <c r="K22" i="2" s="1"/>
  <c r="L22" i="2" s="1"/>
  <c r="J23" i="2" l="1"/>
  <c r="K23" i="2" s="1"/>
  <c r="L23" i="2" s="1"/>
  <c r="J24" i="2" l="1"/>
  <c r="K24" i="2" s="1"/>
  <c r="L24" i="2" s="1"/>
  <c r="J25" i="2" l="1"/>
  <c r="K25" i="2" s="1"/>
  <c r="L25" i="2" s="1"/>
  <c r="J26" i="2" l="1"/>
  <c r="K26" i="2" s="1"/>
  <c r="L26" i="2" s="1"/>
  <c r="J27" i="2" l="1"/>
  <c r="K27" i="2" s="1"/>
  <c r="L27" i="2" s="1"/>
  <c r="J28" i="2" l="1"/>
  <c r="J29" i="2" l="1"/>
  <c r="K29" i="2" s="1"/>
  <c r="K28" i="2"/>
  <c r="L28" i="2" s="1"/>
  <c r="L29" i="2" s="1"/>
</calcChain>
</file>

<file path=xl/sharedStrings.xml><?xml version="1.0" encoding="utf-8"?>
<sst xmlns="http://schemas.openxmlformats.org/spreadsheetml/2006/main" count="34" uniqueCount="17">
  <si>
    <t>r</t>
  </si>
  <si>
    <t>T</t>
  </si>
  <si>
    <t>Week</t>
  </si>
  <si>
    <t>Stock price</t>
  </si>
  <si>
    <t>Step</t>
  </si>
  <si>
    <t>strike price</t>
  </si>
  <si>
    <t>Total amount</t>
  </si>
  <si>
    <t>D1</t>
  </si>
  <si>
    <t>Delta</t>
  </si>
  <si>
    <t>Shares requirement</t>
  </si>
  <si>
    <t>Holding amount before</t>
  </si>
  <si>
    <t>Change amount</t>
  </si>
  <si>
    <t>Cost</t>
  </si>
  <si>
    <t>Cummulative cost</t>
  </si>
  <si>
    <t>µ</t>
  </si>
  <si>
    <t>σ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</si>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</sst>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2" formatCode="_(&quot;₩&quot;* #,##0_);_(&quot;₩&quot;* \(#,##0\);_(&quot;₩&quot;* &quot;-&quot;_);_(@_)"/>
    <numFmt numFmtId="41" formatCode="_(* #,##0_);_(* \(#,##0\);_(* &quot;-&quot;_);_(@_)"/>
    <numFmt numFmtId="177" formatCode="0.0000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Helvetica Neue"/>
      <family val="2"/>
    </font>
    <font>
      <sz val="14"/>
      <color rgb="FF000000"/>
      <name val="Courier New"/>
      <family val="1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1" fontId="1" fillId="0" borderId="0" applyFont="0" applyFill="0" applyBorder="0" applyAlignment="0" applyProtection="0"/>
    <xf numFmtId="42" fontId="1" fillId="0" borderId="0" applyFont="0" applyFill="0" applyBorder="0" applyAlignment="0" applyProtection="0"/>
  </cellStyleXfs>
  <cellXfs count="18">
    <xf numFmtId="0" fontId="0" fillId="0" borderId="0" xfId="0"/>
    <xf numFmtId="0" fontId="3" fillId="0" borderId="0" xfId="0" applyFont="1"/>
    <xf numFmtId="42" fontId="0" fillId="0" borderId="0" xfId="2" applyFont="1"/>
    <xf numFmtId="1" fontId="0" fillId="0" borderId="0" xfId="2" applyNumberFormat="1" applyFont="1"/>
    <xf numFmtId="1" fontId="0" fillId="0" borderId="0" xfId="0" applyNumberFormat="1"/>
    <xf numFmtId="1" fontId="0" fillId="0" borderId="0" xfId="2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1" fontId="0" fillId="0" borderId="0" xfId="0" applyNumberFormat="1" applyFont="1" applyAlignment="1">
      <alignment horizontal="center" vertical="center"/>
    </xf>
    <xf numFmtId="0" fontId="0" fillId="0" borderId="0" xfId="0" applyFont="1"/>
    <xf numFmtId="0" fontId="4" fillId="0" borderId="0" xfId="0" applyFont="1"/>
    <xf numFmtId="177" fontId="0" fillId="0" borderId="0" xfId="0" applyNumberFormat="1" applyFont="1"/>
    <xf numFmtId="1" fontId="0" fillId="0" borderId="0" xfId="0" applyNumberFormat="1" applyFont="1"/>
    <xf numFmtId="42" fontId="0" fillId="0" borderId="0" xfId="0" applyNumberFormat="1" applyFont="1"/>
    <xf numFmtId="0" fontId="0" fillId="0" borderId="0" xfId="0" applyAlignment="1">
      <alignment horizontal="right" vertical="center"/>
    </xf>
    <xf numFmtId="41" fontId="0" fillId="0" borderId="0" xfId="1" applyFont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41" fontId="0" fillId="0" borderId="0" xfId="1" applyFont="1" applyAlignment="1">
      <alignment horizontal="right"/>
    </xf>
  </cellXfs>
  <cellStyles count="3">
    <cellStyle name="Comma [0]" xfId="1" builtinId="6"/>
    <cellStyle name="Currency [0]" xfId="2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E2449-02A3-EA4E-9DCD-0EB01791A8D7}">
  <dimension ref="B2:R34"/>
  <sheetViews>
    <sheetView zoomScale="110" workbookViewId="0">
      <selection activeCell="R4" sqref="R4"/>
    </sheetView>
  </sheetViews>
  <sheetFormatPr baseColWidth="10" defaultRowHeight="16" x14ac:dyDescent="0.2"/>
  <cols>
    <col min="2" max="8" width="16.83203125" customWidth="1"/>
    <col min="9" max="9" width="16.83203125" style="4" customWidth="1"/>
    <col min="10" max="10" width="16.83203125" style="3" customWidth="1"/>
    <col min="11" max="12" width="16.83203125" customWidth="1"/>
    <col min="15" max="15" width="12.1640625" style="13" bestFit="1" customWidth="1"/>
    <col min="16" max="16" width="12.5" style="13" bestFit="1" customWidth="1"/>
    <col min="17" max="18" width="10.83203125" style="13"/>
  </cols>
  <sheetData>
    <row r="2" spans="2:18" x14ac:dyDescent="0.2">
      <c r="B2" s="6" t="s">
        <v>4</v>
      </c>
      <c r="C2" s="6" t="s">
        <v>2</v>
      </c>
      <c r="D2" s="6" t="s">
        <v>3</v>
      </c>
      <c r="E2" s="6" t="s">
        <v>1</v>
      </c>
      <c r="F2" s="6" t="s">
        <v>7</v>
      </c>
      <c r="G2" s="6" t="s">
        <v>8</v>
      </c>
      <c r="H2" s="6" t="s">
        <v>9</v>
      </c>
      <c r="I2" s="7" t="s">
        <v>10</v>
      </c>
      <c r="J2" s="5" t="s">
        <v>11</v>
      </c>
      <c r="K2" s="6" t="s">
        <v>12</v>
      </c>
      <c r="L2" s="6" t="s">
        <v>13</v>
      </c>
      <c r="O2" s="13" t="s">
        <v>6</v>
      </c>
      <c r="P2" s="14">
        <v>10000</v>
      </c>
    </row>
    <row r="3" spans="2:18" x14ac:dyDescent="0.2">
      <c r="B3" s="8">
        <v>0</v>
      </c>
      <c r="C3" s="8">
        <v>0</v>
      </c>
      <c r="D3" s="9">
        <v>48280</v>
      </c>
      <c r="E3" s="10">
        <f>(26-$C3)/52 + 0.0000001</f>
        <v>0.50000009999999995</v>
      </c>
      <c r="F3" s="10">
        <f>(LN($D3/$P$3) + ($P$4+($P$6^2)/2)*E3) / ($P$6*SQRT(E3))</f>
        <v>0.89067043124450118</v>
      </c>
      <c r="G3" s="10">
        <f>_xlfn.NORM.DIST(F3, 0, 1, TRUE)</f>
        <v>0.81344699889839422</v>
      </c>
      <c r="H3" s="11">
        <f>ROUND($P$2*G3, 0)</f>
        <v>8134</v>
      </c>
      <c r="I3" s="11">
        <v>0</v>
      </c>
      <c r="J3" s="3">
        <f>H3-I3</f>
        <v>8134</v>
      </c>
      <c r="K3" s="2">
        <f>D3*J3</f>
        <v>392709520</v>
      </c>
      <c r="L3" s="12">
        <f>K3</f>
        <v>392709520</v>
      </c>
      <c r="O3" s="13" t="s">
        <v>16</v>
      </c>
      <c r="P3" s="15">
        <f>TRUNC($D$3 * R3, -1)</f>
        <v>42000</v>
      </c>
      <c r="Q3" s="13" t="s">
        <v>5</v>
      </c>
      <c r="R3" s="13">
        <v>0.87</v>
      </c>
    </row>
    <row r="4" spans="2:18" x14ac:dyDescent="0.2">
      <c r="B4" s="8">
        <v>0</v>
      </c>
      <c r="C4" s="8">
        <v>1</v>
      </c>
      <c r="D4" s="8">
        <v>47220</v>
      </c>
      <c r="E4" s="10">
        <f t="shared" ref="E4:E29" si="0">(26-$C4)/52 + 0.0000001</f>
        <v>0.48076933076923078</v>
      </c>
      <c r="F4" s="10">
        <f>(LN($D4/$P$3) + ($P$4+($P$6^2)/2)*E4) / ($P$6*SQRT(E4))</f>
        <v>0.77996085119638836</v>
      </c>
      <c r="G4" s="10">
        <f t="shared" ref="G4:G29" si="1">_xlfn.NORM.DIST(F4, 0, 1, TRUE)</f>
        <v>0.78229304054854143</v>
      </c>
      <c r="H4" s="11">
        <f t="shared" ref="H4:H29" si="2">ROUND($P$2*G4, 0)</f>
        <v>7823</v>
      </c>
      <c r="I4" s="11">
        <f>H3</f>
        <v>8134</v>
      </c>
      <c r="J4" s="3">
        <f t="shared" ref="J4:J29" si="3">H4-I4</f>
        <v>-311</v>
      </c>
      <c r="K4" s="2">
        <f t="shared" ref="K4:K29" si="4">D4*J4</f>
        <v>-14685420</v>
      </c>
      <c r="L4" s="12">
        <f>L3+K4</f>
        <v>378024100</v>
      </c>
      <c r="O4" s="13" t="s">
        <v>0</v>
      </c>
      <c r="P4" s="13">
        <v>1.4999999999999999E-2</v>
      </c>
    </row>
    <row r="5" spans="2:18" x14ac:dyDescent="0.2">
      <c r="B5" s="8">
        <v>0</v>
      </c>
      <c r="C5" s="8">
        <v>2</v>
      </c>
      <c r="D5" s="8">
        <v>48660</v>
      </c>
      <c r="E5" s="10">
        <f t="shared" si="0"/>
        <v>0.46153856153846157</v>
      </c>
      <c r="F5" s="10">
        <f>(LN($D5/$P$3) + ($P$4+($P$6^2)/2)*E5) / ($P$6*SQRT(E5))</f>
        <v>0.96079810729927151</v>
      </c>
      <c r="G5" s="10">
        <f t="shared" si="1"/>
        <v>0.8316731547771643</v>
      </c>
      <c r="H5" s="11">
        <f t="shared" si="2"/>
        <v>8317</v>
      </c>
      <c r="I5" s="11">
        <f t="shared" ref="I5:I29" si="5">H4</f>
        <v>7823</v>
      </c>
      <c r="J5" s="3">
        <f t="shared" si="3"/>
        <v>494</v>
      </c>
      <c r="K5" s="2">
        <f t="shared" si="4"/>
        <v>24038040</v>
      </c>
      <c r="L5" s="12">
        <f t="shared" ref="L5:L29" si="6">L4+K5</f>
        <v>402062140</v>
      </c>
      <c r="O5" s="13" t="s">
        <v>14</v>
      </c>
      <c r="P5" s="13">
        <v>3.6999999999999998E-2</v>
      </c>
    </row>
    <row r="6" spans="2:18" x14ac:dyDescent="0.2">
      <c r="B6" s="8">
        <v>0</v>
      </c>
      <c r="C6" s="8">
        <v>3</v>
      </c>
      <c r="D6" s="8">
        <v>50640</v>
      </c>
      <c r="E6" s="10">
        <f t="shared" si="0"/>
        <v>0.44230779230769229</v>
      </c>
      <c r="F6" s="10">
        <f>(LN($D6/$P$3) + ($P$4+($P$6^2)/2)*E6) / ($P$6*SQRT(E6))</f>
        <v>1.2066931778338157</v>
      </c>
      <c r="G6" s="10">
        <f t="shared" si="1"/>
        <v>0.8862248363158699</v>
      </c>
      <c r="H6" s="11">
        <f t="shared" si="2"/>
        <v>8862</v>
      </c>
      <c r="I6" s="11">
        <f t="shared" si="5"/>
        <v>8317</v>
      </c>
      <c r="J6" s="3">
        <f t="shared" si="3"/>
        <v>545</v>
      </c>
      <c r="K6" s="2">
        <f t="shared" si="4"/>
        <v>27598800</v>
      </c>
      <c r="L6" s="12">
        <f t="shared" si="6"/>
        <v>429660940</v>
      </c>
      <c r="O6" s="13" t="s">
        <v>15</v>
      </c>
      <c r="P6" s="13">
        <v>0.26</v>
      </c>
    </row>
    <row r="7" spans="2:18" x14ac:dyDescent="0.2">
      <c r="B7" s="8">
        <v>0</v>
      </c>
      <c r="C7" s="8">
        <v>4</v>
      </c>
      <c r="D7" s="8">
        <v>50860</v>
      </c>
      <c r="E7" s="10">
        <f t="shared" si="0"/>
        <v>0.42307702307692308</v>
      </c>
      <c r="F7" s="10">
        <f>(LN($D7/$P$3) + ($P$4+($P$6^2)/2)*E7) / ($P$6*SQRT(E7))</f>
        <v>1.253897303398674</v>
      </c>
      <c r="G7" s="10">
        <f t="shared" si="1"/>
        <v>0.89506033234357452</v>
      </c>
      <c r="H7" s="11">
        <f t="shared" si="2"/>
        <v>8951</v>
      </c>
      <c r="I7" s="11">
        <f t="shared" si="5"/>
        <v>8862</v>
      </c>
      <c r="J7" s="3">
        <f t="shared" si="3"/>
        <v>89</v>
      </c>
      <c r="K7" s="2">
        <f t="shared" si="4"/>
        <v>4526540</v>
      </c>
      <c r="L7" s="12">
        <f t="shared" si="6"/>
        <v>434187480</v>
      </c>
    </row>
    <row r="8" spans="2:18" x14ac:dyDescent="0.2">
      <c r="B8" s="8">
        <v>0</v>
      </c>
      <c r="C8" s="8">
        <v>5</v>
      </c>
      <c r="D8" s="8">
        <v>48200</v>
      </c>
      <c r="E8" s="10">
        <f t="shared" si="0"/>
        <v>0.40384625384615386</v>
      </c>
      <c r="F8" s="10">
        <f>(LN($D8/$P$3) + ($P$4+($P$6^2)/2)*E8) / ($P$6*SQRT(E8))</f>
        <v>0.9526104666432329</v>
      </c>
      <c r="G8" s="10">
        <f t="shared" si="1"/>
        <v>0.82960626394643966</v>
      </c>
      <c r="H8" s="11">
        <f t="shared" si="2"/>
        <v>8296</v>
      </c>
      <c r="I8" s="11">
        <f t="shared" si="5"/>
        <v>8951</v>
      </c>
      <c r="J8" s="3">
        <f t="shared" si="3"/>
        <v>-655</v>
      </c>
      <c r="K8" s="2">
        <f t="shared" si="4"/>
        <v>-31571000</v>
      </c>
      <c r="L8" s="12">
        <f t="shared" si="6"/>
        <v>402616480</v>
      </c>
    </row>
    <row r="9" spans="2:18" x14ac:dyDescent="0.2">
      <c r="B9" s="8">
        <v>0</v>
      </c>
      <c r="C9" s="8">
        <v>6</v>
      </c>
      <c r="D9" s="8">
        <v>47580</v>
      </c>
      <c r="E9" s="10">
        <f t="shared" si="0"/>
        <v>0.38461548461538464</v>
      </c>
      <c r="F9" s="10">
        <f>(LN($D9/$P$3) + ($P$4+($P$6^2)/2)*E9) / ($P$6*SQRT(E9))</f>
        <v>0.8900242839196526</v>
      </c>
      <c r="G9" s="10">
        <f t="shared" si="1"/>
        <v>0.81327357657602706</v>
      </c>
      <c r="H9" s="11">
        <f t="shared" si="2"/>
        <v>8133</v>
      </c>
      <c r="I9" s="11">
        <f t="shared" si="5"/>
        <v>8296</v>
      </c>
      <c r="J9" s="3">
        <f t="shared" si="3"/>
        <v>-163</v>
      </c>
      <c r="K9" s="2">
        <f t="shared" si="4"/>
        <v>-7755540</v>
      </c>
      <c r="L9" s="12">
        <f t="shared" si="6"/>
        <v>394860940</v>
      </c>
    </row>
    <row r="10" spans="2:18" ht="19" x14ac:dyDescent="0.25">
      <c r="B10" s="8">
        <v>0</v>
      </c>
      <c r="C10" s="8">
        <v>7</v>
      </c>
      <c r="D10" s="8">
        <v>45000</v>
      </c>
      <c r="E10" s="10">
        <f t="shared" si="0"/>
        <v>0.36538471538461537</v>
      </c>
      <c r="F10" s="10">
        <f>(LN($D10/$P$3) + ($P$4+($P$6^2)/2)*E10) / ($P$6*SQRT(E10))</f>
        <v>0.55244555200057899</v>
      </c>
      <c r="G10" s="10">
        <f t="shared" si="1"/>
        <v>0.70967843562053112</v>
      </c>
      <c r="H10" s="11">
        <f t="shared" si="2"/>
        <v>7097</v>
      </c>
      <c r="I10" s="11">
        <f t="shared" si="5"/>
        <v>8133</v>
      </c>
      <c r="J10" s="3">
        <f t="shared" si="3"/>
        <v>-1036</v>
      </c>
      <c r="K10" s="2">
        <f t="shared" si="4"/>
        <v>-46620000</v>
      </c>
      <c r="L10" s="12">
        <f t="shared" si="6"/>
        <v>348240940</v>
      </c>
      <c r="N10" s="1"/>
    </row>
    <row r="11" spans="2:18" ht="19" x14ac:dyDescent="0.25">
      <c r="B11" s="8">
        <v>0</v>
      </c>
      <c r="C11" s="8">
        <v>8</v>
      </c>
      <c r="D11" s="8">
        <v>46840</v>
      </c>
      <c r="E11" s="10">
        <f t="shared" si="0"/>
        <v>0.34615394615384615</v>
      </c>
      <c r="F11" s="10">
        <f>(LN($D11/$P$3) + ($P$4+($P$6^2)/2)*E11) / ($P$6*SQRT(E11))</f>
        <v>0.82342768374994246</v>
      </c>
      <c r="G11" s="10">
        <f t="shared" si="1"/>
        <v>0.79486758723705064</v>
      </c>
      <c r="H11" s="11">
        <f t="shared" si="2"/>
        <v>7949</v>
      </c>
      <c r="I11" s="11">
        <f t="shared" si="5"/>
        <v>7097</v>
      </c>
      <c r="J11" s="3">
        <f t="shared" si="3"/>
        <v>852</v>
      </c>
      <c r="K11" s="2">
        <f t="shared" si="4"/>
        <v>39907680</v>
      </c>
      <c r="L11" s="12">
        <f t="shared" si="6"/>
        <v>388148620</v>
      </c>
      <c r="N11" s="1"/>
    </row>
    <row r="12" spans="2:18" ht="19" x14ac:dyDescent="0.25">
      <c r="B12" s="8">
        <v>0</v>
      </c>
      <c r="C12" s="8">
        <v>9</v>
      </c>
      <c r="D12" s="8">
        <v>46100</v>
      </c>
      <c r="E12" s="10">
        <f t="shared" si="0"/>
        <v>0.32692317692307693</v>
      </c>
      <c r="F12" s="10">
        <f>(LN($D12/$P$3) + ($P$4+($P$6^2)/2)*E12) / ($P$6*SQRT(E12))</f>
        <v>0.73386695515794453</v>
      </c>
      <c r="G12" s="10">
        <f t="shared" si="1"/>
        <v>0.76848508571284224</v>
      </c>
      <c r="H12" s="11">
        <f t="shared" si="2"/>
        <v>7685</v>
      </c>
      <c r="I12" s="11">
        <f t="shared" si="5"/>
        <v>7949</v>
      </c>
      <c r="J12" s="3">
        <f t="shared" si="3"/>
        <v>-264</v>
      </c>
      <c r="K12" s="2">
        <f t="shared" si="4"/>
        <v>-12170400</v>
      </c>
      <c r="L12" s="12">
        <f t="shared" si="6"/>
        <v>375978220</v>
      </c>
      <c r="N12" s="1"/>
    </row>
    <row r="13" spans="2:18" ht="19" x14ac:dyDescent="0.25">
      <c r="B13" s="8">
        <v>0</v>
      </c>
      <c r="C13" s="8">
        <v>10</v>
      </c>
      <c r="D13" s="8">
        <v>46040</v>
      </c>
      <c r="E13" s="10">
        <f t="shared" si="0"/>
        <v>0.30769240769230771</v>
      </c>
      <c r="F13" s="10">
        <f>(LN($D13/$P$3) + ($P$4+($P$6^2)/2)*E13) / ($P$6*SQRT(E13))</f>
        <v>0.74091539363695236</v>
      </c>
      <c r="G13" s="10">
        <f t="shared" si="1"/>
        <v>0.77062762937478424</v>
      </c>
      <c r="H13" s="11">
        <f t="shared" si="2"/>
        <v>7706</v>
      </c>
      <c r="I13" s="11">
        <f t="shared" si="5"/>
        <v>7685</v>
      </c>
      <c r="J13" s="3">
        <f t="shared" si="3"/>
        <v>21</v>
      </c>
      <c r="K13" s="2">
        <f t="shared" si="4"/>
        <v>966840</v>
      </c>
      <c r="L13" s="12">
        <f t="shared" si="6"/>
        <v>376945060</v>
      </c>
      <c r="N13" s="1"/>
    </row>
    <row r="14" spans="2:18" ht="19" x14ac:dyDescent="0.25">
      <c r="B14" s="8">
        <v>0</v>
      </c>
      <c r="C14" s="8">
        <v>11</v>
      </c>
      <c r="D14" s="8">
        <v>49800</v>
      </c>
      <c r="E14" s="10">
        <f t="shared" si="0"/>
        <v>0.28846163846153844</v>
      </c>
      <c r="F14" s="10">
        <f>(LN($D14/$P$3) + ($P$4+($P$6^2)/2)*E14) / ($P$6*SQRT(E14))</f>
        <v>1.32067524734317</v>
      </c>
      <c r="G14" s="10">
        <f t="shared" si="1"/>
        <v>0.90669516456995103</v>
      </c>
      <c r="H14" s="11">
        <f t="shared" si="2"/>
        <v>9067</v>
      </c>
      <c r="I14" s="11">
        <f t="shared" si="5"/>
        <v>7706</v>
      </c>
      <c r="J14" s="3">
        <f t="shared" si="3"/>
        <v>1361</v>
      </c>
      <c r="K14" s="2">
        <f t="shared" si="4"/>
        <v>67777800</v>
      </c>
      <c r="L14" s="12">
        <f t="shared" si="6"/>
        <v>444722860</v>
      </c>
      <c r="N14" s="1"/>
    </row>
    <row r="15" spans="2:18" ht="19" x14ac:dyDescent="0.25">
      <c r="B15" s="8">
        <v>0</v>
      </c>
      <c r="C15" s="8">
        <v>12</v>
      </c>
      <c r="D15" s="8">
        <v>52480</v>
      </c>
      <c r="E15" s="10">
        <f t="shared" si="0"/>
        <v>0.26923086923076922</v>
      </c>
      <c r="F15" s="10">
        <f>(LN($D15/$P$3) + ($P$4+($P$6^2)/2)*E15) / ($P$6*SQRT(E15))</f>
        <v>1.748614172168647</v>
      </c>
      <c r="G15" s="10">
        <f t="shared" si="1"/>
        <v>0.95982113256254309</v>
      </c>
      <c r="H15" s="11">
        <f t="shared" si="2"/>
        <v>9598</v>
      </c>
      <c r="I15" s="11">
        <f t="shared" si="5"/>
        <v>9067</v>
      </c>
      <c r="J15" s="3">
        <f t="shared" si="3"/>
        <v>531</v>
      </c>
      <c r="K15" s="2">
        <f t="shared" si="4"/>
        <v>27866880</v>
      </c>
      <c r="L15" s="12">
        <f t="shared" si="6"/>
        <v>472589740</v>
      </c>
      <c r="N15" s="1"/>
    </row>
    <row r="16" spans="2:18" ht="19" x14ac:dyDescent="0.25">
      <c r="B16" s="8">
        <v>0</v>
      </c>
      <c r="C16" s="8">
        <v>13</v>
      </c>
      <c r="D16" s="8">
        <v>53620</v>
      </c>
      <c r="E16" s="10">
        <f t="shared" si="0"/>
        <v>0.2500001</v>
      </c>
      <c r="F16" s="10">
        <f>(LN($D16/$P$3) + ($P$4+($P$6^2)/2)*E16) / ($P$6*SQRT(E16))</f>
        <v>1.9727112931842801</v>
      </c>
      <c r="G16" s="10">
        <f t="shared" si="1"/>
        <v>0.97573576771247306</v>
      </c>
      <c r="H16" s="11">
        <f t="shared" si="2"/>
        <v>9757</v>
      </c>
      <c r="I16" s="11">
        <f t="shared" si="5"/>
        <v>9598</v>
      </c>
      <c r="J16" s="3">
        <f t="shared" si="3"/>
        <v>159</v>
      </c>
      <c r="K16" s="2">
        <f t="shared" si="4"/>
        <v>8525580</v>
      </c>
      <c r="L16" s="12">
        <f t="shared" si="6"/>
        <v>481115320</v>
      </c>
      <c r="N16" s="1"/>
    </row>
    <row r="17" spans="2:14" ht="19" x14ac:dyDescent="0.25">
      <c r="B17" s="8">
        <v>0</v>
      </c>
      <c r="C17" s="8">
        <v>14</v>
      </c>
      <c r="D17" s="8">
        <v>52800</v>
      </c>
      <c r="E17" s="10">
        <f t="shared" si="0"/>
        <v>0.23076933076923078</v>
      </c>
      <c r="F17" s="10">
        <f>(LN($D17/$P$3) + ($P$4+($P$6^2)/2)*E17) / ($P$6*SQRT(E17))</f>
        <v>1.9223630160461078</v>
      </c>
      <c r="G17" s="10">
        <f t="shared" si="1"/>
        <v>0.9727199520870724</v>
      </c>
      <c r="H17" s="11">
        <f t="shared" si="2"/>
        <v>9727</v>
      </c>
      <c r="I17" s="11">
        <f t="shared" si="5"/>
        <v>9757</v>
      </c>
      <c r="J17" s="3">
        <f t="shared" si="3"/>
        <v>-30</v>
      </c>
      <c r="K17" s="2">
        <f t="shared" si="4"/>
        <v>-1584000</v>
      </c>
      <c r="L17" s="12">
        <f t="shared" si="6"/>
        <v>479531320</v>
      </c>
      <c r="N17" s="1"/>
    </row>
    <row r="18" spans="2:14" ht="19" x14ac:dyDescent="0.25">
      <c r="B18" s="8">
        <v>0</v>
      </c>
      <c r="C18" s="8">
        <v>15</v>
      </c>
      <c r="D18" s="8">
        <v>53920</v>
      </c>
      <c r="E18" s="10">
        <f t="shared" si="0"/>
        <v>0.21153856153846154</v>
      </c>
      <c r="F18" s="10">
        <f>(LN($D18/$P$3) + ($P$4+($P$6^2)/2)*E18) / ($P$6*SQRT(E18))</f>
        <v>2.1755243025847002</v>
      </c>
      <c r="G18" s="10">
        <f t="shared" si="1"/>
        <v>0.98520457551304375</v>
      </c>
      <c r="H18" s="11">
        <f t="shared" si="2"/>
        <v>9852</v>
      </c>
      <c r="I18" s="11">
        <f t="shared" si="5"/>
        <v>9727</v>
      </c>
      <c r="J18" s="3">
        <f t="shared" si="3"/>
        <v>125</v>
      </c>
      <c r="K18" s="2">
        <f t="shared" si="4"/>
        <v>6740000</v>
      </c>
      <c r="L18" s="12">
        <f t="shared" si="6"/>
        <v>486271320</v>
      </c>
      <c r="N18" s="1"/>
    </row>
    <row r="19" spans="2:14" ht="19" x14ac:dyDescent="0.25">
      <c r="B19" s="8">
        <v>0</v>
      </c>
      <c r="C19" s="8">
        <v>16</v>
      </c>
      <c r="D19" s="8">
        <v>54300</v>
      </c>
      <c r="E19" s="10">
        <f t="shared" si="0"/>
        <v>0.19230779230769232</v>
      </c>
      <c r="F19" s="10">
        <f>(LN($D19/$P$3) + ($P$4+($P$6^2)/2)*E19) / ($P$6*SQRT(E19))</f>
        <v>2.3350719006754153</v>
      </c>
      <c r="G19" s="10">
        <f t="shared" si="1"/>
        <v>0.9902301675248979</v>
      </c>
      <c r="H19" s="11">
        <f t="shared" si="2"/>
        <v>9902</v>
      </c>
      <c r="I19" s="11">
        <f t="shared" si="5"/>
        <v>9852</v>
      </c>
      <c r="J19" s="3">
        <f t="shared" si="3"/>
        <v>50</v>
      </c>
      <c r="K19" s="2">
        <f t="shared" si="4"/>
        <v>2715000</v>
      </c>
      <c r="L19" s="12">
        <f t="shared" si="6"/>
        <v>488986320</v>
      </c>
      <c r="N19" s="1"/>
    </row>
    <row r="20" spans="2:14" ht="19" x14ac:dyDescent="0.25">
      <c r="B20" s="8">
        <v>0</v>
      </c>
      <c r="C20" s="8">
        <v>17</v>
      </c>
      <c r="D20" s="8">
        <v>54040</v>
      </c>
      <c r="E20" s="10">
        <f t="shared" si="0"/>
        <v>0.17307702307692308</v>
      </c>
      <c r="F20" s="10">
        <f>(LN($D20/$P$3) + ($P$4+($P$6^2)/2)*E20) / ($P$6*SQRT(E20))</f>
        <v>2.4083323961366863</v>
      </c>
      <c r="G20" s="10">
        <f t="shared" si="1"/>
        <v>0.99198720863018475</v>
      </c>
      <c r="H20" s="11">
        <f t="shared" si="2"/>
        <v>9920</v>
      </c>
      <c r="I20" s="11">
        <f t="shared" si="5"/>
        <v>9902</v>
      </c>
      <c r="J20" s="3">
        <f t="shared" si="3"/>
        <v>18</v>
      </c>
      <c r="K20" s="2">
        <f t="shared" si="4"/>
        <v>972720</v>
      </c>
      <c r="L20" s="12">
        <f t="shared" si="6"/>
        <v>489959040</v>
      </c>
      <c r="N20" s="1"/>
    </row>
    <row r="21" spans="2:14" ht="19" x14ac:dyDescent="0.25">
      <c r="B21" s="8">
        <v>0</v>
      </c>
      <c r="C21" s="8">
        <v>18</v>
      </c>
      <c r="D21" s="8">
        <v>56380</v>
      </c>
      <c r="E21" s="10">
        <f t="shared" si="0"/>
        <v>0.15384625384615386</v>
      </c>
      <c r="F21" s="10">
        <f>(LN($D21/$P$3) + ($P$4+($P$6^2)/2)*E21) / ($P$6*SQRT(E21))</f>
        <v>2.96088753583724</v>
      </c>
      <c r="G21" s="10">
        <f t="shared" si="1"/>
        <v>0.99846623034891036</v>
      </c>
      <c r="H21" s="11">
        <f t="shared" si="2"/>
        <v>9985</v>
      </c>
      <c r="I21" s="11">
        <f t="shared" si="5"/>
        <v>9920</v>
      </c>
      <c r="J21" s="3">
        <f t="shared" si="3"/>
        <v>65</v>
      </c>
      <c r="K21" s="2">
        <f t="shared" si="4"/>
        <v>3664700</v>
      </c>
      <c r="L21" s="12">
        <f t="shared" si="6"/>
        <v>493623740</v>
      </c>
      <c r="N21" s="1"/>
    </row>
    <row r="22" spans="2:14" ht="19" x14ac:dyDescent="0.25">
      <c r="B22" s="8">
        <v>0</v>
      </c>
      <c r="C22" s="8">
        <v>19</v>
      </c>
      <c r="D22" s="8">
        <v>56380</v>
      </c>
      <c r="E22" s="10">
        <f t="shared" si="0"/>
        <v>0.13461548461538461</v>
      </c>
      <c r="F22" s="10">
        <f>(LN($D22/$P$3) + ($P$4+($P$6^2)/2)*E22) / ($P$6*SQRT(E22))</f>
        <v>3.1554840266501061</v>
      </c>
      <c r="G22" s="10">
        <f t="shared" si="1"/>
        <v>0.99919883980103175</v>
      </c>
      <c r="H22" s="11">
        <f t="shared" si="2"/>
        <v>9992</v>
      </c>
      <c r="I22" s="11">
        <f t="shared" si="5"/>
        <v>9985</v>
      </c>
      <c r="J22" s="3">
        <f t="shared" si="3"/>
        <v>7</v>
      </c>
      <c r="K22" s="2">
        <f t="shared" si="4"/>
        <v>394660</v>
      </c>
      <c r="L22" s="12">
        <f t="shared" si="6"/>
        <v>494018400</v>
      </c>
      <c r="N22" s="1"/>
    </row>
    <row r="23" spans="2:14" ht="19" x14ac:dyDescent="0.25">
      <c r="B23" s="8">
        <v>0</v>
      </c>
      <c r="C23" s="8">
        <v>20</v>
      </c>
      <c r="D23" s="8">
        <v>55200</v>
      </c>
      <c r="E23" s="10">
        <f t="shared" si="0"/>
        <v>0.11538471538461539</v>
      </c>
      <c r="F23" s="10">
        <f>(LN($D23/$P$3) + ($P$4+($P$6^2)/2)*E23) / ($P$6*SQRT(E23))</f>
        <v>3.1581922616003619</v>
      </c>
      <c r="G23" s="10">
        <f t="shared" si="1"/>
        <v>0.99920624589421436</v>
      </c>
      <c r="H23" s="11">
        <f t="shared" si="2"/>
        <v>9992</v>
      </c>
      <c r="I23" s="11">
        <f t="shared" si="5"/>
        <v>9992</v>
      </c>
      <c r="J23" s="3">
        <f t="shared" si="3"/>
        <v>0</v>
      </c>
      <c r="K23" s="2">
        <f t="shared" si="4"/>
        <v>0</v>
      </c>
      <c r="L23" s="12">
        <f t="shared" si="6"/>
        <v>494018400</v>
      </c>
      <c r="N23" s="1"/>
    </row>
    <row r="24" spans="2:14" ht="19" x14ac:dyDescent="0.25">
      <c r="B24" s="8">
        <v>0</v>
      </c>
      <c r="C24" s="8">
        <v>21</v>
      </c>
      <c r="D24" s="8">
        <v>52640</v>
      </c>
      <c r="E24" s="10">
        <f t="shared" si="0"/>
        <v>9.6153946153846162E-2</v>
      </c>
      <c r="F24" s="10">
        <f>(LN($D24/$P$3) + ($P$4+($P$6^2)/2)*E24) / ($P$6*SQRT(E24))</f>
        <v>2.8589865102646792</v>
      </c>
      <c r="G24" s="10">
        <f t="shared" si="1"/>
        <v>0.99787501571435855</v>
      </c>
      <c r="H24" s="11">
        <f t="shared" si="2"/>
        <v>9979</v>
      </c>
      <c r="I24" s="11">
        <f t="shared" si="5"/>
        <v>9992</v>
      </c>
      <c r="J24" s="3">
        <f t="shared" si="3"/>
        <v>-13</v>
      </c>
      <c r="K24" s="2">
        <f t="shared" si="4"/>
        <v>-684320</v>
      </c>
      <c r="L24" s="12">
        <f t="shared" si="6"/>
        <v>493334080</v>
      </c>
      <c r="N24" s="1"/>
    </row>
    <row r="25" spans="2:14" ht="19" x14ac:dyDescent="0.25">
      <c r="B25" s="8">
        <v>0</v>
      </c>
      <c r="C25" s="8">
        <v>22</v>
      </c>
      <c r="D25" s="8">
        <v>51340</v>
      </c>
      <c r="E25" s="10">
        <f t="shared" si="0"/>
        <v>7.692317692307693E-2</v>
      </c>
      <c r="F25" s="10">
        <f>(LN($D25/$P$3) + ($P$4+($P$6^2)/2)*E25) / ($P$6*SQRT(E25))</f>
        <v>2.8366574152646447</v>
      </c>
      <c r="G25" s="10">
        <f t="shared" si="1"/>
        <v>0.9977205750432262</v>
      </c>
      <c r="H25" s="11">
        <f t="shared" si="2"/>
        <v>9977</v>
      </c>
      <c r="I25" s="11">
        <f t="shared" si="5"/>
        <v>9979</v>
      </c>
      <c r="J25" s="3">
        <f t="shared" si="3"/>
        <v>-2</v>
      </c>
      <c r="K25" s="2">
        <f t="shared" si="4"/>
        <v>-102680</v>
      </c>
      <c r="L25" s="12">
        <f t="shared" si="6"/>
        <v>493231400</v>
      </c>
      <c r="N25" s="1"/>
    </row>
    <row r="26" spans="2:14" ht="19" x14ac:dyDescent="0.25">
      <c r="B26" s="8">
        <v>0</v>
      </c>
      <c r="C26" s="8">
        <v>23</v>
      </c>
      <c r="D26" s="8">
        <v>51780</v>
      </c>
      <c r="E26" s="10">
        <f t="shared" si="0"/>
        <v>5.7692407692307698E-2</v>
      </c>
      <c r="F26" s="10">
        <f>(LN($D26/$P$3) + ($P$4+($P$6^2)/2)*E26) / ($P$6*SQRT(E26))</f>
        <v>3.3971117641181361</v>
      </c>
      <c r="G26" s="10">
        <f t="shared" si="1"/>
        <v>0.99965949426795375</v>
      </c>
      <c r="H26" s="11">
        <f t="shared" si="2"/>
        <v>9997</v>
      </c>
      <c r="I26" s="11">
        <f t="shared" si="5"/>
        <v>9977</v>
      </c>
      <c r="J26" s="3">
        <f t="shared" si="3"/>
        <v>20</v>
      </c>
      <c r="K26" s="2">
        <f t="shared" si="4"/>
        <v>1035600</v>
      </c>
      <c r="L26" s="12">
        <f t="shared" si="6"/>
        <v>494267000</v>
      </c>
      <c r="N26" s="1"/>
    </row>
    <row r="27" spans="2:14" ht="19" x14ac:dyDescent="0.25">
      <c r="B27" s="8">
        <v>0</v>
      </c>
      <c r="C27" s="8">
        <v>24</v>
      </c>
      <c r="D27" s="8">
        <v>51200</v>
      </c>
      <c r="E27" s="10">
        <f t="shared" si="0"/>
        <v>3.8461638461538467E-2</v>
      </c>
      <c r="F27" s="10">
        <f>(LN($D27/$P$3) + ($P$4+($P$6^2)/2)*E27) / ($P$6*SQRT(E27))</f>
        <v>3.9212750854476841</v>
      </c>
      <c r="G27" s="10">
        <f t="shared" si="1"/>
        <v>0.99995595918030378</v>
      </c>
      <c r="H27" s="11">
        <f t="shared" si="2"/>
        <v>10000</v>
      </c>
      <c r="I27" s="11">
        <f t="shared" si="5"/>
        <v>9997</v>
      </c>
      <c r="J27" s="3">
        <f t="shared" si="3"/>
        <v>3</v>
      </c>
      <c r="K27" s="2">
        <f t="shared" si="4"/>
        <v>153600</v>
      </c>
      <c r="L27" s="12">
        <f t="shared" si="6"/>
        <v>494420600</v>
      </c>
      <c r="N27" s="1"/>
    </row>
    <row r="28" spans="2:14" ht="19" x14ac:dyDescent="0.25">
      <c r="B28" s="8">
        <v>0</v>
      </c>
      <c r="C28" s="8">
        <v>25</v>
      </c>
      <c r="D28" s="8">
        <v>48200</v>
      </c>
      <c r="E28" s="10">
        <f t="shared" si="0"/>
        <v>1.9230869230769231E-2</v>
      </c>
      <c r="F28" s="10">
        <f>(LN($D28/$P$3) + ($P$4+($P$6^2)/2)*E28) / ($P$6*SQRT(E28))</f>
        <v>3.8448353155857964</v>
      </c>
      <c r="G28" s="10">
        <f t="shared" si="1"/>
        <v>0.9999396832868187</v>
      </c>
      <c r="H28" s="11">
        <f t="shared" si="2"/>
        <v>9999</v>
      </c>
      <c r="I28" s="11">
        <f t="shared" si="5"/>
        <v>10000</v>
      </c>
      <c r="J28" s="3">
        <f t="shared" si="3"/>
        <v>-1</v>
      </c>
      <c r="K28" s="2">
        <f t="shared" si="4"/>
        <v>-48200</v>
      </c>
      <c r="L28" s="12">
        <f t="shared" si="6"/>
        <v>494372400</v>
      </c>
      <c r="N28" s="1"/>
    </row>
    <row r="29" spans="2:14" ht="19" x14ac:dyDescent="0.25">
      <c r="B29" s="8">
        <v>0</v>
      </c>
      <c r="C29" s="8">
        <v>26</v>
      </c>
      <c r="D29" s="9">
        <v>51020</v>
      </c>
      <c r="E29" s="10">
        <f t="shared" si="0"/>
        <v>9.9999999999999995E-8</v>
      </c>
      <c r="F29" s="10">
        <f>(LN($D29/$P$3) + ($P$4+($P$6^2)/2)*E29) / ($P$6*SQRT(E29))</f>
        <v>2366.2119549121976</v>
      </c>
      <c r="G29" s="10">
        <f t="shared" si="1"/>
        <v>1</v>
      </c>
      <c r="H29" s="11">
        <f t="shared" si="2"/>
        <v>10000</v>
      </c>
      <c r="I29" s="11">
        <f t="shared" si="5"/>
        <v>9999</v>
      </c>
      <c r="J29" s="3">
        <f t="shared" si="3"/>
        <v>1</v>
      </c>
      <c r="K29" s="2">
        <f t="shared" si="4"/>
        <v>51020</v>
      </c>
      <c r="L29" s="12">
        <f t="shared" si="6"/>
        <v>494423420</v>
      </c>
      <c r="N29" s="1"/>
    </row>
    <row r="30" spans="2:14" ht="19" x14ac:dyDescent="0.25">
      <c r="N30" s="1"/>
    </row>
    <row r="31" spans="2:14" ht="19" x14ac:dyDescent="0.25">
      <c r="N31" s="1"/>
    </row>
    <row r="32" spans="2:14" ht="19" x14ac:dyDescent="0.25">
      <c r="N32" s="1"/>
    </row>
    <row r="33" spans="14:14" ht="19" x14ac:dyDescent="0.25">
      <c r="N33" s="1"/>
    </row>
    <row r="34" spans="14:14" ht="19" x14ac:dyDescent="0.25">
      <c r="N34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1F437-1938-6846-B57B-A90B6426C6FF}">
  <dimension ref="B2:R57"/>
  <sheetViews>
    <sheetView tabSelected="1" zoomScale="107" workbookViewId="0">
      <selection activeCell="K18" sqref="K18"/>
    </sheetView>
  </sheetViews>
  <sheetFormatPr baseColWidth="10" defaultRowHeight="16" x14ac:dyDescent="0.2"/>
  <cols>
    <col min="2" max="12" width="16.83203125" customWidth="1"/>
    <col min="15" max="18" width="10.83203125" style="16"/>
  </cols>
  <sheetData>
    <row r="2" spans="2:18" x14ac:dyDescent="0.2">
      <c r="B2" s="6" t="s">
        <v>4</v>
      </c>
      <c r="C2" s="6" t="s">
        <v>2</v>
      </c>
      <c r="D2" s="6" t="s">
        <v>3</v>
      </c>
      <c r="E2" s="6" t="s">
        <v>1</v>
      </c>
      <c r="F2" s="6" t="s">
        <v>7</v>
      </c>
      <c r="G2" s="6" t="s">
        <v>8</v>
      </c>
      <c r="H2" s="6" t="s">
        <v>9</v>
      </c>
      <c r="I2" s="7" t="s">
        <v>10</v>
      </c>
      <c r="J2" s="5" t="s">
        <v>11</v>
      </c>
      <c r="K2" s="6" t="s">
        <v>12</v>
      </c>
      <c r="L2" s="6" t="s">
        <v>13</v>
      </c>
      <c r="O2" s="16" t="s">
        <v>6</v>
      </c>
      <c r="P2" s="17">
        <v>10000</v>
      </c>
    </row>
    <row r="3" spans="2:18" x14ac:dyDescent="0.2">
      <c r="B3" s="8">
        <v>0</v>
      </c>
      <c r="C3" s="8">
        <v>0</v>
      </c>
      <c r="D3" s="9">
        <v>159500</v>
      </c>
      <c r="E3" s="10">
        <f>(26-$C3)/52 + 0.0000001</f>
        <v>0.50000009999999995</v>
      </c>
      <c r="F3" s="10">
        <f>(LN($D3/$P$3) + ($P$4+($P$6^2)/2)*E3) / ($P$6*SQRT(E3))</f>
        <v>0.76561241119561418</v>
      </c>
      <c r="G3" s="10">
        <f>_xlfn.NORM.DIST(F3, 0, 1, TRUE)</f>
        <v>0.77804652129445939</v>
      </c>
      <c r="H3" s="11">
        <f>ROUND($P$2*G3, 0)</f>
        <v>7780</v>
      </c>
      <c r="I3" s="11">
        <v>0</v>
      </c>
      <c r="J3" s="3">
        <f>H3-I3</f>
        <v>7780</v>
      </c>
      <c r="K3" s="2">
        <f>D3*J3</f>
        <v>1240910000</v>
      </c>
      <c r="L3" s="12">
        <f>K3</f>
        <v>1240910000</v>
      </c>
      <c r="O3" s="16" t="s">
        <v>16</v>
      </c>
      <c r="P3" s="15">
        <f>TRUNC($D$3 * R3, -1)</f>
        <v>138760</v>
      </c>
      <c r="Q3" s="16" t="s">
        <v>5</v>
      </c>
      <c r="R3" s="16">
        <v>0.87</v>
      </c>
    </row>
    <row r="4" spans="2:18" x14ac:dyDescent="0.2">
      <c r="B4" s="8">
        <v>0</v>
      </c>
      <c r="C4" s="8">
        <v>1</v>
      </c>
      <c r="D4" s="8">
        <v>163500</v>
      </c>
      <c r="E4" s="10">
        <f t="shared" ref="E4:E29" si="0">(26-$C4)/52 + 0.0000001</f>
        <v>0.48076933076923078</v>
      </c>
      <c r="F4" s="10">
        <f>(LN($D4/$P$3) + ($P$4+($P$6^2)/2)*E4) / ($P$6*SQRT(E4))</f>
        <v>0.8874638081350209</v>
      </c>
      <c r="G4" s="10">
        <f t="shared" ref="G4:G29" si="1">_xlfn.NORM.DIST(F4, 0, 1, TRUE)</f>
        <v>0.81258537843421119</v>
      </c>
      <c r="H4" s="11">
        <f t="shared" ref="H4:H29" si="2">ROUND($P$2*G4, 0)</f>
        <v>8126</v>
      </c>
      <c r="I4" s="11">
        <f>H3</f>
        <v>7780</v>
      </c>
      <c r="J4" s="3">
        <f t="shared" ref="J4:J29" si="3">H4-I4</f>
        <v>346</v>
      </c>
      <c r="K4" s="2">
        <f t="shared" ref="K4:K29" si="4">D4*J4</f>
        <v>56571000</v>
      </c>
      <c r="L4" s="12">
        <f>L3+K4</f>
        <v>1297481000</v>
      </c>
      <c r="O4" s="16" t="s">
        <v>0</v>
      </c>
      <c r="P4" s="16">
        <v>1.4999999999999999E-2</v>
      </c>
    </row>
    <row r="5" spans="2:18" x14ac:dyDescent="0.2">
      <c r="B5" s="8">
        <v>0</v>
      </c>
      <c r="C5" s="8">
        <v>2</v>
      </c>
      <c r="D5" s="8">
        <v>148000</v>
      </c>
      <c r="E5" s="10">
        <f t="shared" si="0"/>
        <v>0.46153856153846157</v>
      </c>
      <c r="F5" s="10">
        <f>(LN($D5/$P$3) + ($P$4+($P$6^2)/2)*E5) / ($P$6*SQRT(E5))</f>
        <v>0.43860747665590982</v>
      </c>
      <c r="G5" s="10">
        <f t="shared" si="1"/>
        <v>0.66952701070427234</v>
      </c>
      <c r="H5" s="11">
        <f t="shared" si="2"/>
        <v>6695</v>
      </c>
      <c r="I5" s="11">
        <f t="shared" ref="I5:I29" si="5">H4</f>
        <v>8126</v>
      </c>
      <c r="J5" s="3">
        <f t="shared" si="3"/>
        <v>-1431</v>
      </c>
      <c r="K5" s="2">
        <f t="shared" si="4"/>
        <v>-211788000</v>
      </c>
      <c r="L5" s="12">
        <f t="shared" ref="L5:L29" si="6">L4+K5</f>
        <v>1085693000</v>
      </c>
      <c r="O5" s="16" t="s">
        <v>14</v>
      </c>
      <c r="P5" s="16">
        <v>-2E-3</v>
      </c>
    </row>
    <row r="6" spans="2:18" x14ac:dyDescent="0.2">
      <c r="B6" s="8">
        <v>0</v>
      </c>
      <c r="C6" s="8">
        <v>3</v>
      </c>
      <c r="D6" s="8">
        <v>150500</v>
      </c>
      <c r="E6" s="10">
        <f t="shared" si="0"/>
        <v>0.44230779230769229</v>
      </c>
      <c r="F6" s="10">
        <f>(LN($D6/$P$3) + ($P$4+($P$6^2)/2)*E6) / ($P$6*SQRT(E6))</f>
        <v>0.52133516868388519</v>
      </c>
      <c r="G6" s="10">
        <f t="shared" si="1"/>
        <v>0.69893334711709076</v>
      </c>
      <c r="H6" s="11">
        <f t="shared" si="2"/>
        <v>6989</v>
      </c>
      <c r="I6" s="11">
        <f t="shared" si="5"/>
        <v>6695</v>
      </c>
      <c r="J6" s="3">
        <f t="shared" si="3"/>
        <v>294</v>
      </c>
      <c r="K6" s="2">
        <f t="shared" si="4"/>
        <v>44247000</v>
      </c>
      <c r="L6" s="12">
        <f t="shared" si="6"/>
        <v>1129940000</v>
      </c>
      <c r="O6" s="16" t="s">
        <v>15</v>
      </c>
      <c r="P6" s="16">
        <v>0.31780000000000003</v>
      </c>
    </row>
    <row r="7" spans="2:18" x14ac:dyDescent="0.2">
      <c r="B7" s="8">
        <v>0</v>
      </c>
      <c r="C7" s="8">
        <v>4</v>
      </c>
      <c r="D7" s="8">
        <v>145000</v>
      </c>
      <c r="E7" s="10">
        <f t="shared" si="0"/>
        <v>0.42307702307692308</v>
      </c>
      <c r="F7" s="10">
        <f>(LN($D7/$P$3) + ($P$4+($P$6^2)/2)*E7) / ($P$6*SQRT(E7))</f>
        <v>0.34685523638929089</v>
      </c>
      <c r="G7" s="10">
        <f t="shared" si="1"/>
        <v>0.63564996127874751</v>
      </c>
      <c r="H7" s="11">
        <f t="shared" si="2"/>
        <v>6356</v>
      </c>
      <c r="I7" s="11">
        <f t="shared" si="5"/>
        <v>6989</v>
      </c>
      <c r="J7" s="3">
        <f t="shared" si="3"/>
        <v>-633</v>
      </c>
      <c r="K7" s="2">
        <f t="shared" si="4"/>
        <v>-91785000</v>
      </c>
      <c r="L7" s="12">
        <f t="shared" si="6"/>
        <v>1038155000</v>
      </c>
    </row>
    <row r="8" spans="2:18" x14ac:dyDescent="0.2">
      <c r="B8" s="8">
        <v>0</v>
      </c>
      <c r="C8" s="8">
        <v>5</v>
      </c>
      <c r="D8" s="8">
        <v>145000</v>
      </c>
      <c r="E8" s="10">
        <f t="shared" si="0"/>
        <v>0.40384625384615386</v>
      </c>
      <c r="F8" s="10">
        <f>(LN($D8/$P$3) + ($P$4+($P$6^2)/2)*E8) / ($P$6*SQRT(E8))</f>
        <v>0.34878079711521803</v>
      </c>
      <c r="G8" s="10">
        <f t="shared" si="1"/>
        <v>0.63637305955048773</v>
      </c>
      <c r="H8" s="11">
        <f t="shared" si="2"/>
        <v>6364</v>
      </c>
      <c r="I8" s="11">
        <f t="shared" si="5"/>
        <v>6356</v>
      </c>
      <c r="J8" s="3">
        <f t="shared" si="3"/>
        <v>8</v>
      </c>
      <c r="K8" s="2">
        <f t="shared" si="4"/>
        <v>1160000</v>
      </c>
      <c r="L8" s="12">
        <f t="shared" si="6"/>
        <v>1039315000</v>
      </c>
    </row>
    <row r="9" spans="2:18" x14ac:dyDescent="0.2">
      <c r="B9" s="8">
        <v>0</v>
      </c>
      <c r="C9" s="8">
        <v>6</v>
      </c>
      <c r="D9" s="8">
        <v>148000</v>
      </c>
      <c r="E9" s="10">
        <f t="shared" si="0"/>
        <v>0.38461548461538464</v>
      </c>
      <c r="F9" s="10">
        <f>(LN($D9/$P$3) + ($P$4+($P$6^2)/2)*E9) / ($P$6*SQRT(E9))</f>
        <v>0.45490691427064117</v>
      </c>
      <c r="G9" s="10">
        <f t="shared" si="1"/>
        <v>0.67541189580122518</v>
      </c>
      <c r="H9" s="11">
        <f t="shared" si="2"/>
        <v>6754</v>
      </c>
      <c r="I9" s="11">
        <f t="shared" si="5"/>
        <v>6364</v>
      </c>
      <c r="J9" s="3">
        <f t="shared" si="3"/>
        <v>390</v>
      </c>
      <c r="K9" s="2">
        <f t="shared" si="4"/>
        <v>57720000</v>
      </c>
      <c r="L9" s="12">
        <f t="shared" si="6"/>
        <v>1097035000</v>
      </c>
    </row>
    <row r="10" spans="2:18" ht="19" x14ac:dyDescent="0.25">
      <c r="B10" s="8">
        <v>0</v>
      </c>
      <c r="C10" s="8">
        <v>7</v>
      </c>
      <c r="D10" s="8">
        <v>144500</v>
      </c>
      <c r="E10" s="10">
        <f t="shared" si="0"/>
        <v>0.36538471538461537</v>
      </c>
      <c r="F10" s="10">
        <f>(LN($D10/$P$3) + ($P$4+($P$6^2)/2)*E10) / ($P$6*SQRT(E10))</f>
        <v>0.33558330175456275</v>
      </c>
      <c r="G10" s="10">
        <f t="shared" si="1"/>
        <v>0.63140744111866787</v>
      </c>
      <c r="H10" s="11">
        <f t="shared" si="2"/>
        <v>6314</v>
      </c>
      <c r="I10" s="11">
        <f t="shared" si="5"/>
        <v>6754</v>
      </c>
      <c r="J10" s="3">
        <f t="shared" si="3"/>
        <v>-440</v>
      </c>
      <c r="K10" s="2">
        <f t="shared" si="4"/>
        <v>-63580000</v>
      </c>
      <c r="L10" s="12">
        <f t="shared" si="6"/>
        <v>1033455000</v>
      </c>
      <c r="N10" s="1"/>
    </row>
    <row r="11" spans="2:18" ht="19" x14ac:dyDescent="0.25">
      <c r="B11" s="8">
        <v>0</v>
      </c>
      <c r="C11" s="8">
        <v>8</v>
      </c>
      <c r="D11" s="8">
        <v>148000</v>
      </c>
      <c r="E11" s="10">
        <f t="shared" si="0"/>
        <v>0.34615394615384615</v>
      </c>
      <c r="F11" s="10">
        <f>(LN($D11/$P$3) + ($P$4+($P$6^2)/2)*E11) / ($P$6*SQRT(E11))</f>
        <v>0.46604084026617104</v>
      </c>
      <c r="G11" s="10">
        <f t="shared" si="1"/>
        <v>0.67940686609776879</v>
      </c>
      <c r="H11" s="11">
        <f t="shared" si="2"/>
        <v>6794</v>
      </c>
      <c r="I11" s="11">
        <f t="shared" si="5"/>
        <v>6314</v>
      </c>
      <c r="J11" s="3">
        <f t="shared" si="3"/>
        <v>480</v>
      </c>
      <c r="K11" s="2">
        <f t="shared" si="4"/>
        <v>71040000</v>
      </c>
      <c r="L11" s="12">
        <f t="shared" si="6"/>
        <v>1104495000</v>
      </c>
      <c r="N11" s="1"/>
    </row>
    <row r="12" spans="2:18" ht="19" x14ac:dyDescent="0.25">
      <c r="B12" s="8">
        <v>0</v>
      </c>
      <c r="C12" s="8">
        <v>9</v>
      </c>
      <c r="D12" s="8">
        <v>144500</v>
      </c>
      <c r="E12" s="10">
        <f t="shared" si="0"/>
        <v>0.32692317692307693</v>
      </c>
      <c r="F12" s="10">
        <f>(LN($D12/$P$3) + ($P$4+($P$6^2)/2)*E12) / ($P$6*SQRT(E12))</f>
        <v>0.3409109774829997</v>
      </c>
      <c r="G12" s="10">
        <f t="shared" si="1"/>
        <v>0.63341469974831155</v>
      </c>
      <c r="H12" s="11">
        <f t="shared" si="2"/>
        <v>6334</v>
      </c>
      <c r="I12" s="11">
        <f t="shared" si="5"/>
        <v>6794</v>
      </c>
      <c r="J12" s="3">
        <f t="shared" si="3"/>
        <v>-460</v>
      </c>
      <c r="K12" s="2">
        <f t="shared" si="4"/>
        <v>-66470000</v>
      </c>
      <c r="L12" s="12">
        <f t="shared" si="6"/>
        <v>1038025000</v>
      </c>
      <c r="N12" s="1"/>
    </row>
    <row r="13" spans="2:18" ht="19" x14ac:dyDescent="0.25">
      <c r="B13" s="8">
        <v>0</v>
      </c>
      <c r="C13" s="8">
        <v>10</v>
      </c>
      <c r="D13" s="8">
        <v>140000</v>
      </c>
      <c r="E13" s="10">
        <f t="shared" si="0"/>
        <v>0.30769240769230771</v>
      </c>
      <c r="F13" s="10">
        <f>(LN($D13/$P$3) + ($P$4+($P$6^2)/2)*E13) / ($P$6*SQRT(E13))</f>
        <v>0.16479095147305695</v>
      </c>
      <c r="G13" s="10">
        <f t="shared" si="1"/>
        <v>0.56544573682497057</v>
      </c>
      <c r="H13" s="11">
        <f t="shared" si="2"/>
        <v>5654</v>
      </c>
      <c r="I13" s="11">
        <f t="shared" si="5"/>
        <v>6334</v>
      </c>
      <c r="J13" s="3">
        <f t="shared" si="3"/>
        <v>-680</v>
      </c>
      <c r="K13" s="2">
        <f t="shared" si="4"/>
        <v>-95200000</v>
      </c>
      <c r="L13" s="12">
        <f t="shared" si="6"/>
        <v>942825000</v>
      </c>
      <c r="N13" s="1"/>
    </row>
    <row r="14" spans="2:18" ht="19" x14ac:dyDescent="0.25">
      <c r="B14" s="8">
        <v>0</v>
      </c>
      <c r="C14" s="8">
        <v>11</v>
      </c>
      <c r="D14" s="8">
        <v>135000</v>
      </c>
      <c r="E14" s="10">
        <f t="shared" si="0"/>
        <v>0.28846163846153844</v>
      </c>
      <c r="F14" s="10">
        <f>(LN($D14/$P$3) + ($P$4+($P$6^2)/2)*E14) / ($P$6*SQRT(E14))</f>
        <v>-5.0251699730290249E-2</v>
      </c>
      <c r="G14" s="10">
        <f t="shared" si="1"/>
        <v>0.47996090656803336</v>
      </c>
      <c r="H14" s="11">
        <f t="shared" si="2"/>
        <v>4800</v>
      </c>
      <c r="I14" s="11">
        <f t="shared" si="5"/>
        <v>5654</v>
      </c>
      <c r="J14" s="3">
        <f t="shared" si="3"/>
        <v>-854</v>
      </c>
      <c r="K14" s="2">
        <f t="shared" si="4"/>
        <v>-115290000</v>
      </c>
      <c r="L14" s="12">
        <f t="shared" si="6"/>
        <v>827535000</v>
      </c>
      <c r="N14" s="1"/>
    </row>
    <row r="15" spans="2:18" ht="19" x14ac:dyDescent="0.25">
      <c r="B15" s="8">
        <v>0</v>
      </c>
      <c r="C15" s="8">
        <v>12</v>
      </c>
      <c r="D15" s="8">
        <v>137000</v>
      </c>
      <c r="E15" s="10">
        <f t="shared" si="0"/>
        <v>0.26923086923076922</v>
      </c>
      <c r="F15" s="10">
        <f>(LN($D15/$P$3) + ($P$4+($P$6^2)/2)*E15) / ($P$6*SQRT(E15))</f>
        <v>2.9529101836768941E-2</v>
      </c>
      <c r="G15" s="10">
        <f t="shared" si="1"/>
        <v>0.51177869542613075</v>
      </c>
      <c r="H15" s="11">
        <f t="shared" si="2"/>
        <v>5118</v>
      </c>
      <c r="I15" s="11">
        <f t="shared" si="5"/>
        <v>4800</v>
      </c>
      <c r="J15" s="3">
        <f t="shared" si="3"/>
        <v>318</v>
      </c>
      <c r="K15" s="2">
        <f t="shared" si="4"/>
        <v>43566000</v>
      </c>
      <c r="L15" s="12">
        <f t="shared" si="6"/>
        <v>871101000</v>
      </c>
      <c r="N15" s="1"/>
    </row>
    <row r="16" spans="2:18" ht="19" x14ac:dyDescent="0.25">
      <c r="B16" s="8">
        <v>0</v>
      </c>
      <c r="C16" s="8">
        <v>13</v>
      </c>
      <c r="D16" s="8">
        <v>141000</v>
      </c>
      <c r="E16" s="10">
        <f t="shared" si="0"/>
        <v>0.2500001</v>
      </c>
      <c r="F16" s="10">
        <f>(LN($D16/$P$3) + ($P$4+($P$6^2)/2)*E16) / ($P$6*SQRT(E16))</f>
        <v>0.20383054341552728</v>
      </c>
      <c r="G16" s="10">
        <f t="shared" si="1"/>
        <v>0.58075703816176294</v>
      </c>
      <c r="H16" s="11">
        <f t="shared" si="2"/>
        <v>5808</v>
      </c>
      <c r="I16" s="11">
        <f t="shared" si="5"/>
        <v>5118</v>
      </c>
      <c r="J16" s="3">
        <f t="shared" si="3"/>
        <v>690</v>
      </c>
      <c r="K16" s="2">
        <f t="shared" si="4"/>
        <v>97290000</v>
      </c>
      <c r="L16" s="12">
        <f t="shared" si="6"/>
        <v>968391000</v>
      </c>
      <c r="N16" s="1"/>
    </row>
    <row r="17" spans="2:14" ht="19" x14ac:dyDescent="0.25">
      <c r="B17" s="8">
        <v>0</v>
      </c>
      <c r="C17" s="8">
        <v>14</v>
      </c>
      <c r="D17" s="8">
        <v>151000</v>
      </c>
      <c r="E17" s="10">
        <f t="shared" si="0"/>
        <v>0.23076933076923078</v>
      </c>
      <c r="F17" s="10">
        <f>(LN($D17/$P$3) + ($P$4+($P$6^2)/2)*E17) / ($P$6*SQRT(E17))</f>
        <v>0.65272490916482306</v>
      </c>
      <c r="G17" s="10">
        <f t="shared" si="1"/>
        <v>0.74303317952294701</v>
      </c>
      <c r="H17" s="11">
        <f t="shared" si="2"/>
        <v>7430</v>
      </c>
      <c r="I17" s="11">
        <f t="shared" si="5"/>
        <v>5808</v>
      </c>
      <c r="J17" s="3">
        <f t="shared" si="3"/>
        <v>1622</v>
      </c>
      <c r="K17" s="2">
        <f t="shared" si="4"/>
        <v>244922000</v>
      </c>
      <c r="L17" s="12">
        <f t="shared" si="6"/>
        <v>1213313000</v>
      </c>
      <c r="N17" s="1"/>
    </row>
    <row r="18" spans="2:14" ht="19" x14ac:dyDescent="0.25">
      <c r="B18" s="8">
        <v>0</v>
      </c>
      <c r="C18" s="8">
        <v>15</v>
      </c>
      <c r="D18" s="8">
        <v>153000</v>
      </c>
      <c r="E18" s="10">
        <f t="shared" si="0"/>
        <v>0.21153856153846154</v>
      </c>
      <c r="F18" s="10">
        <f>(LN($D18/$P$3) + ($P$4+($P$6^2)/2)*E18) / ($P$6*SQRT(E18))</f>
        <v>0.76315250491240616</v>
      </c>
      <c r="G18" s="10">
        <f t="shared" si="1"/>
        <v>0.77731377492651488</v>
      </c>
      <c r="H18" s="11">
        <f t="shared" si="2"/>
        <v>7773</v>
      </c>
      <c r="I18" s="11">
        <f t="shared" si="5"/>
        <v>7430</v>
      </c>
      <c r="J18" s="3">
        <f t="shared" si="3"/>
        <v>343</v>
      </c>
      <c r="K18" s="2">
        <f t="shared" si="4"/>
        <v>52479000</v>
      </c>
      <c r="L18" s="12">
        <f t="shared" si="6"/>
        <v>1265792000</v>
      </c>
      <c r="N18" s="1"/>
    </row>
    <row r="19" spans="2:14" ht="19" x14ac:dyDescent="0.25">
      <c r="B19" s="8">
        <v>0</v>
      </c>
      <c r="C19" s="8">
        <v>16</v>
      </c>
      <c r="D19" s="8">
        <v>151500</v>
      </c>
      <c r="E19" s="10">
        <f t="shared" si="0"/>
        <v>0.19230779230769232</v>
      </c>
      <c r="F19" s="10">
        <f>(LN($D19/$P$3) + ($P$4+($P$6^2)/2)*E19) / ($P$6*SQRT(E19))</f>
        <v>0.72066860210953576</v>
      </c>
      <c r="G19" s="10">
        <f t="shared" si="1"/>
        <v>0.76444328267292683</v>
      </c>
      <c r="H19" s="11">
        <f t="shared" si="2"/>
        <v>7644</v>
      </c>
      <c r="I19" s="11">
        <f t="shared" si="5"/>
        <v>7773</v>
      </c>
      <c r="J19" s="3">
        <f t="shared" si="3"/>
        <v>-129</v>
      </c>
      <c r="K19" s="2">
        <f t="shared" si="4"/>
        <v>-19543500</v>
      </c>
      <c r="L19" s="12">
        <f t="shared" si="6"/>
        <v>1246248500</v>
      </c>
      <c r="N19" s="1"/>
    </row>
    <row r="20" spans="2:14" ht="19" x14ac:dyDescent="0.25">
      <c r="B20" s="8">
        <v>0</v>
      </c>
      <c r="C20" s="8">
        <v>17</v>
      </c>
      <c r="D20" s="8">
        <v>156000</v>
      </c>
      <c r="E20" s="10">
        <f t="shared" si="0"/>
        <v>0.17307702307692308</v>
      </c>
      <c r="F20" s="10">
        <f>(LN($D20/$P$3) + ($P$4+($P$6^2)/2)*E20) / ($P$6*SQRT(E20))</f>
        <v>0.97151280047292665</v>
      </c>
      <c r="G20" s="10">
        <f t="shared" si="1"/>
        <v>0.83435350900735383</v>
      </c>
      <c r="H20" s="11">
        <f t="shared" si="2"/>
        <v>8344</v>
      </c>
      <c r="I20" s="11">
        <f t="shared" si="5"/>
        <v>7644</v>
      </c>
      <c r="J20" s="3">
        <f t="shared" si="3"/>
        <v>700</v>
      </c>
      <c r="K20" s="2">
        <f t="shared" si="4"/>
        <v>109200000</v>
      </c>
      <c r="L20" s="12">
        <f t="shared" si="6"/>
        <v>1355448500</v>
      </c>
      <c r="N20" s="1"/>
    </row>
    <row r="21" spans="2:14" ht="19" x14ac:dyDescent="0.25">
      <c r="B21" s="8">
        <v>0</v>
      </c>
      <c r="C21" s="8">
        <v>18</v>
      </c>
      <c r="D21" s="8">
        <v>158500</v>
      </c>
      <c r="E21" s="10">
        <f t="shared" si="0"/>
        <v>0.15384625384615386</v>
      </c>
      <c r="F21" s="10">
        <f>(LN($D21/$P$3) + ($P$4+($P$6^2)/2)*E21) / ($P$6*SQRT(E21))</f>
        <v>1.1478843677467896</v>
      </c>
      <c r="G21" s="10">
        <f t="shared" si="1"/>
        <v>0.87449184883984143</v>
      </c>
      <c r="H21" s="11">
        <f t="shared" si="2"/>
        <v>8745</v>
      </c>
      <c r="I21" s="11">
        <f t="shared" si="5"/>
        <v>8344</v>
      </c>
      <c r="J21" s="3">
        <f t="shared" si="3"/>
        <v>401</v>
      </c>
      <c r="K21" s="2">
        <f t="shared" si="4"/>
        <v>63558500</v>
      </c>
      <c r="L21" s="12">
        <f t="shared" si="6"/>
        <v>1419007000</v>
      </c>
      <c r="N21" s="1"/>
    </row>
    <row r="22" spans="2:14" ht="19" x14ac:dyDescent="0.25">
      <c r="B22" s="8">
        <v>0</v>
      </c>
      <c r="C22" s="8">
        <v>19</v>
      </c>
      <c r="D22" s="8">
        <v>160500</v>
      </c>
      <c r="E22" s="10">
        <f t="shared" si="0"/>
        <v>0.13461548461538461</v>
      </c>
      <c r="F22" s="10">
        <f>(LN($D22/$P$3) + ($P$4+($P$6^2)/2)*E22) / ($P$6*SQRT(E22))</f>
        <v>1.323878287548772</v>
      </c>
      <c r="G22" s="10">
        <f t="shared" si="1"/>
        <v>0.90722826485785002</v>
      </c>
      <c r="H22" s="11">
        <f t="shared" si="2"/>
        <v>9072</v>
      </c>
      <c r="I22" s="11">
        <f t="shared" si="5"/>
        <v>8745</v>
      </c>
      <c r="J22" s="3">
        <f t="shared" si="3"/>
        <v>327</v>
      </c>
      <c r="K22" s="2">
        <f t="shared" si="4"/>
        <v>52483500</v>
      </c>
      <c r="L22" s="12">
        <f t="shared" si="6"/>
        <v>1471490500</v>
      </c>
      <c r="N22" s="1"/>
    </row>
    <row r="23" spans="2:14" ht="19" x14ac:dyDescent="0.25">
      <c r="B23" s="8">
        <v>0</v>
      </c>
      <c r="C23" s="8">
        <v>20</v>
      </c>
      <c r="D23" s="8">
        <v>156500</v>
      </c>
      <c r="E23" s="10">
        <f t="shared" si="0"/>
        <v>0.11538471538461539</v>
      </c>
      <c r="F23" s="10">
        <f>(LN($D23/$P$3) + ($P$4+($P$6^2)/2)*E23) / ($P$6*SQRT(E23))</f>
        <v>1.1844939151217748</v>
      </c>
      <c r="G23" s="10">
        <f t="shared" si="1"/>
        <v>0.88189119821486006</v>
      </c>
      <c r="H23" s="11">
        <f t="shared" si="2"/>
        <v>8819</v>
      </c>
      <c r="I23" s="11">
        <f t="shared" si="5"/>
        <v>9072</v>
      </c>
      <c r="J23" s="3">
        <f t="shared" si="3"/>
        <v>-253</v>
      </c>
      <c r="K23" s="2">
        <f t="shared" si="4"/>
        <v>-39594500</v>
      </c>
      <c r="L23" s="12">
        <f t="shared" si="6"/>
        <v>1431896000</v>
      </c>
      <c r="N23" s="1"/>
    </row>
    <row r="24" spans="2:14" ht="19" x14ac:dyDescent="0.25">
      <c r="B24" s="8">
        <v>0</v>
      </c>
      <c r="C24" s="8">
        <v>21</v>
      </c>
      <c r="D24" s="8">
        <v>158500</v>
      </c>
      <c r="E24" s="10">
        <f t="shared" si="0"/>
        <v>9.6153946153846162E-2</v>
      </c>
      <c r="F24" s="10">
        <f>(LN($D24/$P$3) + ($P$4+($P$6^2)/2)*E24) / ($P$6*SQRT(E24))</f>
        <v>1.4136261293099588</v>
      </c>
      <c r="G24" s="10">
        <f t="shared" si="1"/>
        <v>0.92126414741804286</v>
      </c>
      <c r="H24" s="11">
        <f t="shared" si="2"/>
        <v>9213</v>
      </c>
      <c r="I24" s="11">
        <f t="shared" si="5"/>
        <v>8819</v>
      </c>
      <c r="J24" s="3">
        <f t="shared" si="3"/>
        <v>394</v>
      </c>
      <c r="K24" s="2">
        <f t="shared" si="4"/>
        <v>62449000</v>
      </c>
      <c r="L24" s="12">
        <f t="shared" si="6"/>
        <v>1494345000</v>
      </c>
      <c r="N24" s="1"/>
    </row>
    <row r="25" spans="2:14" ht="19" x14ac:dyDescent="0.25">
      <c r="B25" s="8">
        <v>0</v>
      </c>
      <c r="C25" s="8">
        <v>22</v>
      </c>
      <c r="D25" s="8">
        <v>160500</v>
      </c>
      <c r="E25" s="10">
        <f t="shared" si="0"/>
        <v>7.692317692307693E-2</v>
      </c>
      <c r="F25" s="10">
        <f>(LN($D25/$P$3) + ($P$4+($P$6^2)/2)*E25) / ($P$6*SQRT(E25))</f>
        <v>1.7084546107939669</v>
      </c>
      <c r="G25" s="10">
        <f t="shared" si="1"/>
        <v>0.95622398922427088</v>
      </c>
      <c r="H25" s="11">
        <f t="shared" si="2"/>
        <v>9562</v>
      </c>
      <c r="I25" s="11">
        <f t="shared" si="5"/>
        <v>9213</v>
      </c>
      <c r="J25" s="3">
        <f t="shared" si="3"/>
        <v>349</v>
      </c>
      <c r="K25" s="2">
        <f t="shared" si="4"/>
        <v>56014500</v>
      </c>
      <c r="L25" s="12">
        <f t="shared" si="6"/>
        <v>1550359500</v>
      </c>
      <c r="N25" s="1"/>
    </row>
    <row r="26" spans="2:14" ht="19" x14ac:dyDescent="0.25">
      <c r="B26" s="8">
        <v>0</v>
      </c>
      <c r="C26" s="8">
        <v>23</v>
      </c>
      <c r="D26" s="8">
        <v>150000</v>
      </c>
      <c r="E26" s="10">
        <f t="shared" si="0"/>
        <v>5.7692407692307698E-2</v>
      </c>
      <c r="F26" s="10">
        <f>(LN($D26/$P$3) + ($P$4+($P$6^2)/2)*E26) / ($P$6*SQRT(E26))</f>
        <v>1.0698919928748776</v>
      </c>
      <c r="G26" s="10">
        <f t="shared" si="1"/>
        <v>0.8576660361628502</v>
      </c>
      <c r="H26" s="11">
        <f t="shared" si="2"/>
        <v>8577</v>
      </c>
      <c r="I26" s="11">
        <f t="shared" si="5"/>
        <v>9562</v>
      </c>
      <c r="J26" s="3">
        <f t="shared" si="3"/>
        <v>-985</v>
      </c>
      <c r="K26" s="2">
        <f t="shared" si="4"/>
        <v>-147750000</v>
      </c>
      <c r="L26" s="12">
        <f t="shared" si="6"/>
        <v>1402609500</v>
      </c>
      <c r="N26" s="1"/>
    </row>
    <row r="27" spans="2:14" ht="19" x14ac:dyDescent="0.25">
      <c r="B27" s="8">
        <v>0</v>
      </c>
      <c r="C27" s="8">
        <v>24</v>
      </c>
      <c r="D27" s="8">
        <v>154000</v>
      </c>
      <c r="E27" s="10">
        <f t="shared" si="0"/>
        <v>3.8461638461538467E-2</v>
      </c>
      <c r="F27" s="10">
        <f>(LN($D27/$P$3) + ($P$4+($P$6^2)/2)*E27) / ($P$6*SQRT(E27))</f>
        <v>1.712388386375471</v>
      </c>
      <c r="G27" s="10">
        <f t="shared" si="1"/>
        <v>0.95658744106785165</v>
      </c>
      <c r="H27" s="11">
        <f t="shared" si="2"/>
        <v>9566</v>
      </c>
      <c r="I27" s="11">
        <f t="shared" si="5"/>
        <v>8577</v>
      </c>
      <c r="J27" s="3">
        <f t="shared" si="3"/>
        <v>989</v>
      </c>
      <c r="K27" s="2">
        <f t="shared" si="4"/>
        <v>152306000</v>
      </c>
      <c r="L27" s="12">
        <f t="shared" si="6"/>
        <v>1554915500</v>
      </c>
      <c r="N27" s="1"/>
    </row>
    <row r="28" spans="2:14" ht="19" x14ac:dyDescent="0.25">
      <c r="B28" s="8">
        <v>0</v>
      </c>
      <c r="C28" s="8">
        <v>25</v>
      </c>
      <c r="D28" s="8">
        <v>154000</v>
      </c>
      <c r="E28" s="10">
        <f t="shared" si="0"/>
        <v>1.9230869230769231E-2</v>
      </c>
      <c r="F28" s="10">
        <f>(LN($D28/$P$3) + ($P$4+($P$6^2)/2)*E28) / ($P$6*SQRT(E28))</f>
        <v>2.3930989484059064</v>
      </c>
      <c r="G28" s="10">
        <f t="shared" si="1"/>
        <v>0.9916466325790011</v>
      </c>
      <c r="H28" s="11">
        <f t="shared" si="2"/>
        <v>9916</v>
      </c>
      <c r="I28" s="11">
        <f t="shared" si="5"/>
        <v>9566</v>
      </c>
      <c r="J28" s="3">
        <f t="shared" si="3"/>
        <v>350</v>
      </c>
      <c r="K28" s="2">
        <f t="shared" si="4"/>
        <v>53900000</v>
      </c>
      <c r="L28" s="12">
        <f t="shared" si="6"/>
        <v>1608815500</v>
      </c>
      <c r="N28" s="1"/>
    </row>
    <row r="29" spans="2:14" ht="19" x14ac:dyDescent="0.25">
      <c r="B29" s="8">
        <v>0</v>
      </c>
      <c r="C29" s="8">
        <v>26</v>
      </c>
      <c r="D29" s="8">
        <v>149500</v>
      </c>
      <c r="E29" s="10">
        <f t="shared" si="0"/>
        <v>9.9999999999999995E-8</v>
      </c>
      <c r="F29" s="10">
        <f>(LN($D29/$P$3) + ($P$4+($P$6^2)/2)*E29) / ($P$6*SQRT(E29))</f>
        <v>741.81757420436168</v>
      </c>
      <c r="G29" s="10">
        <f t="shared" si="1"/>
        <v>1</v>
      </c>
      <c r="H29" s="11">
        <f t="shared" si="2"/>
        <v>10000</v>
      </c>
      <c r="I29" s="11">
        <f t="shared" si="5"/>
        <v>9916</v>
      </c>
      <c r="J29" s="3">
        <f t="shared" si="3"/>
        <v>84</v>
      </c>
      <c r="K29" s="2">
        <f t="shared" si="4"/>
        <v>12558000</v>
      </c>
      <c r="L29" s="12">
        <f t="shared" si="6"/>
        <v>1621373500</v>
      </c>
      <c r="N29" s="1"/>
    </row>
    <row r="32" spans="2:14" ht="19" x14ac:dyDescent="0.25">
      <c r="D32" s="1"/>
    </row>
    <row r="33" spans="4:4" ht="19" x14ac:dyDescent="0.25">
      <c r="D33" s="1"/>
    </row>
    <row r="34" spans="4:4" ht="19" x14ac:dyDescent="0.25">
      <c r="D34" s="1"/>
    </row>
    <row r="35" spans="4:4" ht="19" x14ac:dyDescent="0.25">
      <c r="D35" s="1"/>
    </row>
    <row r="36" spans="4:4" ht="19" x14ac:dyDescent="0.25">
      <c r="D36" s="1"/>
    </row>
    <row r="37" spans="4:4" ht="19" x14ac:dyDescent="0.25">
      <c r="D37" s="1"/>
    </row>
    <row r="38" spans="4:4" ht="19" x14ac:dyDescent="0.25">
      <c r="D38" s="1"/>
    </row>
    <row r="39" spans="4:4" ht="19" x14ac:dyDescent="0.25">
      <c r="D39" s="1"/>
    </row>
    <row r="40" spans="4:4" ht="19" x14ac:dyDescent="0.25">
      <c r="D40" s="1"/>
    </row>
    <row r="41" spans="4:4" ht="19" x14ac:dyDescent="0.25">
      <c r="D41" s="1"/>
    </row>
    <row r="42" spans="4:4" ht="19" x14ac:dyDescent="0.25">
      <c r="D42" s="1"/>
    </row>
    <row r="43" spans="4:4" ht="19" x14ac:dyDescent="0.25">
      <c r="D43" s="1"/>
    </row>
    <row r="44" spans="4:4" ht="19" x14ac:dyDescent="0.25">
      <c r="D44" s="1"/>
    </row>
    <row r="45" spans="4:4" ht="19" x14ac:dyDescent="0.25">
      <c r="D45" s="1"/>
    </row>
    <row r="46" spans="4:4" ht="19" x14ac:dyDescent="0.25">
      <c r="D46" s="1"/>
    </row>
    <row r="47" spans="4:4" ht="19" x14ac:dyDescent="0.25">
      <c r="D47" s="1"/>
    </row>
    <row r="48" spans="4:4" ht="19" x14ac:dyDescent="0.25">
      <c r="D48" s="1"/>
    </row>
    <row r="49" spans="4:4" ht="19" x14ac:dyDescent="0.25">
      <c r="D49" s="1"/>
    </row>
    <row r="50" spans="4:4" ht="19" x14ac:dyDescent="0.25">
      <c r="D50" s="1"/>
    </row>
    <row r="51" spans="4:4" ht="19" x14ac:dyDescent="0.25">
      <c r="D51" s="1"/>
    </row>
    <row r="52" spans="4:4" ht="19" x14ac:dyDescent="0.25">
      <c r="D52" s="1"/>
    </row>
    <row r="53" spans="4:4" ht="19" x14ac:dyDescent="0.25">
      <c r="D53" s="1"/>
    </row>
    <row r="54" spans="4:4" ht="19" x14ac:dyDescent="0.25">
      <c r="D54" s="1"/>
    </row>
    <row r="55" spans="4:4" ht="19" x14ac:dyDescent="0.25">
      <c r="D55" s="1"/>
    </row>
    <row r="56" spans="4:4" ht="19" x14ac:dyDescent="0.25">
      <c r="D56" s="1"/>
    </row>
    <row r="57" spans="4:4" ht="19" x14ac:dyDescent="0.25">
      <c r="D5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samsung</vt:lpstr>
      <vt:lpstr>hyundai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이종현</dc:creator>
  <cp:lastModifiedBy>이종현</cp:lastModifiedBy>
  <dcterms:created xsi:type="dcterms:W3CDTF">2021-12-20T14:27:51Z</dcterms:created>
  <dcterms:modified xsi:type="dcterms:W3CDTF">2021-12-20T16:02:52Z</dcterms:modified>
</cp:coreProperties>
</file>