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plomarbeit\Excel-Dateien\"/>
    </mc:Choice>
  </mc:AlternateContent>
  <xr:revisionPtr revIDLastSave="0" documentId="13_ncr:1_{7579E18F-9AC5-416E-A4E8-40F1681D72FD}" xr6:coauthVersionLast="47" xr6:coauthVersionMax="47" xr10:uidLastSave="{00000000-0000-0000-0000-000000000000}"/>
  <bookViews>
    <workbookView xWindow="-120" yWindow="-120" windowWidth="29040" windowHeight="15720" xr2:uid="{73359528-200E-42D2-A4F9-8622C6CE8903}"/>
  </bookViews>
  <sheets>
    <sheet name="R(phi)" sheetId="1" r:id="rId1"/>
  </sheets>
  <definedNames>
    <definedName name="_xlnm.Print_Area" localSheetId="0">'R(phi)'!$A$1:$D$62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20" i="1"/>
  <c r="D29" i="1"/>
  <c r="D28" i="1"/>
  <c r="D27" i="1"/>
  <c r="D19" i="1"/>
  <c r="D18" i="1"/>
  <c r="D17" i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<sst xmlns="http://schemas.openxmlformats.org/spreadsheetml/2006/main" count="4" uniqueCount="4">
  <si>
    <t>Graphische Darstellung der empirisch ermittelten Werte</t>
  </si>
  <si>
    <t>UINT-Wert empirisch</t>
  </si>
  <si>
    <t xml:space="preserve">ϕ </t>
  </si>
  <si>
    <r>
      <t>"R(</t>
    </r>
    <r>
      <rPr>
        <b/>
        <sz val="11"/>
        <color theme="1"/>
        <rFont val="Calibri"/>
        <family val="2"/>
      </rPr>
      <t>ϕ</t>
    </r>
    <r>
      <rPr>
        <b/>
        <sz val="11"/>
        <color theme="1"/>
        <rFont val="Calibri"/>
        <family val="2"/>
        <scheme val="minor"/>
      </rPr>
      <t>) = sqrt(</t>
    </r>
    <r>
      <rPr>
        <b/>
        <sz val="11"/>
        <color theme="1"/>
        <rFont val="Calibri"/>
        <family val="2"/>
      </rPr>
      <t>ϕ</t>
    </r>
    <r>
      <rPr>
        <b/>
        <sz val="11"/>
        <color theme="1"/>
        <rFont val="Calibri"/>
        <family val="2"/>
        <scheme val="minor"/>
      </rPr>
      <t>) + 22,85"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</si>
</sst>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&quot;°&quot;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3" borderId="0" xfId="0" applyNumberFormat="1" applyFill="1" applyAlignment="1">
      <alignment horizontal="center"/>
    </xf>
    <xf numFmtId="0" fontId="2" fillId="4" borderId="0" xfId="0" applyFont="1" applyFill="1"/>
    <xf numFmtId="0" fontId="0" fillId="4" borderId="0" xfId="0" applyFill="1"/>
    <xf numFmtId="0" fontId="2" fillId="0" borderId="0" xfId="0" applyFont="1" applyFill="1"/>
    <xf numFmtId="0" fontId="0" fillId="0" borderId="0" xfId="0" applyFill="1"/>
    <xf numFmtId="1" fontId="0" fillId="2" borderId="0" xfId="0" applyNumberForma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165" fontId="0" fillId="3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Näherung </a:t>
            </a:r>
            <a:r>
              <a:rPr lang="de-AT" baseline="0"/>
              <a:t>mit R(</a:t>
            </a:r>
            <a:r>
              <a:rPr lang="el-GR" baseline="0"/>
              <a:t>ϕ</a:t>
            </a:r>
            <a:r>
              <a:rPr lang="de-AT" baseline="0"/>
              <a:t>)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893977702328492"/>
          <c:y val="0.11898460840543082"/>
          <c:w val="0.76928854535384916"/>
          <c:h val="0.606933343003431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'R(phi)'!$C$10</c:f>
              <c:strCache>
                <c:ptCount val="1"/>
                <c:pt idx="0">
                  <c:v>UINT-Wert empirisch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'R(phi)'!$B$11:$B$29</c:f>
              <c:numCache>
                <c:formatCode>0\ "°"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'R(phi)'!$C$11:$C$29</c:f>
              <c:numCache>
                <c:formatCode>General</c:formatCode>
                <c:ptCount val="19"/>
                <c:pt idx="0">
                  <c:v>420</c:v>
                </c:pt>
                <c:pt idx="1">
                  <c:v>440</c:v>
                </c:pt>
                <c:pt idx="2">
                  <c:v>540</c:v>
                </c:pt>
                <c:pt idx="3">
                  <c:v>565</c:v>
                </c:pt>
                <c:pt idx="4">
                  <c:v>570</c:v>
                </c:pt>
                <c:pt idx="5" formatCode="0">
                  <c:v>585</c:v>
                </c:pt>
                <c:pt idx="6">
                  <c:v>595</c:v>
                </c:pt>
                <c:pt idx="7" formatCode="0">
                  <c:v>600</c:v>
                </c:pt>
                <c:pt idx="8" formatCode="0">
                  <c:v>605</c:v>
                </c:pt>
                <c:pt idx="9">
                  <c:v>614</c:v>
                </c:pt>
                <c:pt idx="10">
                  <c:v>628</c:v>
                </c:pt>
                <c:pt idx="11" formatCode="0">
                  <c:v>638</c:v>
                </c:pt>
                <c:pt idx="12">
                  <c:v>648</c:v>
                </c:pt>
                <c:pt idx="13">
                  <c:v>659</c:v>
                </c:pt>
                <c:pt idx="14">
                  <c:v>720</c:v>
                </c:pt>
                <c:pt idx="15">
                  <c:v>723</c:v>
                </c:pt>
                <c:pt idx="16">
                  <c:v>729</c:v>
                </c:pt>
                <c:pt idx="17">
                  <c:v>746</c:v>
                </c:pt>
                <c:pt idx="18">
                  <c:v>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E-4F11-B1AB-49F722E3D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418000"/>
        <c:axId val="953422992"/>
      </c:scatterChart>
      <c:scatterChart>
        <c:scatterStyle val="lineMarker"/>
        <c:varyColors val="0"/>
        <c:ser>
          <c:idx val="1"/>
          <c:order val="1"/>
          <c:tx>
            <c:strRef>
              <c:f>'R(phi)'!$D$10</c:f>
              <c:strCache>
                <c:ptCount val="1"/>
                <c:pt idx="0">
                  <c:v>"R(ϕ) = sqrt(ϕ) + 22,85"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'R(phi)'!$B$11:$B$29</c:f>
              <c:numCache>
                <c:formatCode>0\ "°"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'R(phi)'!$D$11:$D$29</c:f>
              <c:numCache>
                <c:formatCode>0.0</c:formatCode>
                <c:ptCount val="19"/>
                <c:pt idx="0">
                  <c:v>420</c:v>
                </c:pt>
                <c:pt idx="1">
                  <c:v>440.00315910257655</c:v>
                </c:pt>
                <c:pt idx="2">
                  <c:v>540.00227766016837</c:v>
                </c:pt>
                <c:pt idx="3">
                  <c:v>565.00298334620743</c:v>
                </c:pt>
                <c:pt idx="4">
                  <c:v>570.00213595499952</c:v>
                </c:pt>
                <c:pt idx="5">
                  <c:v>585</c:v>
                </c:pt>
                <c:pt idx="6">
                  <c:v>594.99722557505163</c:v>
                </c:pt>
                <c:pt idx="7">
                  <c:v>599.99607978309962</c:v>
                </c:pt>
                <c:pt idx="8">
                  <c:v>604.99455532033676</c:v>
                </c:pt>
                <c:pt idx="9">
                  <c:v>614.00820393249933</c:v>
                </c:pt>
                <c:pt idx="10">
                  <c:v>628.00106781186537</c:v>
                </c:pt>
                <c:pt idx="11">
                  <c:v>637.99619848709574</c:v>
                </c:pt>
                <c:pt idx="12">
                  <c:v>647.99596669241487</c:v>
                </c:pt>
                <c:pt idx="13">
                  <c:v>659.00225774829858</c:v>
                </c:pt>
                <c:pt idx="14">
                  <c:v>720.00175425099144</c:v>
                </c:pt>
                <c:pt idx="15">
                  <c:v>723.01895003862228</c:v>
                </c:pt>
                <c:pt idx="16">
                  <c:v>729.04744871391586</c:v>
                </c:pt>
                <c:pt idx="17">
                  <c:v>746.02875655532296</c:v>
                </c:pt>
                <c:pt idx="18">
                  <c:v>761.01640786499877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E-4F11-B1AB-49F722E3D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82895"/>
        <c:axId val="500278319"/>
      </c:scatterChart>
      <c:valAx>
        <c:axId val="953418000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Winkel </a:t>
                </a:r>
                <a:r>
                  <a:rPr lang="el-GR"/>
                  <a:t>ϕ</a:t>
                </a:r>
                <a:r>
                  <a:rPr lang="de-AT"/>
                  <a:t>,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\ &quot;°&quot;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422992"/>
        <c:crosses val="autoZero"/>
        <c:crossBetween val="midCat"/>
        <c:majorUnit val="5"/>
      </c:valAx>
      <c:valAx>
        <c:axId val="953422992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UINT - Werte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418000"/>
        <c:crosses val="autoZero"/>
        <c:crossBetween val="midCat"/>
      </c:valAx>
      <c:valAx>
        <c:axId val="5002783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Näherungsfunktion</a:t>
                </a:r>
                <a:r>
                  <a:rPr lang="de-AT" baseline="0"/>
                  <a:t> R(</a:t>
                </a:r>
                <a:r>
                  <a:rPr lang="el-GR" baseline="0"/>
                  <a:t>ϕ</a:t>
                </a:r>
                <a:r>
                  <a:rPr lang="de-AT" baseline="0"/>
                  <a:t>)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282895"/>
        <c:crosses val="max"/>
        <c:crossBetween val="midCat"/>
      </c:valAx>
      <c:valAx>
        <c:axId val="500282895"/>
        <c:scaling>
          <c:orientation val="minMax"/>
        </c:scaling>
        <c:delete val="1"/>
        <c:axPos val="b"/>
        <c:numFmt formatCode="0\ &quot;°&quot;" sourceLinked="1"/>
        <c:majorTickMark val="out"/>
        <c:minorTickMark val="none"/>
        <c:tickLblPos val="nextTo"/>
        <c:crossAx val="500278319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2349760408389319"/>
          <c:y val="0.88602598749230421"/>
          <c:w val="0.5171751787907245"/>
          <c:h val="0.11111188879167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9524</xdr:rowOff>
    </xdr:from>
    <xdr:ext cx="4714875" cy="1228726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C97C3642-95AB-410A-8197-B13BB742596D}"/>
            </a:ext>
          </a:extLst>
        </xdr:cNvPr>
        <xdr:cNvSpPr txBox="1"/>
      </xdr:nvSpPr>
      <xdr:spPr>
        <a:xfrm>
          <a:off x="0" y="247649"/>
          <a:ext cx="4714875" cy="12287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AT" sz="1100" b="1" u="sng"/>
            <a:t>Funktion zur Näherung</a:t>
          </a:r>
          <a:r>
            <a:rPr lang="de-AT" sz="1100" b="1" u="sng" baseline="0"/>
            <a:t> der Biegeverlaufslinie mit </a:t>
          </a:r>
          <a:r>
            <a:rPr lang="el-GR" sz="1100" b="1" u="sng" baseline="0"/>
            <a:t>ϕ</a:t>
          </a:r>
          <a:r>
            <a:rPr lang="de-DE" sz="1100" b="1" u="sng" baseline="0"/>
            <a:t> als Variable</a:t>
          </a:r>
          <a:r>
            <a:rPr lang="de-AT" sz="1100" b="1" baseline="0"/>
            <a:t>:</a:t>
          </a:r>
        </a:p>
        <a:p>
          <a:endParaRPr lang="de-AT" sz="1100" b="1" baseline="0"/>
        </a:p>
        <a:p>
          <a:r>
            <a:rPr lang="de-AT" sz="1100" b="1" baseline="0"/>
            <a:t>R(</a:t>
          </a:r>
          <a:r>
            <a:rPr lang="el-GR" sz="1100" b="1" baseline="0"/>
            <a:t>ϕ</a:t>
          </a:r>
          <a:r>
            <a:rPr lang="de-AT" sz="1100" b="1" baseline="0"/>
            <a:t>) = sqrt(</a:t>
          </a:r>
          <a:r>
            <a:rPr lang="el-GR" sz="1100" b="1" baseline="0"/>
            <a:t>ϕ</a:t>
          </a:r>
          <a:r>
            <a:rPr lang="de-AT" sz="1100" b="1" baseline="0"/>
            <a:t>) + 22,85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AT">
            <a:effectLst/>
          </a:endParaRPr>
        </a:p>
        <a:p>
          <a:endParaRPr lang="de-AT" sz="1100" b="1" baseline="0"/>
        </a:p>
      </xdr:txBody>
    </xdr:sp>
    <xdr:clientData/>
  </xdr:oneCellAnchor>
  <xdr:twoCellAnchor>
    <xdr:from>
      <xdr:col>1</xdr:col>
      <xdr:colOff>0</xdr:colOff>
      <xdr:row>28</xdr:row>
      <xdr:rowOff>190499</xdr:rowOff>
    </xdr:from>
    <xdr:to>
      <xdr:col>4</xdr:col>
      <xdr:colOff>19050</xdr:colOff>
      <xdr:row>44</xdr:row>
      <xdr:rowOff>180975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AC0A6FA-5EEC-4110-8032-06713D284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49</xdr:row>
      <xdr:rowOff>171450</xdr:rowOff>
    </xdr:from>
    <xdr:ext cx="5476875" cy="2314575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2967D76C-DDA0-4D62-80DF-F2E8973B2451}"/>
            </a:ext>
          </a:extLst>
        </xdr:cNvPr>
        <xdr:cNvSpPr txBox="1"/>
      </xdr:nvSpPr>
      <xdr:spPr>
        <a:xfrm>
          <a:off x="0" y="9696450"/>
          <a:ext cx="5476875" cy="23145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de-AT" sz="1100"/>
            <a:t>Näherungsfunktion für den Verlauf des</a:t>
          </a:r>
          <a:r>
            <a:rPr lang="de-AT" sz="1100" baseline="0"/>
            <a:t> Flexsensors:</a:t>
          </a:r>
        </a:p>
        <a:p>
          <a:endParaRPr lang="de-AT" sz="1100" baseline="0"/>
        </a:p>
        <a:p>
          <a:r>
            <a:rPr lang="de-AT" sz="1100"/>
            <a:t>R(</a:t>
          </a:r>
          <a:r>
            <a:rPr lang="el-GR" sz="1100"/>
            <a:t>ϕ</a:t>
          </a:r>
          <a:r>
            <a:rPr lang="de-AT" sz="1100"/>
            <a:t>) =</a:t>
          </a:r>
          <a:r>
            <a:rPr lang="de-AT" sz="1100" baseline="0"/>
            <a:t> {e^(</a:t>
          </a:r>
          <a:r>
            <a:rPr lang="el-GR" sz="1100" baseline="0"/>
            <a:t>ϕ</a:t>
          </a:r>
          <a:r>
            <a:rPr lang="de-AT" sz="1100" baseline="0"/>
            <a:t>) + d	; </a:t>
          </a:r>
          <a:r>
            <a:rPr lang="de-A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0°   &lt;=  </a:t>
          </a:r>
          <a:r>
            <a:rPr lang="el-G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ϕ</a:t>
          </a:r>
          <a:r>
            <a:rPr lang="de-A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&lt;=    5°       mit d</a:t>
          </a:r>
          <a:r>
            <a:rPr lang="de-AT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∈{ 419;</a:t>
          </a:r>
          <a:r>
            <a:rPr lang="de-AT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291,59 }</a:t>
          </a:r>
          <a:endParaRPr lang="de-AT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de-A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sqrt(</a:t>
          </a:r>
          <a:r>
            <a:rPr lang="el-G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ϕ</a:t>
          </a:r>
          <a:r>
            <a:rPr lang="de-A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+ e	; 10°   &lt;=  </a:t>
          </a:r>
          <a:r>
            <a:rPr lang="el-G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ϕ</a:t>
          </a:r>
          <a:r>
            <a:rPr lang="de-A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&lt;=  65°      mit e</a:t>
          </a:r>
          <a:r>
            <a:rPr lang="de-AT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∈{ 536,84;</a:t>
          </a:r>
          <a:r>
            <a:rPr lang="de-AT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561,13; 565,53; 580; 			                          589,52; 594,08; 598,67; 607,3; 			                          620,93; 630,58; 640,25; 			                          650,94</a:t>
          </a:r>
          <a:r>
            <a:rPr lang="de-AT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}</a:t>
          </a:r>
          <a:endParaRPr lang="de-AT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de-A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sqrt(</a:t>
          </a:r>
          <a:r>
            <a:rPr lang="el-G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ϕ</a:t>
          </a:r>
          <a:r>
            <a:rPr lang="de-A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+ 60) + f   	; 65°   &lt;=  </a:t>
          </a:r>
          <a:r>
            <a:rPr lang="el-G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ϕ</a:t>
          </a:r>
          <a:r>
            <a:rPr lang="de-A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&lt;=  75°      mit f</a:t>
          </a:r>
          <a:r>
            <a:rPr lang="de-AT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∈{ </a:t>
          </a:r>
          <a:r>
            <a:rPr lang="de-A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708,6; 711,4 }</a:t>
          </a:r>
        </a:p>
        <a:p>
          <a:r>
            <a:rPr lang="de-A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sqrt(</a:t>
          </a:r>
          <a:r>
            <a:rPr lang="el-G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ϕ</a:t>
          </a:r>
          <a:r>
            <a:rPr lang="de-A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+ 70) + g	; 80°   &lt;=  </a:t>
          </a:r>
          <a:r>
            <a:rPr lang="el-G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ϕ</a:t>
          </a:r>
          <a:r>
            <a:rPr lang="de-A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&lt;=  85°      mit g</a:t>
          </a:r>
          <a:r>
            <a:rPr lang="de-AT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∈{ </a:t>
          </a:r>
          <a:r>
            <a:rPr lang="de-A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716,8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A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sqrt(</a:t>
          </a:r>
          <a:r>
            <a:rPr lang="el-G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ϕ</a:t>
          </a:r>
          <a:r>
            <a:rPr lang="de-A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+ 90) + h	; 85 °  &lt;=  </a:t>
          </a:r>
          <a:r>
            <a:rPr lang="el-G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ϕ</a:t>
          </a:r>
          <a:r>
            <a:rPr lang="de-A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&lt;=  90°      mit h</a:t>
          </a:r>
          <a:r>
            <a:rPr lang="de-AT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∈{ </a:t>
          </a:r>
          <a:r>
            <a:rPr lang="de-A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732,8;  747,6}</a:t>
          </a:r>
          <a:endParaRPr lang="de-AT">
            <a:effectLst/>
          </a:endParaRPr>
        </a:p>
        <a:p>
          <a:endParaRPr lang="de-AT" sz="1100" baseline="0"/>
        </a:p>
        <a:p>
          <a:r>
            <a:rPr lang="de-AT" sz="1100" baseline="0"/>
            <a:t>	}</a:t>
          </a:r>
          <a:endParaRPr lang="de-AT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CA5D-872B-4435-B1E1-CBA639CF87E2}">
  <dimension ref="B1:D30"/>
  <sheetViews>
    <sheetView tabSelected="1" topLeftCell="A17" zoomScaleNormal="100" workbookViewId="0">
      <selection activeCell="E36" sqref="E36"/>
    </sheetView>
  </sheetViews>
  <sheetFormatPr baseColWidth="10" defaultRowHeight="15" x14ac:dyDescent="0.25"/>
  <cols>
    <col min="2" max="4" width="23.5703125" customWidth="1"/>
    <col min="5" max="5" width="19.140625" customWidth="1"/>
    <col min="6" max="7" width="18" customWidth="1"/>
  </cols>
  <sheetData>
    <row r="1" spans="2:4" ht="18.75" x14ac:dyDescent="0.3">
      <c r="B1" s="8" t="s">
        <v>0</v>
      </c>
      <c r="C1" s="9"/>
      <c r="D1" s="9"/>
    </row>
    <row r="2" spans="2:4" ht="18.75" x14ac:dyDescent="0.3">
      <c r="B2" s="6"/>
      <c r="C2" s="7"/>
      <c r="D2" s="7"/>
    </row>
    <row r="3" spans="2:4" ht="18.75" x14ac:dyDescent="0.3">
      <c r="B3" s="6"/>
      <c r="C3" s="7"/>
      <c r="D3" s="7"/>
    </row>
    <row r="4" spans="2:4" ht="18.75" x14ac:dyDescent="0.3">
      <c r="B4" s="6"/>
      <c r="C4" s="7"/>
      <c r="D4" s="7"/>
    </row>
    <row r="5" spans="2:4" x14ac:dyDescent="0.25">
      <c r="B5" s="7"/>
      <c r="C5" s="7"/>
      <c r="D5" s="7"/>
    </row>
    <row r="6" spans="2:4" x14ac:dyDescent="0.25">
      <c r="B6" s="7"/>
      <c r="C6" s="7"/>
      <c r="D6" s="7"/>
    </row>
    <row r="7" spans="2:4" x14ac:dyDescent="0.25">
      <c r="B7" s="7"/>
      <c r="C7" s="7"/>
      <c r="D7" s="7"/>
    </row>
    <row r="8" spans="2:4" x14ac:dyDescent="0.25">
      <c r="B8" s="7"/>
      <c r="C8" s="7"/>
      <c r="D8" s="7"/>
    </row>
    <row r="10" spans="2:4" x14ac:dyDescent="0.25">
      <c r="B10" s="3" t="s">
        <v>2</v>
      </c>
      <c r="C10" s="4" t="s">
        <v>1</v>
      </c>
      <c r="D10" s="4" t="s">
        <v>3</v>
      </c>
    </row>
    <row r="11" spans="2:4" x14ac:dyDescent="0.25">
      <c r="B11" s="2">
        <v>0</v>
      </c>
      <c r="C11" s="1">
        <v>420</v>
      </c>
      <c r="D11" s="5">
        <f>EXP(B11)+419</f>
        <v>420</v>
      </c>
    </row>
    <row r="12" spans="2:4" x14ac:dyDescent="0.25">
      <c r="B12" s="2">
        <v>5</v>
      </c>
      <c r="C12" s="1">
        <v>440</v>
      </c>
      <c r="D12" s="5">
        <f>EXP(B12)+291.59</f>
        <v>440.00315910257655</v>
      </c>
    </row>
    <row r="13" spans="2:4" x14ac:dyDescent="0.25">
      <c r="B13" s="2">
        <v>10</v>
      </c>
      <c r="C13" s="1">
        <v>540</v>
      </c>
      <c r="D13" s="5">
        <f>SQRT(B13)+536.84</f>
        <v>540.00227766016837</v>
      </c>
    </row>
    <row r="14" spans="2:4" x14ac:dyDescent="0.25">
      <c r="B14" s="2">
        <v>15</v>
      </c>
      <c r="C14" s="1">
        <v>565</v>
      </c>
      <c r="D14" s="5">
        <f>SQRT(B14)+561.13</f>
        <v>565.00298334620743</v>
      </c>
    </row>
    <row r="15" spans="2:4" x14ac:dyDescent="0.25">
      <c r="B15" s="2">
        <v>20</v>
      </c>
      <c r="C15" s="1">
        <v>570</v>
      </c>
      <c r="D15" s="5">
        <f>SQRT(B15)+565.53</f>
        <v>570.00213595499952</v>
      </c>
    </row>
    <row r="16" spans="2:4" x14ac:dyDescent="0.25">
      <c r="B16" s="2">
        <v>25</v>
      </c>
      <c r="C16" s="10">
        <v>585</v>
      </c>
      <c r="D16" s="5">
        <f>SQRT(B16)+580</f>
        <v>585</v>
      </c>
    </row>
    <row r="17" spans="2:4" x14ac:dyDescent="0.25">
      <c r="B17" s="2">
        <v>30</v>
      </c>
      <c r="C17" s="1">
        <v>595</v>
      </c>
      <c r="D17" s="5">
        <f>SQRT(B17)+589.52</f>
        <v>594.99722557505163</v>
      </c>
    </row>
    <row r="18" spans="2:4" x14ac:dyDescent="0.25">
      <c r="B18" s="2">
        <v>35</v>
      </c>
      <c r="C18" s="10">
        <v>600</v>
      </c>
      <c r="D18" s="5">
        <f>SQRT(B18)+594.08</f>
        <v>599.99607978309962</v>
      </c>
    </row>
    <row r="19" spans="2:4" x14ac:dyDescent="0.25">
      <c r="B19" s="2">
        <v>40</v>
      </c>
      <c r="C19" s="10">
        <v>605</v>
      </c>
      <c r="D19" s="5">
        <f>SQRT(B19)+598.67</f>
        <v>604.99455532033676</v>
      </c>
    </row>
    <row r="20" spans="2:4" x14ac:dyDescent="0.25">
      <c r="B20" s="2">
        <v>45</v>
      </c>
      <c r="C20" s="1">
        <v>614</v>
      </c>
      <c r="D20" s="5">
        <f>SQRT(B20)+607.3</f>
        <v>614.00820393249933</v>
      </c>
    </row>
    <row r="21" spans="2:4" x14ac:dyDescent="0.25">
      <c r="B21" s="2">
        <v>50</v>
      </c>
      <c r="C21" s="1">
        <v>628</v>
      </c>
      <c r="D21" s="5">
        <f>SQRT(B21)+620.93</f>
        <v>628.00106781186537</v>
      </c>
    </row>
    <row r="22" spans="2:4" x14ac:dyDescent="0.25">
      <c r="B22" s="2">
        <v>55</v>
      </c>
      <c r="C22" s="10">
        <v>638</v>
      </c>
      <c r="D22" s="5">
        <f>SQRT(B22)+630.58</f>
        <v>637.99619848709574</v>
      </c>
    </row>
    <row r="23" spans="2:4" x14ac:dyDescent="0.25">
      <c r="B23" s="2">
        <v>60</v>
      </c>
      <c r="C23" s="1">
        <v>648</v>
      </c>
      <c r="D23" s="5">
        <f>SQRT(B23)+640.25</f>
        <v>647.99596669241487</v>
      </c>
    </row>
    <row r="24" spans="2:4" x14ac:dyDescent="0.25">
      <c r="B24" s="11">
        <v>65</v>
      </c>
      <c r="C24" s="12">
        <v>659</v>
      </c>
      <c r="D24" s="13">
        <f>SQRT(B24)+650.94</f>
        <v>659.00225774829858</v>
      </c>
    </row>
    <row r="25" spans="2:4" x14ac:dyDescent="0.25">
      <c r="B25" s="2">
        <v>70</v>
      </c>
      <c r="C25" s="1">
        <v>720</v>
      </c>
      <c r="D25" s="13">
        <f>SQRT(B25+60)+708.6</f>
        <v>720.00175425099144</v>
      </c>
    </row>
    <row r="26" spans="2:4" x14ac:dyDescent="0.25">
      <c r="B26" s="2">
        <v>75</v>
      </c>
      <c r="C26" s="1">
        <v>723</v>
      </c>
      <c r="D26" s="13">
        <f>SQRT(B26+60)+711.4</f>
        <v>723.01895003862228</v>
      </c>
    </row>
    <row r="27" spans="2:4" x14ac:dyDescent="0.25">
      <c r="B27" s="2">
        <v>80</v>
      </c>
      <c r="C27" s="1">
        <v>729</v>
      </c>
      <c r="D27" s="13">
        <f>SQRT(B27+70)+716.8</f>
        <v>729.04744871391586</v>
      </c>
    </row>
    <row r="28" spans="2:4" x14ac:dyDescent="0.25">
      <c r="B28" s="2">
        <v>85</v>
      </c>
      <c r="C28" s="1">
        <v>746</v>
      </c>
      <c r="D28" s="13">
        <f>SQRT(B28+90)+732.8</f>
        <v>746.02875655532296</v>
      </c>
    </row>
    <row r="29" spans="2:4" x14ac:dyDescent="0.25">
      <c r="B29" s="2">
        <v>90</v>
      </c>
      <c r="C29" s="1">
        <v>761</v>
      </c>
      <c r="D29" s="13">
        <f>SQRT(B29+90)+747.6</f>
        <v>761.01640786499877</v>
      </c>
    </row>
    <row r="30" spans="2:4" x14ac:dyDescent="0.25">
      <c r="C30" s="14"/>
    </row>
  </sheetData>
  <pageMargins left="0.70866141732283472" right="0.70866141732283472" top="0.78740157480314965" bottom="0.78740157480314965" header="0.31496062992125984" footer="0.31496062992125984"/>
  <pageSetup orientation="portrait" r:id="rId1"/>
  <headerFooter>
    <oddHeader>&amp;LDP&amp;R5BHME / Aydin Rizgar, Pajkic Danijel</oddHeader>
    <oddFooter>&amp;L&amp;F&amp;C&amp;P / &amp;N&amp;R&amp;D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R(phi)</vt:lpstr>
      <vt:lpstr>'R(phi)'!Druckbereich</vt:lpstr>
    </vt:vector>
  </TitlesOfParts>
  <Company>HTL Wien 10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 Rizgar</dc:creator>
  <cp:lastModifiedBy>Aydin</cp:lastModifiedBy>
  <cp:lastPrinted>2022-02-11T14:06:41Z</cp:lastPrinted>
  <dcterms:created xsi:type="dcterms:W3CDTF">2022-02-02T10:04:38Z</dcterms:created>
  <dcterms:modified xsi:type="dcterms:W3CDTF">2022-02-11T14:08:35Z</dcterms:modified>
</cp:coreProperties>
</file>