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RACLE\Documents\GitHub\lastone9182.github.io\file\"/>
    </mc:Choice>
  </mc:AlternateContent>
  <bookViews>
    <workbookView xWindow="-15" yWindow="15" windowWidth="10830" windowHeight="5910" activeTab="2"/>
  </bookViews>
  <sheets>
    <sheet name="요약" sheetId="18" r:id="rId1"/>
    <sheet name="개인별내역" sheetId="9" r:id="rId2"/>
    <sheet name="지출내용" sheetId="19" r:id="rId3"/>
    <sheet name="주소록" sheetId="1" r:id="rId4"/>
    <sheet name="구분" sheetId="8" r:id="rId5"/>
  </sheets>
  <definedNames>
    <definedName name="_xlnm._FilterDatabase" localSheetId="3" hidden="1">주소록!$A$1:$G$28</definedName>
    <definedName name="cost">구분!$A$2:$B$5</definedName>
    <definedName name="type">구분!$A$2:$A$5</definedName>
    <definedName name="weekday">구분!$D$2:$E$8</definedName>
  </definedNames>
  <calcPr calcId="162913"/>
</workbook>
</file>

<file path=xl/calcChain.xml><?xml version="1.0" encoding="utf-8"?>
<calcChain xmlns="http://schemas.openxmlformats.org/spreadsheetml/2006/main">
  <c r="B15" i="9" l="1"/>
  <c r="E15" i="9"/>
  <c r="F15" i="9" s="1"/>
  <c r="H15" i="9" s="1"/>
  <c r="H14" i="9" l="1"/>
  <c r="F14" i="9"/>
  <c r="E14" i="9"/>
  <c r="B14" i="9"/>
  <c r="B13" i="9" l="1"/>
  <c r="E13" i="9"/>
  <c r="F13" i="9" s="1"/>
  <c r="H13" i="9" s="1"/>
  <c r="B12" i="9"/>
  <c r="E12" i="9"/>
  <c r="F12" i="9" s="1"/>
  <c r="H12" i="9" s="1"/>
  <c r="B11" i="9"/>
  <c r="E11" i="9"/>
  <c r="F11" i="9" s="1"/>
  <c r="H11" i="9" s="1"/>
  <c r="B10" i="9" l="1"/>
  <c r="E10" i="9"/>
  <c r="F10" i="9" s="1"/>
  <c r="H10" i="9" s="1"/>
  <c r="B9" i="9" l="1"/>
  <c r="E9" i="9"/>
  <c r="F9" i="9" s="1"/>
  <c r="H9" i="9" s="1"/>
  <c r="B8" i="9"/>
  <c r="E8" i="9"/>
  <c r="F8" i="9"/>
  <c r="H8" i="9" s="1"/>
  <c r="B7" i="9"/>
  <c r="E7" i="9"/>
  <c r="F7" i="9" s="1"/>
  <c r="H7" i="9" s="1"/>
  <c r="B4" i="18" l="1"/>
  <c r="E2" i="9"/>
  <c r="F2" i="9" s="1"/>
  <c r="E3" i="9"/>
  <c r="F3" i="9" s="1"/>
  <c r="H3" i="9" s="1"/>
  <c r="E4" i="9"/>
  <c r="F4" i="9" s="1"/>
  <c r="H4" i="9" s="1"/>
  <c r="E5" i="9"/>
  <c r="F5" i="9" s="1"/>
  <c r="H5" i="9" s="1"/>
  <c r="E6" i="9"/>
  <c r="F6" i="9" s="1"/>
  <c r="H6" i="9" s="1"/>
  <c r="B3" i="9"/>
  <c r="B4" i="9"/>
  <c r="B5" i="9"/>
  <c r="B6" i="9"/>
  <c r="B2" i="9"/>
  <c r="B2" i="18" l="1"/>
  <c r="H2" i="9"/>
  <c r="B3" i="18" s="1"/>
  <c r="B5" i="18" l="1"/>
</calcChain>
</file>

<file path=xl/sharedStrings.xml><?xml version="1.0" encoding="utf-8"?>
<sst xmlns="http://schemas.openxmlformats.org/spreadsheetml/2006/main" count="229" uniqueCount="166">
  <si>
    <t>휴대폰번호</t>
  </si>
  <si>
    <t>이메일</t>
  </si>
  <si>
    <t>010-9402-0928</t>
  </si>
  <si>
    <t>bongjoe.kim@gmail.com</t>
  </si>
  <si>
    <t>010-5578-7216</t>
  </si>
  <si>
    <t>ysmblue7216@gmail.com</t>
  </si>
  <si>
    <t>010-5618-0719</t>
  </si>
  <si>
    <t>pcs20cgo@naver.com</t>
  </si>
  <si>
    <t>010-8652-4564</t>
  </si>
  <si>
    <t>iamzy0112@gmail.com</t>
  </si>
  <si>
    <t>010-9475-1611</t>
  </si>
  <si>
    <t>hyotak.an@gmail.com</t>
  </si>
  <si>
    <t>010-5489-5067</t>
  </si>
  <si>
    <t>rhorrhor52@naver.com</t>
  </si>
  <si>
    <t>010-4181-0542</t>
  </si>
  <si>
    <t>dydtjd542@naver.com</t>
  </si>
  <si>
    <t>010-6663-0024</t>
  </si>
  <si>
    <t>parkgp4444@naver.com</t>
  </si>
  <si>
    <t>010-8372-5172</t>
  </si>
  <si>
    <t>dlsso305@naver.com</t>
  </si>
  <si>
    <t>010-7423-2118</t>
  </si>
  <si>
    <t>mynamemino@gmail.com</t>
  </si>
  <si>
    <t>010-8775-5303</t>
  </si>
  <si>
    <t>jinsuckelf@naver.com</t>
  </si>
  <si>
    <t>010-2678-1967</t>
  </si>
  <si>
    <t>piccccc@naver.com</t>
  </si>
  <si>
    <t>010-4914-6214</t>
  </si>
  <si>
    <t>xiahls@nate.com</t>
  </si>
  <si>
    <t>010-7195-3142</t>
  </si>
  <si>
    <t>yhjyoon@gmail.com</t>
  </si>
  <si>
    <t>010-8255-3222</t>
  </si>
  <si>
    <t>udine@naver.com</t>
  </si>
  <si>
    <t>010-2691-1958</t>
  </si>
  <si>
    <t>p2655@hanmail.net</t>
  </si>
  <si>
    <t>010-2255-2552</t>
  </si>
  <si>
    <t>upgoon@gmail.com</t>
  </si>
  <si>
    <t>010-2181-0411</t>
  </si>
  <si>
    <t>jklee4391@naver.com</t>
  </si>
  <si>
    <t>010-5131-5027</t>
  </si>
  <si>
    <t>omhdydy@naver.com</t>
  </si>
  <si>
    <t>010-9522-3558</t>
  </si>
  <si>
    <t>ware1176@naver.com</t>
  </si>
  <si>
    <t>010-3242-3102</t>
  </si>
  <si>
    <t>reiren@naver.com</t>
  </si>
  <si>
    <t>010-7440-1934</t>
  </si>
  <si>
    <t>010-4393-7337</t>
  </si>
  <si>
    <t>sun_farm@naver.com</t>
  </si>
  <si>
    <t>010-7334-1910</t>
  </si>
  <si>
    <t>pshpsh15011@naver.com</t>
  </si>
  <si>
    <t>010-5020-3225</t>
  </si>
  <si>
    <t>soeinkorea@naver.com</t>
  </si>
  <si>
    <t>김봉조</t>
    <phoneticPr fontId="1" type="noConversion"/>
  </si>
  <si>
    <t>윤성민</t>
    <phoneticPr fontId="1" type="noConversion"/>
  </si>
  <si>
    <t>박찬수</t>
    <phoneticPr fontId="1" type="noConversion"/>
  </si>
  <si>
    <t>장용화</t>
    <phoneticPr fontId="1" type="noConversion"/>
  </si>
  <si>
    <t>안효탁</t>
    <phoneticPr fontId="1" type="noConversion"/>
  </si>
  <si>
    <t>박대성</t>
    <phoneticPr fontId="1" type="noConversion"/>
  </si>
  <si>
    <t>김용성</t>
    <phoneticPr fontId="1" type="noConversion"/>
  </si>
  <si>
    <t>박기태</t>
    <phoneticPr fontId="1" type="noConversion"/>
  </si>
  <si>
    <t>박동수</t>
    <phoneticPr fontId="1" type="noConversion"/>
  </si>
  <si>
    <t>유민호</t>
    <phoneticPr fontId="1" type="noConversion"/>
  </si>
  <si>
    <t>박진석</t>
    <phoneticPr fontId="1" type="noConversion"/>
  </si>
  <si>
    <t>박정찬</t>
    <phoneticPr fontId="1" type="noConversion"/>
  </si>
  <si>
    <t>박상미</t>
    <phoneticPr fontId="1" type="noConversion"/>
  </si>
  <si>
    <t>윤여훈</t>
    <phoneticPr fontId="1" type="noConversion"/>
  </si>
  <si>
    <t>김희석</t>
    <phoneticPr fontId="1" type="noConversion"/>
  </si>
  <si>
    <t>박하은</t>
    <phoneticPr fontId="1" type="noConversion"/>
  </si>
  <si>
    <t>윤승업</t>
    <phoneticPr fontId="1" type="noConversion"/>
  </si>
  <si>
    <t>이정규</t>
    <phoneticPr fontId="1" type="noConversion"/>
  </si>
  <si>
    <t>오명환</t>
    <phoneticPr fontId="1" type="noConversion"/>
  </si>
  <si>
    <t>박진규</t>
    <phoneticPr fontId="1" type="noConversion"/>
  </si>
  <si>
    <t>유진혁</t>
    <phoneticPr fontId="1" type="noConversion"/>
  </si>
  <si>
    <t>최용규</t>
    <phoneticPr fontId="1" type="noConversion"/>
  </si>
  <si>
    <t>조은정</t>
    <phoneticPr fontId="1" type="noConversion"/>
  </si>
  <si>
    <t>박성현</t>
    <phoneticPr fontId="1" type="noConversion"/>
  </si>
  <si>
    <t>김형민</t>
    <phoneticPr fontId="1" type="noConversion"/>
  </si>
  <si>
    <t>이름</t>
    <phoneticPr fontId="1" type="noConversion"/>
  </si>
  <si>
    <t>염진환</t>
    <phoneticPr fontId="1" type="noConversion"/>
  </si>
  <si>
    <t>010-8831-0088</t>
    <phoneticPr fontId="1" type="noConversion"/>
  </si>
  <si>
    <t>edo3win@hanmail.net</t>
    <phoneticPr fontId="1" type="noConversion"/>
  </si>
  <si>
    <t>조</t>
    <phoneticPr fontId="1" type="noConversion"/>
  </si>
  <si>
    <t>학과</t>
    <phoneticPr fontId="1" type="noConversion"/>
  </si>
  <si>
    <r>
      <t>3</t>
    </r>
    <r>
      <rPr>
        <sz val="10"/>
        <rFont val="돋움"/>
        <family val="3"/>
        <charset val="129"/>
      </rPr>
      <t>조</t>
    </r>
    <phoneticPr fontId="1" type="noConversion"/>
  </si>
  <si>
    <t>응용통계학</t>
    <phoneticPr fontId="1" type="noConversion"/>
  </si>
  <si>
    <t>나이</t>
    <phoneticPr fontId="1" type="noConversion"/>
  </si>
  <si>
    <r>
      <t>1</t>
    </r>
    <r>
      <rPr>
        <sz val="10"/>
        <rFont val="돋움"/>
        <family val="3"/>
        <charset val="129"/>
      </rPr>
      <t>조</t>
    </r>
    <phoneticPr fontId="1" type="noConversion"/>
  </si>
  <si>
    <t>오라클</t>
    <phoneticPr fontId="1" type="noConversion"/>
  </si>
  <si>
    <r>
      <t>2</t>
    </r>
    <r>
      <rPr>
        <sz val="10"/>
        <rFont val="돋움"/>
        <family val="3"/>
        <charset val="129"/>
      </rPr>
      <t>조</t>
    </r>
    <phoneticPr fontId="1" type="noConversion"/>
  </si>
  <si>
    <t>광고홍보</t>
    <phoneticPr fontId="1" type="noConversion"/>
  </si>
  <si>
    <r>
      <t>5</t>
    </r>
    <r>
      <rPr>
        <sz val="10"/>
        <rFont val="돋움"/>
        <family val="3"/>
        <charset val="129"/>
      </rPr>
      <t>조</t>
    </r>
    <phoneticPr fontId="1" type="noConversion"/>
  </si>
  <si>
    <t>컴퓨터공학</t>
    <phoneticPr fontId="1" type="noConversion"/>
  </si>
  <si>
    <t>인터넷정보통신</t>
    <phoneticPr fontId="1" type="noConversion"/>
  </si>
  <si>
    <t>무역학</t>
    <phoneticPr fontId="1" type="noConversion"/>
  </si>
  <si>
    <t>정보통신</t>
    <phoneticPr fontId="1" type="noConversion"/>
  </si>
  <si>
    <t>기계공학</t>
    <phoneticPr fontId="1" type="noConversion"/>
  </si>
  <si>
    <r>
      <t>4</t>
    </r>
    <r>
      <rPr>
        <sz val="10"/>
        <rFont val="돋움"/>
        <family val="3"/>
        <charset val="129"/>
      </rPr>
      <t>조</t>
    </r>
    <phoneticPr fontId="1" type="noConversion"/>
  </si>
  <si>
    <t>전자통신</t>
    <phoneticPr fontId="1" type="noConversion"/>
  </si>
  <si>
    <t>게임SW학</t>
    <phoneticPr fontId="1" type="noConversion"/>
  </si>
  <si>
    <t>수학</t>
    <phoneticPr fontId="1" type="noConversion"/>
  </si>
  <si>
    <t>의료IT학</t>
    <phoneticPr fontId="1" type="noConversion"/>
  </si>
  <si>
    <t>사회복지학</t>
    <phoneticPr fontId="1" type="noConversion"/>
  </si>
  <si>
    <t>항공우주정보시스템</t>
    <phoneticPr fontId="1" type="noConversion"/>
  </si>
  <si>
    <t>국제경영</t>
    <phoneticPr fontId="1" type="noConversion"/>
  </si>
  <si>
    <t>신소재공학</t>
    <phoneticPr fontId="1" type="noConversion"/>
  </si>
  <si>
    <t>정보통신석사</t>
    <phoneticPr fontId="1" type="noConversion"/>
  </si>
  <si>
    <t>최종원</t>
    <phoneticPr fontId="1" type="noConversion"/>
  </si>
  <si>
    <t>010-8514-0289</t>
    <phoneticPr fontId="1" type="noConversion"/>
  </si>
  <si>
    <t>lastone9182@gmail.com</t>
    <phoneticPr fontId="1" type="noConversion"/>
  </si>
  <si>
    <r>
      <t>1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</si>
  <si>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2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</si>
  <si>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3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</si>
  <si>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4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</si>
  <si>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r>
      <t>5</t>
    </r>
    <r>
      <rPr>
        <sz val="10"/>
        <color indexed="10"/>
        <rFont val="돋움"/>
        <family val="3"/>
        <charset val="129"/>
      </rPr>
      <t>조</t>
    </r>
    <phoneticPr fontId="1" type="noConversion"/>
  </si>
  <si>
    <t>직책</t>
    <phoneticPr fontId="1" type="noConversion"/>
  </si>
  <si>
    <t>조장</t>
    <phoneticPr fontId="1" type="noConversion"/>
  </si>
  <si>
    <t>조원</t>
    <phoneticPr fontId="1" type="noConversion"/>
  </si>
  <si>
    <t>박상미</t>
  </si>
  <si>
    <t>유민호</t>
  </si>
  <si>
    <t>최용규</t>
  </si>
  <si>
    <t>유진혁</t>
  </si>
  <si>
    <t>이정규</t>
  </si>
  <si>
    <t>지각</t>
  </si>
  <si>
    <t>지각</t>
    <phoneticPr fontId="1" type="noConversion"/>
  </si>
  <si>
    <t>무단조퇴</t>
    <phoneticPr fontId="1" type="noConversion"/>
  </si>
  <si>
    <t>무단결석</t>
    <phoneticPr fontId="1" type="noConversion"/>
  </si>
  <si>
    <t>금액</t>
    <phoneticPr fontId="1" type="noConversion"/>
  </si>
  <si>
    <t>월</t>
    <phoneticPr fontId="1" type="noConversion"/>
  </si>
  <si>
    <t>일</t>
    <phoneticPr fontId="1" type="noConversion"/>
  </si>
  <si>
    <t>이름</t>
    <phoneticPr fontId="1" type="noConversion"/>
  </si>
  <si>
    <t>조</t>
    <phoneticPr fontId="1" type="noConversion"/>
  </si>
  <si>
    <t>날짜</t>
    <phoneticPr fontId="1" type="noConversion"/>
  </si>
  <si>
    <t>구분</t>
    <phoneticPr fontId="1" type="noConversion"/>
  </si>
  <si>
    <t>요일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</si>
  <si>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</si>
  <si>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</si>
  <si>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</si>
  <si>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</si>
  <si>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</si>
  <si>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cost 테이블</t>
    <phoneticPr fontId="1" type="noConversion"/>
  </si>
  <si>
    <r>
      <t xml:space="preserve">weekday </t>
    </r>
    <r>
      <rPr>
        <sz val="10"/>
        <rFont val="돋움"/>
        <family val="3"/>
        <charset val="129"/>
      </rPr>
      <t>테이블</t>
    </r>
    <phoneticPr fontId="1" type="noConversion"/>
  </si>
  <si>
    <t>내용</t>
    <phoneticPr fontId="1" type="noConversion"/>
  </si>
  <si>
    <t>지불금액</t>
    <phoneticPr fontId="1" type="noConversion"/>
  </si>
  <si>
    <t>미납금액</t>
    <phoneticPr fontId="1" type="noConversion"/>
  </si>
  <si>
    <t>총공용비용</t>
    <phoneticPr fontId="1" type="noConversion"/>
  </si>
  <si>
    <t>미납액</t>
    <phoneticPr fontId="1" type="noConversion"/>
  </si>
  <si>
    <t>총지출</t>
    <phoneticPr fontId="1" type="noConversion"/>
  </si>
  <si>
    <t>남은금액</t>
    <phoneticPr fontId="1" type="noConversion"/>
  </si>
  <si>
    <t>믹스</t>
    <phoneticPr fontId="1" type="noConversion"/>
  </si>
  <si>
    <t>카톡</t>
  </si>
  <si>
    <t>카톡</t>
    <phoneticPr fontId="1" type="noConversion"/>
  </si>
  <si>
    <t>윤여훈</t>
    <phoneticPr fontId="1" type="noConversion"/>
  </si>
  <si>
    <t>최종원</t>
    <phoneticPr fontId="1" type="noConversion"/>
  </si>
  <si>
    <t>기본자본</t>
    <phoneticPr fontId="1" type="noConversion"/>
  </si>
  <si>
    <t>박진규</t>
    <phoneticPr fontId="1" type="noConversion"/>
  </si>
  <si>
    <t>지각</t>
    <phoneticPr fontId="1" type="noConversion"/>
  </si>
  <si>
    <r>
      <t>MT</t>
    </r>
    <r>
      <rPr>
        <sz val="10"/>
        <rFont val="돋움"/>
        <family val="3"/>
        <charset val="129"/>
      </rPr>
      <t>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보충</t>
    </r>
    <phoneticPr fontId="1" type="noConversion"/>
  </si>
  <si>
    <t>윤승업</t>
    <phoneticPr fontId="1" type="noConversion"/>
  </si>
  <si>
    <t>윤성민</t>
    <phoneticPr fontId="1" type="noConversion"/>
  </si>
  <si>
    <t>유진혁</t>
    <phoneticPr fontId="1" type="noConversion"/>
  </si>
  <si>
    <t>지각</t>
    <phoneticPr fontId="1" type="noConversion"/>
  </si>
  <si>
    <t>지각</t>
    <phoneticPr fontId="1" type="noConversion"/>
  </si>
  <si>
    <t>최용규</t>
    <phoneticPr fontId="1" type="noConversion"/>
  </si>
  <si>
    <r>
      <rPr>
        <sz val="10"/>
        <rFont val="돋움"/>
        <family val="3"/>
        <charset val="129"/>
      </rPr>
      <t>믹스</t>
    </r>
    <r>
      <rPr>
        <sz val="10"/>
        <rFont val="Arial"/>
        <family val="2"/>
      </rPr>
      <t>2</t>
    </r>
    <phoneticPr fontId="1" type="noConversion"/>
  </si>
  <si>
    <t>장용화</t>
    <phoneticPr fontId="1" type="noConversion"/>
  </si>
  <si>
    <t>지각</t>
    <phoneticPr fontId="1" type="noConversion"/>
  </si>
  <si>
    <t>종이컵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</si>
</sst>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_-[$₩-412]* #,##0_-;\-[$₩-412]* #,##0_-;_-[$₩-412]* &quot;-&quot;??_-;_-@_-"/>
  </numFmts>
  <fonts count="8" x14ac:knownFonts="1">
    <font>
      <sz val="10"/>
      <name val="Arial"/>
      <family val="2"/>
    </font>
    <font>
      <sz val="8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name val="Arial"/>
      <family val="2"/>
    </font>
    <font>
      <sz val="10"/>
      <color indexed="10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4" fillId="0" borderId="0" xfId="0" applyFont="1"/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0" fillId="0" borderId="3" xfId="0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2" fillId="0" borderId="5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8" xfId="0" applyFont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/>
    <xf numFmtId="0" fontId="7" fillId="0" borderId="0" xfId="0" applyFont="1" applyBorder="1"/>
    <xf numFmtId="0" fontId="7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2" xfId="0" applyFont="1" applyBorder="1"/>
    <xf numFmtId="0" fontId="6" fillId="0" borderId="6" xfId="0" applyFont="1" applyBorder="1" applyAlignment="1">
      <alignment horizontal="center"/>
    </xf>
    <xf numFmtId="0" fontId="2" fillId="0" borderId="0" xfId="0" applyFont="1"/>
    <xf numFmtId="0" fontId="0" fillId="0" borderId="0" xfId="0"/>
    <xf numFmtId="0" fontId="2" fillId="0" borderId="9" xfId="0" applyFont="1" applyBorder="1" applyAlignment="1">
      <alignment horizontal="center"/>
    </xf>
    <xf numFmtId="14" fontId="0" fillId="0" borderId="0" xfId="0" applyNumberFormat="1"/>
    <xf numFmtId="0" fontId="6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3" xfId="0" applyFont="1" applyBorder="1"/>
    <xf numFmtId="0" fontId="3" fillId="0" borderId="13" xfId="0" applyFont="1" applyBorder="1" applyAlignment="1">
      <alignment horizontal="center"/>
    </xf>
    <xf numFmtId="176" fontId="0" fillId="0" borderId="0" xfId="0" applyNumberFormat="1"/>
    <xf numFmtId="176" fontId="4" fillId="0" borderId="0" xfId="0" applyNumberFormat="1" applyFont="1"/>
    <xf numFmtId="176" fontId="0" fillId="0" borderId="14" xfId="0" applyNumberFormat="1" applyBorder="1"/>
    <xf numFmtId="0" fontId="3" fillId="0" borderId="0" xfId="0" applyFont="1"/>
    <xf numFmtId="14" fontId="2" fillId="0" borderId="0" xfId="0" applyNumberFormat="1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76" formatCode="_-[$₩-412]* #,##0_-;\-[$₩-412]* #,##0_-;_-[$₩-412]* &quot;-&quot;??_-;_-@_-"/>
    </dxf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돋움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data" displayName="data" ref="A1:H15" totalsRowShown="0" headerRowDxfId="21">
  <autoFilter ref="A1:H15"/>
  <tableColumns count="8">
    <tableColumn id="1" name="이름" dataDxfId="20"/>
    <tableColumn id="2" name="조" dataDxfId="19">
      <calculatedColumnFormula>VLOOKUP(A2,주소록!$A$2:$D$28,4,FALSE)</calculatedColumnFormula>
    </tableColumn>
    <tableColumn id="4" name="구분"/>
    <tableColumn id="3" name="날짜" dataDxfId="18"/>
    <tableColumn id="6" name="요일" dataDxfId="17">
      <calculatedColumnFormula>IF(D2&lt;&gt;0,VLOOKUP(WEEKDAY(D2,2),weekday,2,FALSE),"")</calculatedColumnFormula>
    </tableColumn>
    <tableColumn id="5" name="금액" dataDxfId="16">
      <calculatedColumnFormula>IF(C2&lt;&gt;0,IF(E2="월",VLOOKUP(C2,cost,2,FALSE)*2,VLOOKUP(C2,cost,2,FALSE)),"")</calculatedColumnFormula>
    </tableColumn>
    <tableColumn id="10" name="지불금액" dataDxfId="15"/>
    <tableColumn id="11" name="미납금액" dataDxfId="14">
      <calculatedColumnFormula>F2-G2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4" name="data5" displayName="data5" ref="A1:C6" totalsRowShown="0" headerRowDxfId="13">
  <autoFilter ref="A1:C6"/>
  <tableColumns count="3">
    <tableColumn id="1" name="내용" dataDxfId="12"/>
    <tableColumn id="3" name="날짜" dataDxfId="11"/>
    <tableColumn id="11" name="금액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id="2" name="names" displayName="names" ref="A1:G28" totalsRowShown="0" headerRowDxfId="9" headerRowBorderDxfId="8" tableBorderDxfId="7">
  <autoFilter ref="A1:G28"/>
  <tableColumns count="7">
    <tableColumn id="1" name="이름" dataDxfId="6"/>
    <tableColumn id="2" name="휴대폰번호" dataDxfId="5"/>
    <tableColumn id="3" name="이메일" dataDxfId="4"/>
    <tableColumn id="4" name="조" dataDxfId="3"/>
    <tableColumn id="5" name="학과" dataDxfId="2"/>
    <tableColumn id="6" name="나이" dataDxfId="1"/>
    <tableColumn id="7" name="직책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46" sqref="C46"/>
    </sheetView>
  </sheetViews>
  <sheetFormatPr defaultRowHeight="12.75" x14ac:dyDescent="0.2"/>
  <cols>
    <col min="1" max="1" width="11.140625" bestFit="1" customWidth="1"/>
    <col min="2" max="2" width="10.140625" bestFit="1" customWidth="1"/>
  </cols>
  <sheetData>
    <row r="1" spans="1:2" s="37" customFormat="1" x14ac:dyDescent="0.2"/>
    <row r="2" spans="1:2" x14ac:dyDescent="0.2">
      <c r="A2" s="36" t="s">
        <v>143</v>
      </c>
      <c r="B2" s="50">
        <f>SUM(개인별내역!F:F)</f>
        <v>86000</v>
      </c>
    </row>
    <row r="3" spans="1:2" x14ac:dyDescent="0.2">
      <c r="A3" s="36" t="s">
        <v>144</v>
      </c>
      <c r="B3" s="50">
        <f>SUM(개인별내역!H:H)</f>
        <v>0</v>
      </c>
    </row>
    <row r="4" spans="1:2" ht="13.5" thickBot="1" x14ac:dyDescent="0.25">
      <c r="A4" s="36" t="s">
        <v>145</v>
      </c>
      <c r="B4" s="52">
        <f>SUM(지출내용!C:C)</f>
        <v>59700</v>
      </c>
    </row>
    <row r="5" spans="1:2" ht="13.5" thickTop="1" x14ac:dyDescent="0.2">
      <c r="A5" s="53" t="s">
        <v>146</v>
      </c>
      <c r="B5" s="51">
        <f>B2-B3-B4</f>
        <v>26300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H15" sqref="H15"/>
    </sheetView>
  </sheetViews>
  <sheetFormatPr defaultRowHeight="12.75" x14ac:dyDescent="0.2"/>
  <cols>
    <col min="1" max="1" width="8" bestFit="1" customWidth="1"/>
    <col min="2" max="2" width="11" style="37" bestFit="1" customWidth="1"/>
    <col min="3" max="3" width="8" bestFit="1" customWidth="1"/>
    <col min="4" max="4" width="11" bestFit="1" customWidth="1"/>
    <col min="5" max="5" width="8" bestFit="1" customWidth="1"/>
    <col min="6" max="6" width="10.140625" bestFit="1" customWidth="1"/>
    <col min="7" max="8" width="12" bestFit="1" customWidth="1"/>
    <col min="9" max="9" width="10.140625" bestFit="1" customWidth="1"/>
    <col min="10" max="10" width="12" style="37" bestFit="1" customWidth="1"/>
    <col min="11" max="11" width="12" bestFit="1" customWidth="1"/>
  </cols>
  <sheetData>
    <row r="1" spans="1:10" x14ac:dyDescent="0.2">
      <c r="A1" s="36" t="s">
        <v>128</v>
      </c>
      <c r="B1" s="36" t="s">
        <v>129</v>
      </c>
      <c r="C1" s="36" t="s">
        <v>131</v>
      </c>
      <c r="D1" s="36" t="s">
        <v>130</v>
      </c>
      <c r="E1" s="36" t="s">
        <v>132</v>
      </c>
      <c r="F1" s="36" t="s">
        <v>125</v>
      </c>
      <c r="G1" s="36" t="s">
        <v>141</v>
      </c>
      <c r="H1" s="36" t="s">
        <v>142</v>
      </c>
      <c r="J1"/>
    </row>
    <row r="2" spans="1:10" x14ac:dyDescent="0.2">
      <c r="A2" t="s">
        <v>116</v>
      </c>
      <c r="B2" t="str">
        <f>VLOOKUP(A2,주소록!$A$2:$D$28,4,FALSE)</f>
        <v>1조</v>
      </c>
      <c r="C2" t="s">
        <v>121</v>
      </c>
      <c r="D2" s="39">
        <v>42397</v>
      </c>
      <c r="E2" s="39" t="str">
        <f t="shared" ref="E2:E9" si="0">IF(D2&lt;&gt;0,VLOOKUP(WEEKDAY(D2,2),weekday,2,FALSE),"")</f>
        <v>목</v>
      </c>
      <c r="F2" s="50">
        <f t="shared" ref="F2:F9" si="1">IF(C2&lt;&gt;0,IF(E2="월",VLOOKUP(C2,cost,2,FALSE)*2,VLOOKUP(C2,cost,2,FALSE)),"")</f>
        <v>5000</v>
      </c>
      <c r="G2" s="50">
        <v>5000</v>
      </c>
      <c r="H2" s="50">
        <f t="shared" ref="H2:H6" si="2">F2-G2</f>
        <v>0</v>
      </c>
      <c r="J2"/>
    </row>
    <row r="3" spans="1:10" x14ac:dyDescent="0.2">
      <c r="A3" t="s">
        <v>117</v>
      </c>
      <c r="B3" s="37" t="str">
        <f>VLOOKUP(A3,주소록!$A$2:$D$28,4,FALSE)</f>
        <v>2조</v>
      </c>
      <c r="C3" s="37" t="s">
        <v>121</v>
      </c>
      <c r="D3" s="39">
        <v>42397</v>
      </c>
      <c r="E3" s="39" t="str">
        <f t="shared" si="0"/>
        <v>목</v>
      </c>
      <c r="F3" s="50">
        <f t="shared" si="1"/>
        <v>5000</v>
      </c>
      <c r="G3" s="50">
        <v>5000</v>
      </c>
      <c r="H3" s="50">
        <f t="shared" si="2"/>
        <v>0</v>
      </c>
      <c r="J3"/>
    </row>
    <row r="4" spans="1:10" x14ac:dyDescent="0.2">
      <c r="A4" t="s">
        <v>118</v>
      </c>
      <c r="B4" s="37" t="str">
        <f>VLOOKUP(A4,주소록!$A$2:$D$28,4,FALSE)</f>
        <v>4조</v>
      </c>
      <c r="C4" s="37" t="s">
        <v>121</v>
      </c>
      <c r="D4" s="39">
        <v>42397</v>
      </c>
      <c r="E4" s="39" t="str">
        <f t="shared" si="0"/>
        <v>목</v>
      </c>
      <c r="F4" s="50">
        <f t="shared" si="1"/>
        <v>5000</v>
      </c>
      <c r="G4" s="50">
        <v>5000</v>
      </c>
      <c r="H4" s="50">
        <f t="shared" si="2"/>
        <v>0</v>
      </c>
      <c r="J4"/>
    </row>
    <row r="5" spans="1:10" x14ac:dyDescent="0.2">
      <c r="A5" t="s">
        <v>119</v>
      </c>
      <c r="B5" s="37" t="str">
        <f>VLOOKUP(A5,주소록!$A$2:$D$28,4,FALSE)</f>
        <v>4조</v>
      </c>
      <c r="C5" s="37" t="s">
        <v>121</v>
      </c>
      <c r="D5" s="39">
        <v>42398</v>
      </c>
      <c r="E5" s="39" t="str">
        <f t="shared" si="0"/>
        <v>금</v>
      </c>
      <c r="F5" s="50">
        <f t="shared" si="1"/>
        <v>5000</v>
      </c>
      <c r="G5" s="50">
        <v>5000</v>
      </c>
      <c r="H5" s="50">
        <f t="shared" si="2"/>
        <v>0</v>
      </c>
      <c r="J5"/>
    </row>
    <row r="6" spans="1:10" x14ac:dyDescent="0.2">
      <c r="A6" t="s">
        <v>120</v>
      </c>
      <c r="B6" s="37" t="str">
        <f>VLOOKUP(A6,주소록!$A$2:$D$28,4,FALSE)</f>
        <v>5조</v>
      </c>
      <c r="C6" s="37" t="s">
        <v>121</v>
      </c>
      <c r="D6" s="39">
        <v>42401</v>
      </c>
      <c r="E6" s="39" t="str">
        <f t="shared" si="0"/>
        <v>월</v>
      </c>
      <c r="F6" s="50">
        <f t="shared" si="1"/>
        <v>10000</v>
      </c>
      <c r="G6" s="50">
        <v>10000</v>
      </c>
      <c r="H6" s="50">
        <f t="shared" si="2"/>
        <v>0</v>
      </c>
      <c r="J6"/>
    </row>
    <row r="7" spans="1:10" x14ac:dyDescent="0.2">
      <c r="A7" s="37" t="s">
        <v>116</v>
      </c>
      <c r="B7" s="39" t="str">
        <f>VLOOKUP(A7,주소록!$A$2:$D$28,4,FALSE)</f>
        <v>1조</v>
      </c>
      <c r="C7" s="37" t="s">
        <v>121</v>
      </c>
      <c r="D7" s="39">
        <v>42401</v>
      </c>
      <c r="E7" s="39" t="str">
        <f t="shared" si="0"/>
        <v>월</v>
      </c>
      <c r="F7" s="50">
        <f t="shared" si="1"/>
        <v>10000</v>
      </c>
      <c r="G7" s="50">
        <v>10000</v>
      </c>
      <c r="H7" s="50">
        <f t="shared" ref="H7:H14" si="3">F7-G7</f>
        <v>0</v>
      </c>
    </row>
    <row r="8" spans="1:10" x14ac:dyDescent="0.2">
      <c r="A8" s="54" t="s">
        <v>150</v>
      </c>
      <c r="B8" s="39" t="str">
        <f>VLOOKUP(A8,주소록!$A$2:$D$28,4,FALSE)</f>
        <v>4조</v>
      </c>
      <c r="C8" s="37" t="s">
        <v>148</v>
      </c>
      <c r="D8" s="39">
        <v>42397</v>
      </c>
      <c r="E8" s="39" t="str">
        <f t="shared" si="0"/>
        <v>목</v>
      </c>
      <c r="F8" s="50">
        <f t="shared" si="1"/>
        <v>500</v>
      </c>
      <c r="G8" s="50">
        <v>500</v>
      </c>
      <c r="H8" s="50">
        <f t="shared" si="3"/>
        <v>0</v>
      </c>
    </row>
    <row r="9" spans="1:10" x14ac:dyDescent="0.2">
      <c r="A9" s="54" t="s">
        <v>151</v>
      </c>
      <c r="B9" s="39" t="str">
        <f>VLOOKUP(A9,주소록!$A$2:$D$28,4,FALSE)</f>
        <v>2조</v>
      </c>
      <c r="C9" s="37" t="s">
        <v>148</v>
      </c>
      <c r="D9" s="39">
        <v>42397</v>
      </c>
      <c r="E9" s="39" t="str">
        <f t="shared" si="0"/>
        <v>목</v>
      </c>
      <c r="F9" s="50">
        <f t="shared" si="1"/>
        <v>500</v>
      </c>
      <c r="G9" s="50">
        <v>500</v>
      </c>
      <c r="H9" s="50">
        <f t="shared" si="3"/>
        <v>0</v>
      </c>
    </row>
    <row r="10" spans="1:10" x14ac:dyDescent="0.2">
      <c r="A10" s="54" t="s">
        <v>153</v>
      </c>
      <c r="B10" s="39" t="str">
        <f>VLOOKUP(A10,주소록!$A$2:$D$28,4,FALSE)</f>
        <v>4조</v>
      </c>
      <c r="C10" s="36" t="s">
        <v>154</v>
      </c>
      <c r="D10" s="39">
        <v>42404</v>
      </c>
      <c r="E10" s="39" t="str">
        <f t="shared" ref="E10:E15" si="4">IF(D10&lt;&gt;0,VLOOKUP(WEEKDAY(D10,2),weekday,2,FALSE),"")</f>
        <v>목</v>
      </c>
      <c r="F10" s="50">
        <f t="shared" ref="F10:F15" si="5">IF(C10&lt;&gt;0,IF(E10="월",VLOOKUP(C10,cost,2,FALSE)*2,VLOOKUP(C10,cost,2,FALSE)),"")</f>
        <v>5000</v>
      </c>
      <c r="G10" s="50">
        <v>5000</v>
      </c>
      <c r="H10" s="50">
        <f t="shared" si="3"/>
        <v>0</v>
      </c>
    </row>
    <row r="11" spans="1:10" x14ac:dyDescent="0.2">
      <c r="A11" s="54" t="s">
        <v>156</v>
      </c>
      <c r="B11" s="39" t="str">
        <f>VLOOKUP(A11,주소록!$A$2:$D$28,4,FALSE)</f>
        <v>3조</v>
      </c>
      <c r="C11" s="36" t="s">
        <v>160</v>
      </c>
      <c r="D11" s="39">
        <v>42415</v>
      </c>
      <c r="E11" s="39" t="str">
        <f t="shared" si="4"/>
        <v>월</v>
      </c>
      <c r="F11" s="50">
        <f t="shared" si="5"/>
        <v>10000</v>
      </c>
      <c r="G11" s="50">
        <v>10000</v>
      </c>
      <c r="H11" s="50">
        <f t="shared" si="3"/>
        <v>0</v>
      </c>
    </row>
    <row r="12" spans="1:10" x14ac:dyDescent="0.2">
      <c r="A12" s="54" t="s">
        <v>157</v>
      </c>
      <c r="B12" s="39" t="str">
        <f>VLOOKUP(A12,주소록!$A$2:$D$28,4,FALSE)</f>
        <v>5조</v>
      </c>
      <c r="C12" s="36" t="s">
        <v>160</v>
      </c>
      <c r="D12" s="39">
        <v>42415</v>
      </c>
      <c r="E12" s="39" t="str">
        <f t="shared" si="4"/>
        <v>월</v>
      </c>
      <c r="F12" s="50">
        <f t="shared" si="5"/>
        <v>10000</v>
      </c>
      <c r="G12" s="50">
        <v>10000</v>
      </c>
      <c r="H12" s="50">
        <f t="shared" si="3"/>
        <v>0</v>
      </c>
    </row>
    <row r="13" spans="1:10" x14ac:dyDescent="0.2">
      <c r="A13" s="54" t="s">
        <v>158</v>
      </c>
      <c r="B13" s="39" t="str">
        <f>VLOOKUP(A13,주소록!$A$2:$D$28,4,FALSE)</f>
        <v>4조</v>
      </c>
      <c r="C13" s="36" t="s">
        <v>159</v>
      </c>
      <c r="D13" s="39">
        <v>42416</v>
      </c>
      <c r="E13" s="39" t="str">
        <f t="shared" si="4"/>
        <v>화</v>
      </c>
      <c r="F13" s="50">
        <f t="shared" si="5"/>
        <v>5000</v>
      </c>
      <c r="G13" s="50">
        <v>5000</v>
      </c>
      <c r="H13" s="50">
        <f t="shared" si="3"/>
        <v>0</v>
      </c>
    </row>
    <row r="14" spans="1:10" x14ac:dyDescent="0.2">
      <c r="A14" s="54" t="s">
        <v>161</v>
      </c>
      <c r="B14" s="39" t="str">
        <f>VLOOKUP(A14,주소록!$A$2:$D$28,4,FALSE)</f>
        <v>4조</v>
      </c>
      <c r="C14" s="36" t="s">
        <v>122</v>
      </c>
      <c r="D14" s="39">
        <v>42422</v>
      </c>
      <c r="E14" s="39" t="str">
        <f t="shared" si="4"/>
        <v>월</v>
      </c>
      <c r="F14" s="50">
        <f t="shared" si="5"/>
        <v>10000</v>
      </c>
      <c r="G14" s="50">
        <v>10000</v>
      </c>
      <c r="H14" s="50">
        <f t="shared" si="3"/>
        <v>0</v>
      </c>
    </row>
    <row r="15" spans="1:10" x14ac:dyDescent="0.2">
      <c r="A15" s="54" t="s">
        <v>163</v>
      </c>
      <c r="B15" s="39" t="str">
        <f>VLOOKUP(A15,주소록!$A$2:$D$28,4,FALSE)</f>
        <v>3조</v>
      </c>
      <c r="C15" s="36" t="s">
        <v>164</v>
      </c>
      <c r="D15" s="39">
        <v>42424</v>
      </c>
      <c r="E15" s="39" t="str">
        <f t="shared" si="4"/>
        <v>수</v>
      </c>
      <c r="F15" s="50">
        <f t="shared" si="5"/>
        <v>5000</v>
      </c>
      <c r="G15" s="50">
        <v>5000</v>
      </c>
      <c r="H15" s="50">
        <f>F15-G15</f>
        <v>0</v>
      </c>
    </row>
  </sheetData>
  <phoneticPr fontId="1" type="noConversion"/>
  <dataValidations count="1">
    <dataValidation type="list" allowBlank="1" showInputMessage="1" showErrorMessage="1" sqref="C2:C15">
      <formula1>type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7" sqref="C7"/>
    </sheetView>
  </sheetViews>
  <sheetFormatPr defaultRowHeight="12.75" x14ac:dyDescent="0.2"/>
  <cols>
    <col min="1" max="1" width="24.7109375" customWidth="1"/>
    <col min="2" max="2" width="11" bestFit="1" customWidth="1"/>
    <col min="3" max="3" width="12" bestFit="1" customWidth="1"/>
  </cols>
  <sheetData>
    <row r="1" spans="1:3" x14ac:dyDescent="0.2">
      <c r="A1" s="36" t="s">
        <v>140</v>
      </c>
      <c r="B1" s="36" t="s">
        <v>130</v>
      </c>
      <c r="C1" s="36" t="s">
        <v>125</v>
      </c>
    </row>
    <row r="2" spans="1:3" x14ac:dyDescent="0.2">
      <c r="A2" s="36" t="s">
        <v>147</v>
      </c>
      <c r="B2" s="39">
        <v>42391</v>
      </c>
      <c r="C2" s="50">
        <v>12700</v>
      </c>
    </row>
    <row r="3" spans="1:3" x14ac:dyDescent="0.2">
      <c r="A3" s="54" t="s">
        <v>152</v>
      </c>
      <c r="B3" s="39">
        <v>42391</v>
      </c>
      <c r="C3" s="50">
        <v>-28000</v>
      </c>
    </row>
    <row r="4" spans="1:3" x14ac:dyDescent="0.2">
      <c r="A4" s="39" t="s">
        <v>155</v>
      </c>
      <c r="B4" s="39">
        <v>42412</v>
      </c>
      <c r="C4" s="50">
        <v>59000</v>
      </c>
    </row>
    <row r="5" spans="1:3" x14ac:dyDescent="0.2">
      <c r="A5" s="39" t="s">
        <v>162</v>
      </c>
      <c r="B5" s="39">
        <v>42421</v>
      </c>
      <c r="C5" s="50">
        <v>15000</v>
      </c>
    </row>
    <row r="6" spans="1:3" x14ac:dyDescent="0.2">
      <c r="A6" s="54" t="s">
        <v>165</v>
      </c>
      <c r="B6" s="39">
        <v>42424</v>
      </c>
      <c r="C6" s="50">
        <v>1000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>
      <selection activeCell="D23" sqref="D23"/>
    </sheetView>
  </sheetViews>
  <sheetFormatPr defaultRowHeight="12.75" x14ac:dyDescent="0.2"/>
  <cols>
    <col min="1" max="1" width="10.28515625" bestFit="1" customWidth="1"/>
    <col min="2" max="2" width="16.42578125" style="18" bestFit="1" customWidth="1"/>
    <col min="3" max="3" width="24.85546875" bestFit="1" customWidth="1"/>
    <col min="4" max="4" width="8.28515625" style="18" bestFit="1" customWidth="1"/>
    <col min="5" max="5" width="19.42578125" bestFit="1" customWidth="1"/>
    <col min="6" max="6" width="8" style="18" bestFit="1" customWidth="1"/>
    <col min="7" max="7" width="8" style="18" customWidth="1"/>
  </cols>
  <sheetData>
    <row r="1" spans="1:7" s="4" customFormat="1" x14ac:dyDescent="0.2">
      <c r="A1" s="46" t="s">
        <v>76</v>
      </c>
      <c r="B1" s="47" t="s">
        <v>0</v>
      </c>
      <c r="C1" s="47" t="s">
        <v>1</v>
      </c>
      <c r="D1" s="46" t="s">
        <v>80</v>
      </c>
      <c r="E1" s="48" t="s">
        <v>81</v>
      </c>
      <c r="F1" s="46" t="s">
        <v>84</v>
      </c>
      <c r="G1" s="49" t="s">
        <v>113</v>
      </c>
    </row>
    <row r="2" spans="1:7" x14ac:dyDescent="0.2">
      <c r="A2" s="2" t="s">
        <v>57</v>
      </c>
      <c r="B2" s="20" t="s">
        <v>14</v>
      </c>
      <c r="C2" s="1" t="s">
        <v>15</v>
      </c>
      <c r="D2" s="20" t="s">
        <v>85</v>
      </c>
      <c r="E2" s="3" t="s">
        <v>86</v>
      </c>
      <c r="F2" s="20">
        <v>25</v>
      </c>
      <c r="G2" s="38" t="s">
        <v>115</v>
      </c>
    </row>
    <row r="3" spans="1:7" x14ac:dyDescent="0.2">
      <c r="A3" s="2" t="s">
        <v>63</v>
      </c>
      <c r="B3" s="20" t="s">
        <v>26</v>
      </c>
      <c r="C3" s="1" t="s">
        <v>27</v>
      </c>
      <c r="D3" s="20" t="s">
        <v>85</v>
      </c>
      <c r="E3" s="3" t="s">
        <v>93</v>
      </c>
      <c r="F3" s="20">
        <v>25</v>
      </c>
      <c r="G3" s="38" t="s">
        <v>115</v>
      </c>
    </row>
    <row r="4" spans="1:7" x14ac:dyDescent="0.2">
      <c r="A4" s="2" t="s">
        <v>56</v>
      </c>
      <c r="B4" s="20" t="s">
        <v>12</v>
      </c>
      <c r="C4" s="1" t="s">
        <v>13</v>
      </c>
      <c r="D4" s="20" t="s">
        <v>85</v>
      </c>
      <c r="E4" s="3" t="s">
        <v>92</v>
      </c>
      <c r="F4" s="20">
        <v>27</v>
      </c>
      <c r="G4" s="38" t="s">
        <v>115</v>
      </c>
    </row>
    <row r="5" spans="1:7" x14ac:dyDescent="0.2">
      <c r="A5" s="2" t="s">
        <v>55</v>
      </c>
      <c r="B5" s="20" t="s">
        <v>10</v>
      </c>
      <c r="C5" s="1" t="s">
        <v>11</v>
      </c>
      <c r="D5" s="20" t="s">
        <v>85</v>
      </c>
      <c r="E5" s="3" t="s">
        <v>97</v>
      </c>
      <c r="F5" s="20">
        <v>29</v>
      </c>
      <c r="G5" s="38" t="s">
        <v>115</v>
      </c>
    </row>
    <row r="6" spans="1:7" x14ac:dyDescent="0.2">
      <c r="A6" s="2" t="s">
        <v>58</v>
      </c>
      <c r="B6" s="20" t="s">
        <v>16</v>
      </c>
      <c r="C6" s="1" t="s">
        <v>17</v>
      </c>
      <c r="D6" s="20" t="s">
        <v>85</v>
      </c>
      <c r="E6" s="3" t="s">
        <v>91</v>
      </c>
      <c r="F6" s="20">
        <v>29</v>
      </c>
      <c r="G6" s="38" t="s">
        <v>115</v>
      </c>
    </row>
    <row r="7" spans="1:7" ht="13.5" thickBot="1" x14ac:dyDescent="0.25">
      <c r="A7" s="31" t="s">
        <v>73</v>
      </c>
      <c r="B7" s="32" t="s">
        <v>45</v>
      </c>
      <c r="C7" s="33" t="s">
        <v>46</v>
      </c>
      <c r="D7" s="32" t="s">
        <v>108</v>
      </c>
      <c r="E7" s="34" t="s">
        <v>90</v>
      </c>
      <c r="F7" s="32">
        <v>30</v>
      </c>
      <c r="G7" s="40" t="s">
        <v>114</v>
      </c>
    </row>
    <row r="8" spans="1:7" x14ac:dyDescent="0.2">
      <c r="A8" s="11" t="s">
        <v>105</v>
      </c>
      <c r="B8" s="22" t="s">
        <v>106</v>
      </c>
      <c r="C8" s="12" t="s">
        <v>107</v>
      </c>
      <c r="D8" s="22" t="s">
        <v>87</v>
      </c>
      <c r="E8" s="13" t="s">
        <v>98</v>
      </c>
      <c r="F8" s="22">
        <v>26</v>
      </c>
      <c r="G8" s="41" t="s">
        <v>115</v>
      </c>
    </row>
    <row r="9" spans="1:7" x14ac:dyDescent="0.2">
      <c r="A9" s="14" t="s">
        <v>59</v>
      </c>
      <c r="B9" s="20" t="s">
        <v>18</v>
      </c>
      <c r="C9" s="1" t="s">
        <v>19</v>
      </c>
      <c r="D9" s="20" t="s">
        <v>87</v>
      </c>
      <c r="E9" s="3" t="s">
        <v>92</v>
      </c>
      <c r="F9" s="20">
        <v>30</v>
      </c>
      <c r="G9" s="38" t="s">
        <v>115</v>
      </c>
    </row>
    <row r="10" spans="1:7" x14ac:dyDescent="0.2">
      <c r="A10" s="35" t="s">
        <v>75</v>
      </c>
      <c r="B10" s="26" t="s">
        <v>49</v>
      </c>
      <c r="C10" s="29" t="s">
        <v>50</v>
      </c>
      <c r="D10" s="26" t="s">
        <v>109</v>
      </c>
      <c r="E10" s="28" t="s">
        <v>88</v>
      </c>
      <c r="F10" s="26">
        <v>31</v>
      </c>
      <c r="G10" s="42" t="s">
        <v>114</v>
      </c>
    </row>
    <row r="11" spans="1:7" ht="13.5" thickBot="1" x14ac:dyDescent="0.25">
      <c r="A11" s="15" t="s">
        <v>60</v>
      </c>
      <c r="B11" s="23" t="s">
        <v>20</v>
      </c>
      <c r="C11" s="16" t="s">
        <v>21</v>
      </c>
      <c r="D11" s="23" t="s">
        <v>87</v>
      </c>
      <c r="E11" s="17" t="s">
        <v>100</v>
      </c>
      <c r="F11" s="23">
        <v>32</v>
      </c>
      <c r="G11" s="43" t="s">
        <v>115</v>
      </c>
    </row>
    <row r="12" spans="1:7" x14ac:dyDescent="0.2">
      <c r="A12" s="8" t="s">
        <v>66</v>
      </c>
      <c r="B12" s="19" t="s">
        <v>32</v>
      </c>
      <c r="C12" s="9" t="s">
        <v>33</v>
      </c>
      <c r="D12" s="19" t="s">
        <v>82</v>
      </c>
      <c r="E12" s="10" t="s">
        <v>98</v>
      </c>
      <c r="F12" s="19">
        <v>25</v>
      </c>
      <c r="G12" s="44" t="s">
        <v>115</v>
      </c>
    </row>
    <row r="13" spans="1:7" x14ac:dyDescent="0.2">
      <c r="A13" s="2" t="s">
        <v>51</v>
      </c>
      <c r="B13" s="20" t="s">
        <v>2</v>
      </c>
      <c r="C13" s="1" t="s">
        <v>3</v>
      </c>
      <c r="D13" s="20" t="s">
        <v>82</v>
      </c>
      <c r="E13" s="3" t="s">
        <v>83</v>
      </c>
      <c r="F13" s="20">
        <v>27</v>
      </c>
      <c r="G13" s="38" t="s">
        <v>115</v>
      </c>
    </row>
    <row r="14" spans="1:7" x14ac:dyDescent="0.2">
      <c r="A14" s="25" t="s">
        <v>69</v>
      </c>
      <c r="B14" s="26" t="s">
        <v>38</v>
      </c>
      <c r="C14" s="27" t="s">
        <v>39</v>
      </c>
      <c r="D14" s="26" t="s">
        <v>110</v>
      </c>
      <c r="E14" s="28" t="s">
        <v>99</v>
      </c>
      <c r="F14" s="26">
        <v>27</v>
      </c>
      <c r="G14" s="42" t="s">
        <v>114</v>
      </c>
    </row>
    <row r="15" spans="1:7" x14ac:dyDescent="0.2">
      <c r="A15" s="2" t="s">
        <v>67</v>
      </c>
      <c r="B15" s="20" t="s">
        <v>34</v>
      </c>
      <c r="C15" s="1" t="s">
        <v>35</v>
      </c>
      <c r="D15" s="20" t="s">
        <v>82</v>
      </c>
      <c r="E15" s="3" t="s">
        <v>101</v>
      </c>
      <c r="F15" s="20">
        <v>27</v>
      </c>
      <c r="G15" s="38" t="s">
        <v>115</v>
      </c>
    </row>
    <row r="16" spans="1:7" x14ac:dyDescent="0.2">
      <c r="A16" s="2" t="s">
        <v>61</v>
      </c>
      <c r="B16" s="20" t="s">
        <v>22</v>
      </c>
      <c r="C16" s="1" t="s">
        <v>23</v>
      </c>
      <c r="D16" s="20" t="s">
        <v>82</v>
      </c>
      <c r="E16" s="3" t="s">
        <v>90</v>
      </c>
      <c r="F16" s="20">
        <v>29</v>
      </c>
      <c r="G16" s="38" t="s">
        <v>115</v>
      </c>
    </row>
    <row r="17" spans="1:7" ht="13.5" thickBot="1" x14ac:dyDescent="0.25">
      <c r="A17" s="5" t="s">
        <v>54</v>
      </c>
      <c r="B17" s="21" t="s">
        <v>8</v>
      </c>
      <c r="C17" s="6" t="s">
        <v>9</v>
      </c>
      <c r="D17" s="21" t="s">
        <v>82</v>
      </c>
      <c r="E17" s="7" t="s">
        <v>103</v>
      </c>
      <c r="F17" s="21">
        <v>29</v>
      </c>
      <c r="G17" s="45" t="s">
        <v>115</v>
      </c>
    </row>
    <row r="18" spans="1:7" x14ac:dyDescent="0.2">
      <c r="A18" s="11" t="s">
        <v>70</v>
      </c>
      <c r="B18" s="22" t="s">
        <v>40</v>
      </c>
      <c r="C18" s="12" t="s">
        <v>41</v>
      </c>
      <c r="D18" s="22" t="s">
        <v>95</v>
      </c>
      <c r="E18" s="13" t="s">
        <v>86</v>
      </c>
      <c r="F18" s="22">
        <v>25</v>
      </c>
      <c r="G18" s="41" t="s">
        <v>115</v>
      </c>
    </row>
    <row r="19" spans="1:7" x14ac:dyDescent="0.2">
      <c r="A19" s="14" t="s">
        <v>71</v>
      </c>
      <c r="B19" s="20" t="s">
        <v>42</v>
      </c>
      <c r="C19" s="1" t="s">
        <v>43</v>
      </c>
      <c r="D19" s="20" t="s">
        <v>95</v>
      </c>
      <c r="E19" s="3" t="s">
        <v>90</v>
      </c>
      <c r="F19" s="20">
        <v>28</v>
      </c>
      <c r="G19" s="38" t="s">
        <v>115</v>
      </c>
    </row>
    <row r="20" spans="1:7" x14ac:dyDescent="0.2">
      <c r="A20" s="35" t="s">
        <v>77</v>
      </c>
      <c r="B20" s="30" t="s">
        <v>78</v>
      </c>
      <c r="C20" s="27" t="s">
        <v>79</v>
      </c>
      <c r="D20" s="26" t="s">
        <v>111</v>
      </c>
      <c r="E20" s="28" t="s">
        <v>94</v>
      </c>
      <c r="F20" s="26">
        <v>31</v>
      </c>
      <c r="G20" s="42" t="s">
        <v>114</v>
      </c>
    </row>
    <row r="21" spans="1:7" x14ac:dyDescent="0.2">
      <c r="A21" s="14" t="s">
        <v>64</v>
      </c>
      <c r="B21" s="20" t="s">
        <v>28</v>
      </c>
      <c r="C21" s="24" t="s">
        <v>29</v>
      </c>
      <c r="D21" s="20" t="s">
        <v>95</v>
      </c>
      <c r="E21" s="3" t="s">
        <v>102</v>
      </c>
      <c r="F21" s="20">
        <v>32</v>
      </c>
      <c r="G21" s="38" t="s">
        <v>115</v>
      </c>
    </row>
    <row r="22" spans="1:7" ht="13.5" thickBot="1" x14ac:dyDescent="0.25">
      <c r="A22" s="15" t="s">
        <v>72</v>
      </c>
      <c r="B22" s="23" t="s">
        <v>44</v>
      </c>
      <c r="C22" s="16"/>
      <c r="D22" s="23" t="s">
        <v>95</v>
      </c>
      <c r="E22" s="17" t="s">
        <v>104</v>
      </c>
      <c r="F22" s="23">
        <v>32</v>
      </c>
      <c r="G22" s="43" t="s">
        <v>115</v>
      </c>
    </row>
    <row r="23" spans="1:7" x14ac:dyDescent="0.2">
      <c r="A23" s="8" t="s">
        <v>68</v>
      </c>
      <c r="B23" s="19" t="s">
        <v>36</v>
      </c>
      <c r="C23" s="9" t="s">
        <v>37</v>
      </c>
      <c r="D23" s="19" t="s">
        <v>89</v>
      </c>
      <c r="E23" s="10" t="s">
        <v>93</v>
      </c>
      <c r="F23" s="19">
        <v>27</v>
      </c>
      <c r="G23" s="44" t="s">
        <v>115</v>
      </c>
    </row>
    <row r="24" spans="1:7" x14ac:dyDescent="0.2">
      <c r="A24" s="2" t="s">
        <v>52</v>
      </c>
      <c r="B24" s="20" t="s">
        <v>4</v>
      </c>
      <c r="C24" s="1" t="s">
        <v>5</v>
      </c>
      <c r="D24" s="20" t="s">
        <v>89</v>
      </c>
      <c r="E24" s="3" t="s">
        <v>93</v>
      </c>
      <c r="F24" s="20">
        <v>28</v>
      </c>
      <c r="G24" s="38" t="s">
        <v>115</v>
      </c>
    </row>
    <row r="25" spans="1:7" x14ac:dyDescent="0.2">
      <c r="A25" s="2" t="s">
        <v>74</v>
      </c>
      <c r="B25" s="20" t="s">
        <v>47</v>
      </c>
      <c r="C25" s="1" t="s">
        <v>48</v>
      </c>
      <c r="D25" s="20" t="s">
        <v>89</v>
      </c>
      <c r="E25" s="3" t="s">
        <v>90</v>
      </c>
      <c r="F25" s="20">
        <v>28</v>
      </c>
      <c r="G25" s="38" t="s">
        <v>115</v>
      </c>
    </row>
    <row r="26" spans="1:7" x14ac:dyDescent="0.2">
      <c r="A26" s="2" t="s">
        <v>53</v>
      </c>
      <c r="B26" s="20" t="s">
        <v>6</v>
      </c>
      <c r="C26" s="1" t="s">
        <v>7</v>
      </c>
      <c r="D26" s="20" t="s">
        <v>89</v>
      </c>
      <c r="E26" s="3" t="s">
        <v>96</v>
      </c>
      <c r="F26" s="20">
        <v>28</v>
      </c>
      <c r="G26" s="38" t="s">
        <v>115</v>
      </c>
    </row>
    <row r="27" spans="1:7" x14ac:dyDescent="0.2">
      <c r="A27" s="2" t="s">
        <v>62</v>
      </c>
      <c r="B27" s="20" t="s">
        <v>24</v>
      </c>
      <c r="C27" s="1" t="s">
        <v>25</v>
      </c>
      <c r="D27" s="20" t="s">
        <v>89</v>
      </c>
      <c r="E27" s="3" t="s">
        <v>94</v>
      </c>
      <c r="F27" s="20">
        <v>33</v>
      </c>
      <c r="G27" s="38" t="s">
        <v>115</v>
      </c>
    </row>
    <row r="28" spans="1:7" x14ac:dyDescent="0.2">
      <c r="A28" s="31" t="s">
        <v>65</v>
      </c>
      <c r="B28" s="32" t="s">
        <v>30</v>
      </c>
      <c r="C28" s="33" t="s">
        <v>31</v>
      </c>
      <c r="D28" s="32" t="s">
        <v>112</v>
      </c>
      <c r="E28" s="34" t="s">
        <v>90</v>
      </c>
      <c r="F28" s="32">
        <v>34</v>
      </c>
      <c r="G28" s="40" t="s">
        <v>114</v>
      </c>
    </row>
  </sheetData>
  <phoneticPr fontId="1" type="noConversion"/>
  <pageMargins left="0.75" right="0.75" top="1" bottom="1" header="0.5" footer="0.5"/>
  <pageSetup orientation="portrait" horizontalDpi="300" verticalDpi="300" r:id="rId1"/>
  <headerFooter alignWithMargins="0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6" sqref="D6"/>
    </sheetView>
  </sheetViews>
  <sheetFormatPr defaultRowHeight="12.75" x14ac:dyDescent="0.2"/>
  <cols>
    <col min="3" max="3" width="1" customWidth="1"/>
  </cols>
  <sheetData>
    <row r="1" spans="1:7" x14ac:dyDescent="0.2">
      <c r="A1" s="36" t="s">
        <v>138</v>
      </c>
      <c r="B1" s="36"/>
      <c r="D1" s="37" t="s">
        <v>139</v>
      </c>
      <c r="E1" s="37"/>
    </row>
    <row r="2" spans="1:7" x14ac:dyDescent="0.2">
      <c r="A2" s="36" t="s">
        <v>122</v>
      </c>
      <c r="B2">
        <v>5000</v>
      </c>
      <c r="D2">
        <v>1</v>
      </c>
      <c r="E2" s="36" t="s">
        <v>126</v>
      </c>
      <c r="G2" s="36"/>
    </row>
    <row r="3" spans="1:7" s="37" customFormat="1" x14ac:dyDescent="0.2">
      <c r="A3" s="36" t="s">
        <v>123</v>
      </c>
      <c r="B3" s="37">
        <v>5000</v>
      </c>
      <c r="D3">
        <v>2</v>
      </c>
      <c r="E3" s="36" t="s">
        <v>133</v>
      </c>
      <c r="G3" s="36"/>
    </row>
    <row r="4" spans="1:7" s="37" customFormat="1" x14ac:dyDescent="0.2">
      <c r="A4" s="36" t="s">
        <v>124</v>
      </c>
      <c r="B4">
        <v>10000</v>
      </c>
      <c r="D4">
        <v>3</v>
      </c>
      <c r="E4" s="36" t="s">
        <v>134</v>
      </c>
    </row>
    <row r="5" spans="1:7" s="37" customFormat="1" x14ac:dyDescent="0.2">
      <c r="A5" s="36" t="s">
        <v>149</v>
      </c>
      <c r="B5" s="37">
        <v>500</v>
      </c>
      <c r="D5">
        <v>4</v>
      </c>
      <c r="E5" s="36" t="s">
        <v>135</v>
      </c>
    </row>
    <row r="6" spans="1:7" s="37" customFormat="1" x14ac:dyDescent="0.2">
      <c r="A6"/>
      <c r="B6"/>
      <c r="D6" s="37">
        <v>5</v>
      </c>
      <c r="E6" s="36" t="s">
        <v>136</v>
      </c>
    </row>
    <row r="7" spans="1:7" x14ac:dyDescent="0.2">
      <c r="D7" s="37">
        <v>6</v>
      </c>
      <c r="E7" s="36" t="s">
        <v>137</v>
      </c>
    </row>
    <row r="8" spans="1:7" x14ac:dyDescent="0.2">
      <c r="D8" s="37">
        <v>7</v>
      </c>
      <c r="E8" s="36" t="s">
        <v>127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요약</vt:lpstr>
      <vt:lpstr>개인별내역</vt:lpstr>
      <vt:lpstr>지출내용</vt:lpstr>
      <vt:lpstr>주소록</vt:lpstr>
      <vt:lpstr>구분</vt:lpstr>
      <vt:lpstr>cost</vt:lpstr>
      <vt:lpstr>type</vt:lpstr>
      <vt:lpstr>weekday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</dc:creator>
  <cp:lastModifiedBy>ORACLE</cp:lastModifiedBy>
  <dcterms:created xsi:type="dcterms:W3CDTF">2016-01-06T09:14:53Z</dcterms:created>
  <dcterms:modified xsi:type="dcterms:W3CDTF">2016-02-24T03:50:17Z</dcterms:modified>
</cp:coreProperties>
</file>