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6d6176f0c49c2/Development/Pens/Data-Analytics/project/"/>
    </mc:Choice>
  </mc:AlternateContent>
  <xr:revisionPtr revIDLastSave="429" documentId="8_{8EBDE8C9-1C53-4A01-8CB8-1A22E9F984CB}" xr6:coauthVersionLast="44" xr6:coauthVersionMax="44" xr10:uidLastSave="{28CF76E0-0CB7-4B6B-9110-F23050304980}"/>
  <bookViews>
    <workbookView xWindow="-120" yWindow="-120" windowWidth="24240" windowHeight="13140" xr2:uid="{6455B7AC-E6F5-4E4B-A802-1F6AFC93C3BC}"/>
  </bookViews>
  <sheets>
    <sheet name="Launches" sheetId="1" r:id="rId1"/>
  </sheets>
  <definedNames>
    <definedName name="_xlchart.v1.0" hidden="1">Launches!$J$2:$J$41</definedName>
    <definedName name="_xlchart.v1.1" hidden="1">Launches!$I$2:$I$41</definedName>
    <definedName name="_xlchart.v1.2" hidden="1">Launches!$J$2:$J$41</definedName>
    <definedName name="_xlchart.v1.3" hidden="1">Launches!$I$2:$I$41</definedName>
    <definedName name="_xlchart.v1.4" hidden="1">Launches!$I$2:$I$42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1" l="1"/>
  <c r="I54" i="1"/>
  <c r="N50" i="1"/>
  <c r="O50" i="1"/>
  <c r="P50" i="1"/>
  <c r="Q50" i="1"/>
  <c r="R50" i="1"/>
  <c r="S50" i="1"/>
  <c r="J50" i="1"/>
  <c r="I50" i="1"/>
  <c r="S51" i="1"/>
  <c r="R51" i="1"/>
  <c r="Q51" i="1"/>
  <c r="P51" i="1"/>
  <c r="O51" i="1"/>
  <c r="N51" i="1"/>
  <c r="J51" i="1"/>
  <c r="I51" i="1"/>
  <c r="Q49" i="1"/>
  <c r="S47" i="1"/>
  <c r="R47" i="1"/>
  <c r="Q47" i="1"/>
  <c r="P47" i="1"/>
  <c r="O47" i="1"/>
  <c r="N47" i="1"/>
  <c r="J47" i="1"/>
  <c r="I47" i="1"/>
  <c r="S46" i="1"/>
  <c r="R46" i="1"/>
  <c r="Q46" i="1"/>
  <c r="P46" i="1"/>
  <c r="O46" i="1"/>
  <c r="N46" i="1"/>
  <c r="J46" i="1"/>
  <c r="I46" i="1"/>
  <c r="S45" i="1"/>
  <c r="R45" i="1"/>
  <c r="Q45" i="1"/>
  <c r="P45" i="1"/>
  <c r="O45" i="1"/>
  <c r="N45" i="1"/>
  <c r="J45" i="1"/>
  <c r="I45" i="1"/>
  <c r="S44" i="1"/>
  <c r="R44" i="1"/>
  <c r="Q44" i="1"/>
  <c r="P44" i="1"/>
  <c r="O44" i="1"/>
  <c r="N44" i="1"/>
  <c r="J44" i="1"/>
  <c r="I44" i="1"/>
  <c r="S43" i="1"/>
  <c r="R43" i="1"/>
  <c r="Q43" i="1"/>
  <c r="P43" i="1"/>
  <c r="O43" i="1"/>
  <c r="N43" i="1"/>
  <c r="J43" i="1"/>
  <c r="I43" i="1"/>
  <c r="S49" i="1"/>
  <c r="I49" i="1"/>
  <c r="J49" i="1"/>
  <c r="N49" i="1"/>
  <c r="R49" i="1"/>
  <c r="P49" i="1"/>
  <c r="O49" i="1"/>
  <c r="S48" i="1"/>
  <c r="R48" i="1"/>
  <c r="Q48" i="1"/>
  <c r="P48" i="1"/>
  <c r="O48" i="1"/>
  <c r="N48" i="1"/>
  <c r="J48" i="1"/>
  <c r="I48" i="1"/>
  <c r="I53" i="1" l="1"/>
  <c r="P53" i="1"/>
  <c r="O53" i="1"/>
  <c r="P52" i="1"/>
  <c r="J52" i="1"/>
  <c r="Q52" i="1"/>
  <c r="J53" i="1"/>
  <c r="Q53" i="1"/>
  <c r="O52" i="1"/>
  <c r="S52" i="1"/>
  <c r="S53" i="1"/>
  <c r="I52" i="1"/>
  <c r="N52" i="1"/>
  <c r="R52" i="1"/>
  <c r="N53" i="1"/>
  <c r="R53" i="1"/>
</calcChain>
</file>

<file path=xl/sharedStrings.xml><?xml version="1.0" encoding="utf-8"?>
<sst xmlns="http://schemas.openxmlformats.org/spreadsheetml/2006/main" count="391" uniqueCount="157">
  <si>
    <t>Flight No</t>
  </si>
  <si>
    <t>Mission Name</t>
  </si>
  <si>
    <t>Rocket Name</t>
  </si>
  <si>
    <t>Rocket Type</t>
  </si>
  <si>
    <t>Launch Location</t>
  </si>
  <si>
    <t>Launch Time</t>
  </si>
  <si>
    <t>Payload Name</t>
  </si>
  <si>
    <t>Payload Country</t>
  </si>
  <si>
    <t>Payload Mass KG</t>
  </si>
  <si>
    <t>Payload Deploy</t>
  </si>
  <si>
    <t>Payload Deploy Time</t>
  </si>
  <si>
    <t>Orbit</t>
  </si>
  <si>
    <t>Orbit Location</t>
  </si>
  <si>
    <t>Orbit Semi Major Axis</t>
  </si>
  <si>
    <t>Orbit Eccentricity</t>
  </si>
  <si>
    <t>Orbit Periapsis</t>
  </si>
  <si>
    <t>Orbit Apoapsis</t>
  </si>
  <si>
    <t>Orbit Orbit Time</t>
  </si>
  <si>
    <t>Orbit Lifespan</t>
  </si>
  <si>
    <t>CASSIOPE</t>
  </si>
  <si>
    <t>Falcon 9</t>
  </si>
  <si>
    <t>v1.1</t>
  </si>
  <si>
    <t>VAFB SLC 4E</t>
  </si>
  <si>
    <t>Canada</t>
  </si>
  <si>
    <t>PO</t>
  </si>
  <si>
    <t>low-earth</t>
  </si>
  <si>
    <t>SES-8</t>
  </si>
  <si>
    <t>CCAFS SLC 40</t>
  </si>
  <si>
    <t>12/03/2013 16:41:00 PM</t>
  </si>
  <si>
    <t>Luxembourg</t>
  </si>
  <si>
    <t>12/03/2013 17:14:00 PM</t>
  </si>
  <si>
    <t>GTO</t>
  </si>
  <si>
    <t>geostationary</t>
  </si>
  <si>
    <t>Thaicom 6</t>
  </si>
  <si>
    <t>Thailand</t>
  </si>
  <si>
    <t>OG-2 Mission 1</t>
  </si>
  <si>
    <t>Orbcomm-OG2-M1</t>
  </si>
  <si>
    <t>United States</t>
  </si>
  <si>
    <t>LEO</t>
  </si>
  <si>
    <t>AsiaSat 8</t>
  </si>
  <si>
    <t>Hong Kong</t>
  </si>
  <si>
    <t>AsiaSat 6</t>
  </si>
  <si>
    <t>TürkmenÄlem 52°E / MonacoSAT</t>
  </si>
  <si>
    <t>04/27/2015 18:03:00 PM</t>
  </si>
  <si>
    <t>Turkmenistan</t>
  </si>
  <si>
    <t>04/27/2015 18:35:00 PM</t>
  </si>
  <si>
    <t>OG-2 Mission 2</t>
  </si>
  <si>
    <t>FT</t>
  </si>
  <si>
    <t>12/21/2015 19:29:00 PM</t>
  </si>
  <si>
    <t>Orbcomm-OG2-M2</t>
  </si>
  <si>
    <t>12/21/2015 19:44:00 PM</t>
  </si>
  <si>
    <t>Jason 3</t>
  </si>
  <si>
    <t>Jason-3</t>
  </si>
  <si>
    <t>SES-9</t>
  </si>
  <si>
    <t>03/04/2016 17:35:00 PM</t>
  </si>
  <si>
    <t>03/04/2016 18:06:00 PM</t>
  </si>
  <si>
    <t>JCSAT-2B</t>
  </si>
  <si>
    <t>Japan</t>
  </si>
  <si>
    <t>Thaicom 8</t>
  </si>
  <si>
    <t>05/27/2016 16:39:00 PM</t>
  </si>
  <si>
    <t>05/27/2016 17:10:00 PM</t>
  </si>
  <si>
    <t>JCSAT-16</t>
  </si>
  <si>
    <t>Iridium NEXT Mission 1</t>
  </si>
  <si>
    <t>Iridium NEXT 1</t>
  </si>
  <si>
    <t>01/14/2017 13:08:00 PM</t>
  </si>
  <si>
    <t>EchoStar 23</t>
  </si>
  <si>
    <t>KSC LC 39A</t>
  </si>
  <si>
    <t>SES-10</t>
  </si>
  <si>
    <t>03/30/2017 17:27:00 PM</t>
  </si>
  <si>
    <t>03/30/2017 17:59:00 PM</t>
  </si>
  <si>
    <t>Inmarsat-5 F4</t>
  </si>
  <si>
    <t>05/15/2017 18:21:00 PM</t>
  </si>
  <si>
    <t>United Kingdom</t>
  </si>
  <si>
    <t>05/15/2017 18:52:00 PM</t>
  </si>
  <si>
    <t>BulgariaSat-1</t>
  </si>
  <si>
    <t>06/23/2017 14:10:00 PM</t>
  </si>
  <si>
    <t>Bulgaria</t>
  </si>
  <si>
    <t>06/23/2017 14:44:00 PM</t>
  </si>
  <si>
    <t>Iridium NEXT Mission 2</t>
  </si>
  <si>
    <t>06/25/2017 15:25:00 PM</t>
  </si>
  <si>
    <t>Iridium NEXT 2</t>
  </si>
  <si>
    <t>06/25/2017 16:22:00 PM</t>
  </si>
  <si>
    <t>Intelsat 35e</t>
  </si>
  <si>
    <t>07/05/2017 18:35:00 PM</t>
  </si>
  <si>
    <t>07/05/2017 19:07:00 PM</t>
  </si>
  <si>
    <t>geosynchronous</t>
  </si>
  <si>
    <t>FormoSat-5</t>
  </si>
  <si>
    <t>08/24/2017 13:50:00 PM</t>
  </si>
  <si>
    <t>Taiwan</t>
  </si>
  <si>
    <t>08/24/2017 14:01:00 PM</t>
  </si>
  <si>
    <t>SSO</t>
  </si>
  <si>
    <t>sun-synchronous</t>
  </si>
  <si>
    <t>Iridium NEXT Mission 3</t>
  </si>
  <si>
    <t>Iridium NEXT 3</t>
  </si>
  <si>
    <t>SES-11 / Echostar 105</t>
  </si>
  <si>
    <t>10/11/2017 17:53:00 PM</t>
  </si>
  <si>
    <t>10/11/2017 18:29:00 PM</t>
  </si>
  <si>
    <t>KoreaSat 5A</t>
  </si>
  <si>
    <t>10/30/2017 14:34:00 PM</t>
  </si>
  <si>
    <t>South Korea</t>
  </si>
  <si>
    <t>10/30/2017 15:09:00 PM</t>
  </si>
  <si>
    <t>Iridium NEXT Mission 4</t>
  </si>
  <si>
    <t>12/22/2017 19:27:00 PM</t>
  </si>
  <si>
    <t>Iridium NEXT 4</t>
  </si>
  <si>
    <t>12/22/2017 20:24:00 PM</t>
  </si>
  <si>
    <t>Paz / Starlink Demo</t>
  </si>
  <si>
    <t>Paz</t>
  </si>
  <si>
    <t>Spain</t>
  </si>
  <si>
    <t>Tintin A &amp; B</t>
  </si>
  <si>
    <t>Hispasat 30W-6</t>
  </si>
  <si>
    <t>03/05/2018 23:33:00 PM</t>
  </si>
  <si>
    <t>Iridium NEXT Mission 5</t>
  </si>
  <si>
    <t>Iridium NEXT 5</t>
  </si>
  <si>
    <t>TESS</t>
  </si>
  <si>
    <t>04/18/2018 17:51:00 PM</t>
  </si>
  <si>
    <t>04/18/2018 18:40:00 PM</t>
  </si>
  <si>
    <t>HEO</t>
  </si>
  <si>
    <t>high-earth</t>
  </si>
  <si>
    <t>Bangabandhu-1</t>
  </si>
  <si>
    <t>05/11/2018 15:14:00 PM</t>
  </si>
  <si>
    <t>Bangladesh</t>
  </si>
  <si>
    <t>05/11/2018 15:47:00 PM</t>
  </si>
  <si>
    <t>SES-12</t>
  </si>
  <si>
    <t>06/03/2018 23:45:00 PM</t>
  </si>
  <si>
    <t>Telstar 19V</t>
  </si>
  <si>
    <t>Iridium NEXT Mission 7</t>
  </si>
  <si>
    <t>Iridium NEXT 7</t>
  </si>
  <si>
    <t>Merah Putih</t>
  </si>
  <si>
    <t>Telkom-4</t>
  </si>
  <si>
    <t>Indonesia</t>
  </si>
  <si>
    <t>Telstar 18V</t>
  </si>
  <si>
    <t>09/09/2018 23:45:00 PM</t>
  </si>
  <si>
    <t>SAOCOM 1A</t>
  </si>
  <si>
    <t>10/07/2018 21:22:00 PM</t>
  </si>
  <si>
    <t>Argentina</t>
  </si>
  <si>
    <t>10/07/2018 21:34:00 PM</t>
  </si>
  <si>
    <t>Es’hail 2</t>
  </si>
  <si>
    <t>11/15/2018 14:46:00 PM</t>
  </si>
  <si>
    <t>Qatar</t>
  </si>
  <si>
    <t>11/15/2018 15:18:00 PM</t>
  </si>
  <si>
    <t>GPS III SV01</t>
  </si>
  <si>
    <t>MEO</t>
  </si>
  <si>
    <t>semi-synchronous</t>
  </si>
  <si>
    <t>Iridium NEXT Mission 8</t>
  </si>
  <si>
    <t>Iridium NEXT 8</t>
  </si>
  <si>
    <t>MIN</t>
  </si>
  <si>
    <t>MAX</t>
  </si>
  <si>
    <t>MEAN</t>
  </si>
  <si>
    <t>MODE</t>
  </si>
  <si>
    <t>MEDIAN</t>
  </si>
  <si>
    <t>Q1</t>
  </si>
  <si>
    <t>Q3</t>
  </si>
  <si>
    <t>IQR</t>
  </si>
  <si>
    <t>RANGE</t>
  </si>
  <si>
    <t>STD DEV</t>
  </si>
  <si>
    <t>SKEW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</si>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</sst>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74" formatCode="[$-409]mm/dd/yyyy\ hh:mm:ss\ AM/PM;@"/>
    <numFmt numFmtId="17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74" fontId="0" fillId="0" borderId="0" xfId="0" applyNumberForma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179" fontId="0" fillId="0" borderId="0" xfId="0" applyNumberFormat="1" applyAlignment="1">
      <alignment horizontal="right" vertical="top" wrapText="1"/>
    </xf>
    <xf numFmtId="168" fontId="0" fillId="0" borderId="0" xfId="0" applyNumberFormat="1" applyAlignment="1">
      <alignment horizontal="left" vertical="top"/>
    </xf>
    <xf numFmtId="179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right" vertical="top"/>
    </xf>
    <xf numFmtId="17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1" fontId="0" fillId="0" borderId="0" xfId="0" applyNumberFormat="1" applyAlignment="1">
      <alignment horizontal="right" vertical="top" wrapText="1"/>
    </xf>
    <xf numFmtId="0" fontId="0" fillId="0" borderId="0" xfId="0" applyNumberFormat="1" applyAlignment="1">
      <alignment vertical="top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Payload Mass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Payload Mass</a:t>
          </a:r>
        </a:p>
      </cx:txPr>
    </cx:title>
    <cx:plotArea>
      <cx:plotAreaRegion>
        <cx:series layoutId="boxWhisker" uniqueId="{CB4C878A-0619-43B6-886A-99B0620AADE2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Mass KG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Mass KG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Deployment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Deployment Time</a:t>
          </a:r>
        </a:p>
      </cx:txPr>
    </cx:title>
    <cx:plotArea>
      <cx:plotAreaRegion>
        <cx:series layoutId="boxWhisker" uniqueId="{07D47E55-7CC1-46D1-981F-73AF53D48B0F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Payload Mass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Payload Mass</a:t>
          </a:r>
        </a:p>
      </cx:txPr>
    </cx:title>
    <cx:plotArea>
      <cx:plotAreaRegion>
        <cx:series layoutId="clusteredColumn" uniqueId="{A6539FB3-5A32-46E4-8402-BE13A5C1753C}">
          <cx:dataId val="0"/>
          <cx:layoutPr>
            <cx:binning intervalClosed="r">
              <cx:binSize val="900"/>
            </cx:binning>
          </cx:layoutPr>
        </cx:series>
      </cx:plotAreaRegion>
      <cx:axis id="0">
        <cx:catScaling gapWidth="0"/>
        <cx:title>
          <cx:tx>
            <cx:txData>
              <cx:v>Mass KG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Mass KG</a:t>
              </a:r>
            </a:p>
          </cx:txPr>
        </cx:title>
        <cx:tickLabels/>
      </cx:axis>
      <cx:axis id="1">
        <cx:valScaling/>
        <cx:title>
          <cx:tx>
            <cx:txData>
              <cx:v>Mission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Mission 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Deployment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Deployment Time</a:t>
          </a:r>
        </a:p>
      </cx:txPr>
    </cx:title>
    <cx:plotArea>
      <cx:plotAreaRegion>
        <cx:series layoutId="clusteredColumn" uniqueId="{B0B2BD5D-C3C3-48DD-864E-36DFAB40C3F1}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tickLabels/>
      </cx:axis>
      <cx:axis id="1">
        <cx:valScaling/>
        <cx:title>
          <cx:tx>
            <cx:txData>
              <cx:v>Mission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Mission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42</xdr:row>
      <xdr:rowOff>33337</xdr:rowOff>
    </xdr:from>
    <xdr:to>
      <xdr:col>12</xdr:col>
      <xdr:colOff>876300</xdr:colOff>
      <xdr:row>56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E10AE1-4FBF-45C3-B3E4-AA0083E36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1487" y="8224837"/>
              <a:ext cx="2681288" cy="2986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885825</xdr:colOff>
      <xdr:row>42</xdr:row>
      <xdr:rowOff>33335</xdr:rowOff>
    </xdr:from>
    <xdr:to>
      <xdr:col>14</xdr:col>
      <xdr:colOff>1076325</xdr:colOff>
      <xdr:row>56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EDC216-58B1-4868-ABC2-8038475F7A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0" y="8224835"/>
              <a:ext cx="2724150" cy="2986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37234</xdr:colOff>
      <xdr:row>56</xdr:row>
      <xdr:rowOff>167553</xdr:rowOff>
    </xdr:from>
    <xdr:to>
      <xdr:col>12</xdr:col>
      <xdr:colOff>883228</xdr:colOff>
      <xdr:row>71</xdr:row>
      <xdr:rowOff>53253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72C986B-079C-4339-A01A-EE94A8169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1529" y="10835553"/>
              <a:ext cx="268172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887556</xdr:colOff>
      <xdr:row>56</xdr:row>
      <xdr:rowOff>161059</xdr:rowOff>
    </xdr:from>
    <xdr:to>
      <xdr:col>15</xdr:col>
      <xdr:colOff>8659</xdr:colOff>
      <xdr:row>71</xdr:row>
      <xdr:rowOff>46759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BD19F6A-56B3-4165-81A5-2F6D8A257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7579" y="10829059"/>
              <a:ext cx="273194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20BF-3748-49C1-B4F5-F41270253B4A}">
  <dimension ref="A1:S60"/>
  <sheetViews>
    <sheetView tabSelected="1" zoomScale="110" zoomScaleNormal="110" workbookViewId="0">
      <pane xSplit="1" ySplit="1" topLeftCell="I43" activePane="bottomRight" state="frozen"/>
      <selection pane="topRight" activeCell="B1" sqref="B1"/>
      <selection pane="bottomLeft" activeCell="A2" sqref="A2"/>
      <selection pane="bottomRight" activeCell="Q64" sqref="Q64"/>
    </sheetView>
  </sheetViews>
  <sheetFormatPr defaultColWidth="96.7109375" defaultRowHeight="15" x14ac:dyDescent="0.25"/>
  <cols>
    <col min="1" max="1" width="9" style="2" bestFit="1" customWidth="1"/>
    <col min="2" max="2" width="30.42578125" style="2" bestFit="1" customWidth="1"/>
    <col min="3" max="3" width="12.7109375" style="2" bestFit="1" customWidth="1"/>
    <col min="4" max="4" width="11.7109375" style="2" bestFit="1" customWidth="1"/>
    <col min="5" max="5" width="15.140625" style="2" bestFit="1" customWidth="1"/>
    <col min="6" max="6" width="22" style="2" bestFit="1" customWidth="1"/>
    <col min="7" max="7" width="30.42578125" style="2" bestFit="1" customWidth="1"/>
    <col min="8" max="8" width="15.5703125" style="2" bestFit="1" customWidth="1"/>
    <col min="9" max="9" width="16.140625" style="2" bestFit="1" customWidth="1"/>
    <col min="10" max="10" width="14.85546875" style="2" bestFit="1" customWidth="1"/>
    <col min="11" max="11" width="22" style="2" bestFit="1" customWidth="1"/>
    <col min="12" max="12" width="5.5703125" style="2" bestFit="1" customWidth="1"/>
    <col min="13" max="13" width="17.42578125" style="2" bestFit="1" customWidth="1"/>
    <col min="14" max="14" width="20.5703125" style="2" bestFit="1" customWidth="1"/>
    <col min="15" max="15" width="16.28515625" style="2" bestFit="1" customWidth="1"/>
    <col min="16" max="17" width="14.140625" style="2" bestFit="1" customWidth="1"/>
    <col min="18" max="18" width="15.5703125" style="2" bestFit="1" customWidth="1"/>
    <col min="19" max="19" width="13.5703125" style="2" bestFit="1" customWidth="1"/>
    <col min="20" max="16384" width="96.7109375" style="2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3">
        <v>11</v>
      </c>
      <c r="B2" s="3" t="s">
        <v>19</v>
      </c>
      <c r="C2" s="3" t="s">
        <v>20</v>
      </c>
      <c r="D2" s="3" t="s">
        <v>21</v>
      </c>
      <c r="E2" s="3" t="s">
        <v>22</v>
      </c>
      <c r="F2" s="4">
        <v>41546.458333333336</v>
      </c>
      <c r="G2" s="3" t="s">
        <v>19</v>
      </c>
      <c r="H2" s="3" t="s">
        <v>23</v>
      </c>
      <c r="I2" s="13">
        <v>500</v>
      </c>
      <c r="J2" s="5">
        <v>855</v>
      </c>
      <c r="K2" s="4">
        <v>41546.468055555553</v>
      </c>
      <c r="L2" s="3" t="s">
        <v>24</v>
      </c>
      <c r="M2" s="3" t="s">
        <v>25</v>
      </c>
      <c r="N2" s="13">
        <v>7176.8140000000003</v>
      </c>
      <c r="O2" s="6">
        <v>6.6764199999999996E-2</v>
      </c>
      <c r="P2" s="13">
        <v>319.524</v>
      </c>
      <c r="Q2" s="13">
        <v>1277.8330000000001</v>
      </c>
      <c r="R2" s="13">
        <v>100.845</v>
      </c>
      <c r="S2" s="13">
        <v>2</v>
      </c>
    </row>
    <row r="3" spans="1:19" x14ac:dyDescent="0.25">
      <c r="A3" s="3">
        <v>12</v>
      </c>
      <c r="B3" s="3" t="s">
        <v>26</v>
      </c>
      <c r="C3" s="3" t="s">
        <v>20</v>
      </c>
      <c r="D3" s="3" t="s">
        <v>21</v>
      </c>
      <c r="E3" s="3" t="s">
        <v>27</v>
      </c>
      <c r="F3" s="4" t="s">
        <v>28</v>
      </c>
      <c r="G3" s="3" t="s">
        <v>26</v>
      </c>
      <c r="H3" s="3" t="s">
        <v>29</v>
      </c>
      <c r="I3" s="13">
        <v>3170</v>
      </c>
      <c r="J3" s="5">
        <v>1980</v>
      </c>
      <c r="K3" s="4" t="s">
        <v>30</v>
      </c>
      <c r="L3" s="3" t="s">
        <v>31</v>
      </c>
      <c r="M3" s="3" t="s">
        <v>32</v>
      </c>
      <c r="N3" s="13">
        <v>42164.838000000003</v>
      </c>
      <c r="O3" s="6">
        <v>2.5090000000000003E-4</v>
      </c>
      <c r="P3" s="13">
        <v>35776.124000000003</v>
      </c>
      <c r="Q3" s="13">
        <v>35797.281999999999</v>
      </c>
      <c r="R3" s="13">
        <v>1436.1020000000001</v>
      </c>
      <c r="S3" s="13">
        <v>15</v>
      </c>
    </row>
    <row r="4" spans="1:19" x14ac:dyDescent="0.25">
      <c r="A4" s="3">
        <v>13</v>
      </c>
      <c r="B4" s="3" t="s">
        <v>33</v>
      </c>
      <c r="C4" s="3" t="s">
        <v>20</v>
      </c>
      <c r="D4" s="3" t="s">
        <v>21</v>
      </c>
      <c r="E4" s="3" t="s">
        <v>27</v>
      </c>
      <c r="F4" s="4">
        <v>41645.504166666666</v>
      </c>
      <c r="G4" s="3" t="s">
        <v>33</v>
      </c>
      <c r="H4" s="3" t="s">
        <v>34</v>
      </c>
      <c r="I4" s="13">
        <v>3325</v>
      </c>
      <c r="J4" s="5">
        <v>1860</v>
      </c>
      <c r="K4" s="4">
        <v>41645.525694444441</v>
      </c>
      <c r="L4" s="3" t="s">
        <v>31</v>
      </c>
      <c r="M4" s="3" t="s">
        <v>32</v>
      </c>
      <c r="N4" s="13">
        <v>42164.154000000002</v>
      </c>
      <c r="O4" s="6">
        <v>4.6500000000000003E-4</v>
      </c>
      <c r="P4" s="13">
        <v>35766.413</v>
      </c>
      <c r="Q4" s="13">
        <v>35805.625</v>
      </c>
      <c r="R4" s="13">
        <v>1436.067</v>
      </c>
      <c r="S4" s="13">
        <v>15</v>
      </c>
    </row>
    <row r="5" spans="1:19" x14ac:dyDescent="0.25">
      <c r="A5" s="3">
        <v>15</v>
      </c>
      <c r="B5" s="3" t="s">
        <v>35</v>
      </c>
      <c r="C5" s="3" t="s">
        <v>20</v>
      </c>
      <c r="D5" s="3" t="s">
        <v>21</v>
      </c>
      <c r="E5" s="3" t="s">
        <v>27</v>
      </c>
      <c r="F5" s="4">
        <v>41834.427083333336</v>
      </c>
      <c r="G5" s="3" t="s">
        <v>36</v>
      </c>
      <c r="H5" s="3" t="s">
        <v>37</v>
      </c>
      <c r="I5" s="13">
        <v>1316</v>
      </c>
      <c r="J5" s="5">
        <v>900</v>
      </c>
      <c r="K5" s="4">
        <v>41834.4375</v>
      </c>
      <c r="L5" s="3" t="s">
        <v>38</v>
      </c>
      <c r="M5" s="3" t="s">
        <v>25</v>
      </c>
      <c r="N5" s="13">
        <v>6641.01</v>
      </c>
      <c r="O5" s="6">
        <v>9.0711999999999997E-3</v>
      </c>
      <c r="P5" s="13">
        <v>202.63300000000001</v>
      </c>
      <c r="Q5" s="13">
        <v>323.11700000000002</v>
      </c>
      <c r="R5" s="13">
        <v>89.765000000000001</v>
      </c>
      <c r="S5" s="13">
        <v>5</v>
      </c>
    </row>
    <row r="6" spans="1:19" x14ac:dyDescent="0.25">
      <c r="A6" s="3">
        <v>16</v>
      </c>
      <c r="B6" s="3" t="s">
        <v>39</v>
      </c>
      <c r="C6" s="3" t="s">
        <v>20</v>
      </c>
      <c r="D6" s="3" t="s">
        <v>21</v>
      </c>
      <c r="E6" s="3" t="s">
        <v>27</v>
      </c>
      <c r="F6" s="4">
        <v>41856.125</v>
      </c>
      <c r="G6" s="3" t="s">
        <v>39</v>
      </c>
      <c r="H6" s="3" t="s">
        <v>40</v>
      </c>
      <c r="I6" s="13">
        <v>4535</v>
      </c>
      <c r="J6" s="5">
        <v>1920</v>
      </c>
      <c r="K6" s="4">
        <v>41856.147222222222</v>
      </c>
      <c r="L6" s="3" t="s">
        <v>31</v>
      </c>
      <c r="M6" s="3" t="s">
        <v>32</v>
      </c>
      <c r="N6" s="13">
        <v>42164.752</v>
      </c>
      <c r="O6" s="6">
        <v>2.2580000000000001E-4</v>
      </c>
      <c r="P6" s="13">
        <v>35777.095999999998</v>
      </c>
      <c r="Q6" s="13">
        <v>35796.137000000002</v>
      </c>
      <c r="R6" s="13">
        <v>1436.097</v>
      </c>
      <c r="S6" s="13">
        <v>15</v>
      </c>
    </row>
    <row r="7" spans="1:19" x14ac:dyDescent="0.25">
      <c r="A7" s="3">
        <v>17</v>
      </c>
      <c r="B7" s="3" t="s">
        <v>41</v>
      </c>
      <c r="C7" s="3" t="s">
        <v>20</v>
      </c>
      <c r="D7" s="3" t="s">
        <v>21</v>
      </c>
      <c r="E7" s="3" t="s">
        <v>27</v>
      </c>
      <c r="F7" s="4">
        <v>41889</v>
      </c>
      <c r="G7" s="3" t="s">
        <v>41</v>
      </c>
      <c r="H7" s="3" t="s">
        <v>40</v>
      </c>
      <c r="I7" s="13">
        <v>4428</v>
      </c>
      <c r="J7" s="5">
        <v>1920</v>
      </c>
      <c r="K7" s="4">
        <v>41889.022222222222</v>
      </c>
      <c r="L7" s="3" t="s">
        <v>31</v>
      </c>
      <c r="M7" s="3" t="s">
        <v>32</v>
      </c>
      <c r="N7" s="13">
        <v>42165.146000000001</v>
      </c>
      <c r="O7" s="6">
        <v>8.7299999999999994E-5</v>
      </c>
      <c r="P7" s="13">
        <v>35783.33</v>
      </c>
      <c r="Q7" s="13">
        <v>35790.692000000003</v>
      </c>
      <c r="R7" s="13">
        <v>1436.1179999999999</v>
      </c>
      <c r="S7" s="13">
        <v>15</v>
      </c>
    </row>
    <row r="8" spans="1:19" x14ac:dyDescent="0.25">
      <c r="A8" s="3">
        <v>23</v>
      </c>
      <c r="B8" s="3" t="s">
        <v>42</v>
      </c>
      <c r="C8" s="3" t="s">
        <v>20</v>
      </c>
      <c r="D8" s="3" t="s">
        <v>21</v>
      </c>
      <c r="E8" s="3" t="s">
        <v>27</v>
      </c>
      <c r="F8" s="4" t="s">
        <v>43</v>
      </c>
      <c r="G8" s="3" t="s">
        <v>42</v>
      </c>
      <c r="H8" s="3" t="s">
        <v>44</v>
      </c>
      <c r="I8" s="13">
        <v>4707</v>
      </c>
      <c r="J8" s="5">
        <v>1920</v>
      </c>
      <c r="K8" s="4" t="s">
        <v>45</v>
      </c>
      <c r="L8" s="3" t="s">
        <v>31</v>
      </c>
      <c r="M8" s="3" t="s">
        <v>32</v>
      </c>
      <c r="N8" s="13">
        <v>42164.131999999998</v>
      </c>
      <c r="O8" s="6">
        <v>3.0059999999999999E-4</v>
      </c>
      <c r="P8" s="13">
        <v>35773.322999999997</v>
      </c>
      <c r="Q8" s="13">
        <v>35798.671999999999</v>
      </c>
      <c r="R8" s="13">
        <v>1436.066</v>
      </c>
      <c r="S8" s="13">
        <v>15</v>
      </c>
    </row>
    <row r="9" spans="1:19" x14ac:dyDescent="0.25">
      <c r="A9" s="3">
        <v>25</v>
      </c>
      <c r="B9" s="3" t="s">
        <v>46</v>
      </c>
      <c r="C9" s="3" t="s">
        <v>20</v>
      </c>
      <c r="D9" s="3" t="s">
        <v>47</v>
      </c>
      <c r="E9" s="3" t="s">
        <v>27</v>
      </c>
      <c r="F9" s="4" t="s">
        <v>48</v>
      </c>
      <c r="G9" s="3" t="s">
        <v>49</v>
      </c>
      <c r="H9" s="3" t="s">
        <v>37</v>
      </c>
      <c r="I9" s="13">
        <v>2034</v>
      </c>
      <c r="J9" s="5">
        <v>900</v>
      </c>
      <c r="K9" s="4" t="s">
        <v>50</v>
      </c>
      <c r="L9" s="3" t="s">
        <v>38</v>
      </c>
      <c r="M9" s="3" t="s">
        <v>25</v>
      </c>
      <c r="N9" s="13">
        <v>7088.2439999999997</v>
      </c>
      <c r="O9" s="6">
        <v>9.9400000000000004E-5</v>
      </c>
      <c r="P9" s="13">
        <v>709.404</v>
      </c>
      <c r="Q9" s="13">
        <v>710.81299999999999</v>
      </c>
      <c r="R9" s="13">
        <v>98.983999999999995</v>
      </c>
      <c r="S9" s="13">
        <v>5</v>
      </c>
    </row>
    <row r="10" spans="1:19" x14ac:dyDescent="0.25">
      <c r="A10" s="3">
        <v>26</v>
      </c>
      <c r="B10" s="3" t="s">
        <v>51</v>
      </c>
      <c r="C10" s="3" t="s">
        <v>20</v>
      </c>
      <c r="D10" s="3" t="s">
        <v>21</v>
      </c>
      <c r="E10" s="3" t="s">
        <v>22</v>
      </c>
      <c r="F10" s="4">
        <v>42386.404166666667</v>
      </c>
      <c r="G10" s="3" t="s">
        <v>52</v>
      </c>
      <c r="H10" s="3" t="s">
        <v>37</v>
      </c>
      <c r="I10" s="13">
        <v>553</v>
      </c>
      <c r="J10" s="5">
        <v>3360</v>
      </c>
      <c r="K10" s="4">
        <v>42386.443055555559</v>
      </c>
      <c r="L10" s="3" t="s">
        <v>24</v>
      </c>
      <c r="M10" s="3" t="s">
        <v>25</v>
      </c>
      <c r="N10" s="13">
        <v>7715.8710000000001</v>
      </c>
      <c r="O10" s="6">
        <v>8.2879999999999998E-4</v>
      </c>
      <c r="P10" s="13">
        <v>1331.3409999999999</v>
      </c>
      <c r="Q10" s="13">
        <v>1344.1310000000001</v>
      </c>
      <c r="R10" s="13">
        <v>112.41800000000001</v>
      </c>
      <c r="S10" s="13">
        <v>5</v>
      </c>
    </row>
    <row r="11" spans="1:19" x14ac:dyDescent="0.25">
      <c r="A11" s="3">
        <v>27</v>
      </c>
      <c r="B11" s="3" t="s">
        <v>53</v>
      </c>
      <c r="C11" s="3" t="s">
        <v>20</v>
      </c>
      <c r="D11" s="3" t="s">
        <v>47</v>
      </c>
      <c r="E11" s="3" t="s">
        <v>27</v>
      </c>
      <c r="F11" s="4" t="s">
        <v>54</v>
      </c>
      <c r="G11" s="3" t="s">
        <v>53</v>
      </c>
      <c r="H11" s="3" t="s">
        <v>29</v>
      </c>
      <c r="I11" s="13">
        <v>5271</v>
      </c>
      <c r="J11" s="5">
        <v>1884</v>
      </c>
      <c r="K11" s="4" t="s">
        <v>55</v>
      </c>
      <c r="L11" s="3" t="s">
        <v>31</v>
      </c>
      <c r="M11" s="3" t="s">
        <v>32</v>
      </c>
      <c r="N11" s="13">
        <v>42164.775000000001</v>
      </c>
      <c r="O11" s="6">
        <v>1.9579999999999999E-4</v>
      </c>
      <c r="P11" s="13">
        <v>35778.383999999998</v>
      </c>
      <c r="Q11" s="13">
        <v>35794.896000000001</v>
      </c>
      <c r="R11" s="13">
        <v>1436.0989999999999</v>
      </c>
      <c r="S11" s="13">
        <v>15</v>
      </c>
    </row>
    <row r="12" spans="1:19" x14ac:dyDescent="0.25">
      <c r="A12" s="3">
        <v>29</v>
      </c>
      <c r="B12" s="3" t="s">
        <v>56</v>
      </c>
      <c r="C12" s="3" t="s">
        <v>20</v>
      </c>
      <c r="D12" s="3" t="s">
        <v>47</v>
      </c>
      <c r="E12" s="3" t="s">
        <v>27</v>
      </c>
      <c r="F12" s="4">
        <v>42496.01458333333</v>
      </c>
      <c r="G12" s="3" t="s">
        <v>56</v>
      </c>
      <c r="H12" s="3" t="s">
        <v>57</v>
      </c>
      <c r="I12" s="13">
        <v>4696</v>
      </c>
      <c r="J12" s="5">
        <v>1922</v>
      </c>
      <c r="K12" s="4">
        <v>42496.036805555559</v>
      </c>
      <c r="L12" s="3" t="s">
        <v>31</v>
      </c>
      <c r="M12" s="3" t="s">
        <v>32</v>
      </c>
      <c r="N12" s="13">
        <v>42164.377</v>
      </c>
      <c r="O12" s="6">
        <v>2.1019999999999999E-4</v>
      </c>
      <c r="P12" s="13">
        <v>35777.379000000001</v>
      </c>
      <c r="Q12" s="13">
        <v>35795.105000000003</v>
      </c>
      <c r="R12" s="13">
        <v>1436.078</v>
      </c>
      <c r="S12" s="13">
        <v>15</v>
      </c>
    </row>
    <row r="13" spans="1:19" x14ac:dyDescent="0.25">
      <c r="A13" s="3">
        <v>30</v>
      </c>
      <c r="B13" s="3" t="s">
        <v>58</v>
      </c>
      <c r="C13" s="3" t="s">
        <v>20</v>
      </c>
      <c r="D13" s="3" t="s">
        <v>47</v>
      </c>
      <c r="E13" s="3" t="s">
        <v>27</v>
      </c>
      <c r="F13" s="4" t="s">
        <v>59</v>
      </c>
      <c r="G13" s="3" t="s">
        <v>58</v>
      </c>
      <c r="H13" s="3" t="s">
        <v>34</v>
      </c>
      <c r="I13" s="13">
        <v>3100</v>
      </c>
      <c r="J13" s="5">
        <v>1916</v>
      </c>
      <c r="K13" s="4" t="s">
        <v>60</v>
      </c>
      <c r="L13" s="3" t="s">
        <v>31</v>
      </c>
      <c r="M13" s="3" t="s">
        <v>32</v>
      </c>
      <c r="N13" s="13">
        <v>42164.245000000003</v>
      </c>
      <c r="O13" s="6">
        <v>1.8560000000000001E-4</v>
      </c>
      <c r="P13" s="13">
        <v>35778.285000000003</v>
      </c>
      <c r="Q13" s="13">
        <v>35793.936000000002</v>
      </c>
      <c r="R13" s="13">
        <v>1436.0719999999999</v>
      </c>
      <c r="S13" s="13">
        <v>15</v>
      </c>
    </row>
    <row r="14" spans="1:19" x14ac:dyDescent="0.25">
      <c r="A14" s="3">
        <v>33</v>
      </c>
      <c r="B14" s="3" t="s">
        <v>61</v>
      </c>
      <c r="C14" s="3" t="s">
        <v>20</v>
      </c>
      <c r="D14" s="3" t="s">
        <v>47</v>
      </c>
      <c r="E14" s="3" t="s">
        <v>27</v>
      </c>
      <c r="F14" s="4">
        <v>42596.018055555556</v>
      </c>
      <c r="G14" s="3" t="s">
        <v>61</v>
      </c>
      <c r="H14" s="3" t="s">
        <v>57</v>
      </c>
      <c r="I14" s="13">
        <v>4600</v>
      </c>
      <c r="J14" s="5">
        <v>1933</v>
      </c>
      <c r="K14" s="4">
        <v>42596.040277777778</v>
      </c>
      <c r="L14" s="3" t="s">
        <v>31</v>
      </c>
      <c r="M14" s="3" t="s">
        <v>32</v>
      </c>
      <c r="N14" s="13">
        <v>42164.589</v>
      </c>
      <c r="O14" s="6">
        <v>3.4220000000000002E-4</v>
      </c>
      <c r="P14" s="13">
        <v>35772.025000000001</v>
      </c>
      <c r="Q14" s="13">
        <v>35800.881999999998</v>
      </c>
      <c r="R14" s="13">
        <v>1436.0889999999999</v>
      </c>
      <c r="S14" s="13">
        <v>15</v>
      </c>
    </row>
    <row r="15" spans="1:19" x14ac:dyDescent="0.25">
      <c r="A15" s="3">
        <v>35</v>
      </c>
      <c r="B15" s="3" t="s">
        <v>62</v>
      </c>
      <c r="C15" s="3" t="s">
        <v>20</v>
      </c>
      <c r="D15" s="3" t="s">
        <v>47</v>
      </c>
      <c r="E15" s="3" t="s">
        <v>22</v>
      </c>
      <c r="F15" s="4">
        <v>42749.495833333334</v>
      </c>
      <c r="G15" s="3" t="s">
        <v>63</v>
      </c>
      <c r="H15" s="3" t="s">
        <v>37</v>
      </c>
      <c r="I15" s="13">
        <v>9600</v>
      </c>
      <c r="J15" s="5">
        <v>4456</v>
      </c>
      <c r="K15" s="4" t="s">
        <v>64</v>
      </c>
      <c r="L15" s="3" t="s">
        <v>24</v>
      </c>
      <c r="M15" s="3" t="s">
        <v>25</v>
      </c>
      <c r="N15" s="13">
        <v>7155.8040000000001</v>
      </c>
      <c r="O15" s="6">
        <v>2.6269999999999999E-4</v>
      </c>
      <c r="P15" s="13">
        <v>775.78899999999999</v>
      </c>
      <c r="Q15" s="13">
        <v>779.548</v>
      </c>
      <c r="R15" s="13">
        <v>100.40300000000001</v>
      </c>
      <c r="S15" s="13">
        <v>15</v>
      </c>
    </row>
    <row r="16" spans="1:19" x14ac:dyDescent="0.25">
      <c r="A16" s="3">
        <v>37</v>
      </c>
      <c r="B16" s="3" t="s">
        <v>65</v>
      </c>
      <c r="C16" s="3" t="s">
        <v>20</v>
      </c>
      <c r="D16" s="3" t="s">
        <v>47</v>
      </c>
      <c r="E16" s="3" t="s">
        <v>66</v>
      </c>
      <c r="F16" s="4">
        <v>42810.041666666664</v>
      </c>
      <c r="G16" s="3" t="s">
        <v>65</v>
      </c>
      <c r="H16" s="3" t="s">
        <v>37</v>
      </c>
      <c r="I16" s="13">
        <v>5600</v>
      </c>
      <c r="J16" s="5">
        <v>2040</v>
      </c>
      <c r="K16" s="4">
        <v>42810.06527777778</v>
      </c>
      <c r="L16" s="3" t="s">
        <v>31</v>
      </c>
      <c r="M16" s="3" t="s">
        <v>32</v>
      </c>
      <c r="N16" s="13">
        <v>42164.95</v>
      </c>
      <c r="O16" s="6">
        <v>1.9870000000000001E-4</v>
      </c>
      <c r="P16" s="13">
        <v>35778.436999999998</v>
      </c>
      <c r="Q16" s="13">
        <v>35795.194000000003</v>
      </c>
      <c r="R16" s="13">
        <v>1436.1079999999999</v>
      </c>
      <c r="S16" s="13">
        <v>15</v>
      </c>
    </row>
    <row r="17" spans="1:19" x14ac:dyDescent="0.25">
      <c r="A17" s="3">
        <v>38</v>
      </c>
      <c r="B17" s="3" t="s">
        <v>67</v>
      </c>
      <c r="C17" s="3" t="s">
        <v>20</v>
      </c>
      <c r="D17" s="3" t="s">
        <v>47</v>
      </c>
      <c r="E17" s="3" t="s">
        <v>66</v>
      </c>
      <c r="F17" s="4" t="s">
        <v>68</v>
      </c>
      <c r="G17" s="3" t="s">
        <v>67</v>
      </c>
      <c r="H17" s="3" t="s">
        <v>29</v>
      </c>
      <c r="I17" s="13">
        <v>5300</v>
      </c>
      <c r="J17" s="5">
        <v>1923</v>
      </c>
      <c r="K17" s="4" t="s">
        <v>69</v>
      </c>
      <c r="L17" s="3" t="s">
        <v>31</v>
      </c>
      <c r="M17" s="3" t="s">
        <v>32</v>
      </c>
      <c r="N17" s="13">
        <v>42165.597999999998</v>
      </c>
      <c r="O17" s="6">
        <v>2.966E-4</v>
      </c>
      <c r="P17" s="13">
        <v>35774.957000000002</v>
      </c>
      <c r="Q17" s="13">
        <v>35799.968999999997</v>
      </c>
      <c r="R17" s="13">
        <v>1436.1410000000001</v>
      </c>
      <c r="S17" s="13">
        <v>15</v>
      </c>
    </row>
    <row r="18" spans="1:19" x14ac:dyDescent="0.25">
      <c r="A18" s="3">
        <v>40</v>
      </c>
      <c r="B18" s="3" t="s">
        <v>70</v>
      </c>
      <c r="C18" s="3" t="s">
        <v>20</v>
      </c>
      <c r="D18" s="3" t="s">
        <v>47</v>
      </c>
      <c r="E18" s="3" t="s">
        <v>66</v>
      </c>
      <c r="F18" s="4" t="s">
        <v>71</v>
      </c>
      <c r="G18" s="3" t="s">
        <v>70</v>
      </c>
      <c r="H18" s="3" t="s">
        <v>72</v>
      </c>
      <c r="I18" s="13">
        <v>6070</v>
      </c>
      <c r="J18" s="5">
        <v>1908</v>
      </c>
      <c r="K18" s="4" t="s">
        <v>73</v>
      </c>
      <c r="L18" s="3" t="s">
        <v>31</v>
      </c>
      <c r="M18" s="3" t="s">
        <v>32</v>
      </c>
      <c r="N18" s="13">
        <v>42165.561999999998</v>
      </c>
      <c r="O18" s="6">
        <v>6.2299999999999996E-5</v>
      </c>
      <c r="P18" s="13">
        <v>35784.800000000003</v>
      </c>
      <c r="Q18" s="13">
        <v>35790.053999999996</v>
      </c>
      <c r="R18" s="13">
        <v>1436.1389999999999</v>
      </c>
      <c r="S18" s="13">
        <v>15</v>
      </c>
    </row>
    <row r="19" spans="1:19" x14ac:dyDescent="0.25">
      <c r="A19" s="3">
        <v>42</v>
      </c>
      <c r="B19" s="3" t="s">
        <v>74</v>
      </c>
      <c r="C19" s="3" t="s">
        <v>20</v>
      </c>
      <c r="D19" s="3" t="s">
        <v>47</v>
      </c>
      <c r="E19" s="3" t="s">
        <v>66</v>
      </c>
      <c r="F19" s="4" t="s">
        <v>75</v>
      </c>
      <c r="G19" s="3" t="s">
        <v>74</v>
      </c>
      <c r="H19" s="3" t="s">
        <v>76</v>
      </c>
      <c r="I19" s="13">
        <v>3669</v>
      </c>
      <c r="J19" s="5">
        <v>2095</v>
      </c>
      <c r="K19" s="4" t="s">
        <v>77</v>
      </c>
      <c r="L19" s="3" t="s">
        <v>31</v>
      </c>
      <c r="M19" s="3" t="s">
        <v>32</v>
      </c>
      <c r="N19" s="13">
        <v>42164.36</v>
      </c>
      <c r="O19" s="6">
        <v>2.6029999999999998E-4</v>
      </c>
      <c r="P19" s="13">
        <v>35775.25</v>
      </c>
      <c r="Q19" s="13">
        <v>35797.201000000001</v>
      </c>
      <c r="R19" s="13">
        <v>1436.077</v>
      </c>
      <c r="S19" s="13">
        <v>15</v>
      </c>
    </row>
    <row r="20" spans="1:19" x14ac:dyDescent="0.25">
      <c r="A20" s="3">
        <v>43</v>
      </c>
      <c r="B20" s="3" t="s">
        <v>78</v>
      </c>
      <c r="C20" s="3" t="s">
        <v>20</v>
      </c>
      <c r="D20" s="3" t="s">
        <v>47</v>
      </c>
      <c r="E20" s="3" t="s">
        <v>22</v>
      </c>
      <c r="F20" s="4" t="s">
        <v>79</v>
      </c>
      <c r="G20" s="3" t="s">
        <v>80</v>
      </c>
      <c r="H20" s="3" t="s">
        <v>37</v>
      </c>
      <c r="I20" s="13">
        <v>9600</v>
      </c>
      <c r="J20" s="5">
        <v>3430</v>
      </c>
      <c r="K20" s="4" t="s">
        <v>81</v>
      </c>
      <c r="L20" s="3" t="s">
        <v>24</v>
      </c>
      <c r="M20" s="3" t="s">
        <v>25</v>
      </c>
      <c r="N20" s="13">
        <v>7155.8040000000001</v>
      </c>
      <c r="O20" s="6">
        <v>2.3719999999999999E-4</v>
      </c>
      <c r="P20" s="13">
        <v>775.97199999999998</v>
      </c>
      <c r="Q20" s="13">
        <v>779.36599999999999</v>
      </c>
      <c r="R20" s="13">
        <v>100.40300000000001</v>
      </c>
      <c r="S20" s="13">
        <v>15</v>
      </c>
    </row>
    <row r="21" spans="1:19" x14ac:dyDescent="0.25">
      <c r="A21" s="3">
        <v>44</v>
      </c>
      <c r="B21" s="3" t="s">
        <v>82</v>
      </c>
      <c r="C21" s="3" t="s">
        <v>20</v>
      </c>
      <c r="D21" s="3" t="s">
        <v>47</v>
      </c>
      <c r="E21" s="3" t="s">
        <v>66</v>
      </c>
      <c r="F21" s="4" t="s">
        <v>83</v>
      </c>
      <c r="G21" s="3" t="s">
        <v>82</v>
      </c>
      <c r="H21" s="3" t="s">
        <v>37</v>
      </c>
      <c r="I21" s="13">
        <v>6761</v>
      </c>
      <c r="J21" s="5">
        <v>1921</v>
      </c>
      <c r="K21" s="4" t="s">
        <v>84</v>
      </c>
      <c r="L21" s="3" t="s">
        <v>31</v>
      </c>
      <c r="M21" s="3" t="s">
        <v>85</v>
      </c>
      <c r="N21" s="13">
        <v>42164.481</v>
      </c>
      <c r="O21" s="6">
        <v>1.9029999999999999E-4</v>
      </c>
      <c r="P21" s="13">
        <v>35778.322</v>
      </c>
      <c r="Q21" s="13">
        <v>35794.370000000003</v>
      </c>
      <c r="R21" s="13">
        <v>1436.0840000000001</v>
      </c>
      <c r="S21" s="13">
        <v>15</v>
      </c>
    </row>
    <row r="22" spans="1:19" x14ac:dyDescent="0.25">
      <c r="A22" s="3">
        <v>46</v>
      </c>
      <c r="B22" s="3" t="s">
        <v>86</v>
      </c>
      <c r="C22" s="3" t="s">
        <v>20</v>
      </c>
      <c r="D22" s="3" t="s">
        <v>47</v>
      </c>
      <c r="E22" s="3" t="s">
        <v>22</v>
      </c>
      <c r="F22" s="4" t="s">
        <v>87</v>
      </c>
      <c r="G22" s="3" t="s">
        <v>86</v>
      </c>
      <c r="H22" s="3" t="s">
        <v>88</v>
      </c>
      <c r="I22" s="13">
        <v>475</v>
      </c>
      <c r="J22" s="5">
        <v>678</v>
      </c>
      <c r="K22" s="4" t="s">
        <v>89</v>
      </c>
      <c r="L22" s="3" t="s">
        <v>90</v>
      </c>
      <c r="M22" s="3" t="s">
        <v>91</v>
      </c>
      <c r="N22" s="13">
        <v>7101.0330000000004</v>
      </c>
      <c r="O22" s="6">
        <v>1.1635E-3</v>
      </c>
      <c r="P22" s="13">
        <v>714.63599999999997</v>
      </c>
      <c r="Q22" s="13">
        <v>731.16</v>
      </c>
      <c r="R22" s="13">
        <v>99.251999999999995</v>
      </c>
      <c r="S22" s="13">
        <v>5</v>
      </c>
    </row>
    <row r="23" spans="1:19" x14ac:dyDescent="0.25">
      <c r="A23" s="3">
        <v>48</v>
      </c>
      <c r="B23" s="3" t="s">
        <v>92</v>
      </c>
      <c r="C23" s="3" t="s">
        <v>20</v>
      </c>
      <c r="D23" s="3" t="s">
        <v>47</v>
      </c>
      <c r="E23" s="3" t="s">
        <v>22</v>
      </c>
      <c r="F23" s="4">
        <v>43017.317361111112</v>
      </c>
      <c r="G23" s="3" t="s">
        <v>93</v>
      </c>
      <c r="H23" s="3" t="s">
        <v>37</v>
      </c>
      <c r="I23" s="13">
        <v>9600</v>
      </c>
      <c r="J23" s="5">
        <v>3426</v>
      </c>
      <c r="K23" s="4">
        <v>43017.356944444444</v>
      </c>
      <c r="L23" s="3" t="s">
        <v>24</v>
      </c>
      <c r="M23" s="3" t="s">
        <v>25</v>
      </c>
      <c r="N23" s="13">
        <v>7155.8019999999997</v>
      </c>
      <c r="O23" s="6">
        <v>2.139E-4</v>
      </c>
      <c r="P23" s="13">
        <v>776.13599999999997</v>
      </c>
      <c r="Q23" s="13">
        <v>779.19799999999998</v>
      </c>
      <c r="R23" s="13">
        <v>100.40300000000001</v>
      </c>
      <c r="S23" s="13">
        <v>15</v>
      </c>
    </row>
    <row r="24" spans="1:19" x14ac:dyDescent="0.25">
      <c r="A24" s="3">
        <v>49</v>
      </c>
      <c r="B24" s="3" t="s">
        <v>94</v>
      </c>
      <c r="C24" s="3" t="s">
        <v>20</v>
      </c>
      <c r="D24" s="3" t="s">
        <v>47</v>
      </c>
      <c r="E24" s="3" t="s">
        <v>66</v>
      </c>
      <c r="F24" s="4" t="s">
        <v>95</v>
      </c>
      <c r="G24" s="3" t="s">
        <v>94</v>
      </c>
      <c r="H24" s="3" t="s">
        <v>37</v>
      </c>
      <c r="I24" s="13">
        <v>5200</v>
      </c>
      <c r="J24" s="5">
        <v>2167</v>
      </c>
      <c r="K24" s="4" t="s">
        <v>96</v>
      </c>
      <c r="L24" s="3" t="s">
        <v>31</v>
      </c>
      <c r="M24" s="3" t="s">
        <v>32</v>
      </c>
      <c r="N24" s="13">
        <v>42164.557999999997</v>
      </c>
      <c r="O24" s="6">
        <v>3.0880000000000002E-4</v>
      </c>
      <c r="P24" s="13">
        <v>35773.402000000002</v>
      </c>
      <c r="Q24" s="13">
        <v>35799.442999999999</v>
      </c>
      <c r="R24" s="13">
        <v>1436.088</v>
      </c>
      <c r="S24" s="13">
        <v>15</v>
      </c>
    </row>
    <row r="25" spans="1:19" x14ac:dyDescent="0.25">
      <c r="A25" s="3">
        <v>50</v>
      </c>
      <c r="B25" s="3" t="s">
        <v>97</v>
      </c>
      <c r="C25" s="3" t="s">
        <v>20</v>
      </c>
      <c r="D25" s="3" t="s">
        <v>47</v>
      </c>
      <c r="E25" s="3" t="s">
        <v>66</v>
      </c>
      <c r="F25" s="4" t="s">
        <v>98</v>
      </c>
      <c r="G25" s="3" t="s">
        <v>97</v>
      </c>
      <c r="H25" s="3" t="s">
        <v>99</v>
      </c>
      <c r="I25" s="13">
        <v>3700</v>
      </c>
      <c r="J25" s="5">
        <v>2138</v>
      </c>
      <c r="K25" s="4" t="s">
        <v>100</v>
      </c>
      <c r="L25" s="3" t="s">
        <v>31</v>
      </c>
      <c r="M25" s="3" t="s">
        <v>32</v>
      </c>
      <c r="N25" s="13">
        <v>42164.775000000001</v>
      </c>
      <c r="O25" s="6">
        <v>2.143E-4</v>
      </c>
      <c r="P25" s="13">
        <v>35777.603999999999</v>
      </c>
      <c r="Q25" s="13">
        <v>35795.675999999999</v>
      </c>
      <c r="R25" s="13">
        <v>1436.0989999999999</v>
      </c>
      <c r="S25" s="13">
        <v>15</v>
      </c>
    </row>
    <row r="26" spans="1:19" x14ac:dyDescent="0.25">
      <c r="A26" s="3">
        <v>52</v>
      </c>
      <c r="B26" s="3" t="s">
        <v>101</v>
      </c>
      <c r="C26" s="3" t="s">
        <v>20</v>
      </c>
      <c r="D26" s="3" t="s">
        <v>47</v>
      </c>
      <c r="E26" s="3" t="s">
        <v>22</v>
      </c>
      <c r="F26" s="4" t="s">
        <v>102</v>
      </c>
      <c r="G26" s="3" t="s">
        <v>103</v>
      </c>
      <c r="H26" s="3" t="s">
        <v>37</v>
      </c>
      <c r="I26" s="13">
        <v>9600</v>
      </c>
      <c r="J26" s="5">
        <v>3425</v>
      </c>
      <c r="K26" s="4" t="s">
        <v>104</v>
      </c>
      <c r="L26" s="3" t="s">
        <v>24</v>
      </c>
      <c r="M26" s="3" t="s">
        <v>25</v>
      </c>
      <c r="N26" s="13">
        <v>7155.8109999999997</v>
      </c>
      <c r="O26" s="6">
        <v>2.4879999999999998E-4</v>
      </c>
      <c r="P26" s="13">
        <v>775.89499999999998</v>
      </c>
      <c r="Q26" s="13">
        <v>779.45600000000002</v>
      </c>
      <c r="R26" s="13">
        <v>100.40300000000001</v>
      </c>
      <c r="S26" s="13">
        <v>15</v>
      </c>
    </row>
    <row r="27" spans="1:19" x14ac:dyDescent="0.25">
      <c r="A27" s="3">
        <v>56</v>
      </c>
      <c r="B27" s="3" t="s">
        <v>105</v>
      </c>
      <c r="C27" s="3" t="s">
        <v>20</v>
      </c>
      <c r="D27" s="3" t="s">
        <v>47</v>
      </c>
      <c r="E27" s="3" t="s">
        <v>22</v>
      </c>
      <c r="F27" s="4">
        <v>43153.345138888886</v>
      </c>
      <c r="G27" s="3" t="s">
        <v>106</v>
      </c>
      <c r="H27" s="3" t="s">
        <v>107</v>
      </c>
      <c r="I27" s="13">
        <v>1350</v>
      </c>
      <c r="J27" s="5">
        <v>658</v>
      </c>
      <c r="K27" s="4">
        <v>43153.352083333331</v>
      </c>
      <c r="L27" s="3" t="s">
        <v>90</v>
      </c>
      <c r="M27" s="3" t="s">
        <v>91</v>
      </c>
      <c r="N27" s="13">
        <v>6886.5619999999999</v>
      </c>
      <c r="O27" s="6">
        <v>1.538E-4</v>
      </c>
      <c r="P27" s="13">
        <v>507.36799999999999</v>
      </c>
      <c r="Q27" s="13">
        <v>509.48599999999999</v>
      </c>
      <c r="R27" s="13">
        <v>94.79</v>
      </c>
      <c r="S27" s="13">
        <v>15</v>
      </c>
    </row>
    <row r="28" spans="1:19" x14ac:dyDescent="0.25">
      <c r="A28" s="3">
        <v>56</v>
      </c>
      <c r="B28" s="3" t="s">
        <v>105</v>
      </c>
      <c r="C28" s="3" t="s">
        <v>20</v>
      </c>
      <c r="D28" s="3" t="s">
        <v>47</v>
      </c>
      <c r="E28" s="3" t="s">
        <v>22</v>
      </c>
      <c r="F28" s="4">
        <v>43153.345138888886</v>
      </c>
      <c r="G28" s="3" t="s">
        <v>108</v>
      </c>
      <c r="H28" s="3" t="s">
        <v>37</v>
      </c>
      <c r="I28" s="13">
        <v>800</v>
      </c>
      <c r="J28" s="5">
        <v>658</v>
      </c>
      <c r="K28" s="4">
        <v>43153.352083333331</v>
      </c>
      <c r="L28" s="3" t="s">
        <v>90</v>
      </c>
      <c r="M28" s="3" t="s">
        <v>25</v>
      </c>
      <c r="N28" s="13">
        <v>6882.5839999999998</v>
      </c>
      <c r="O28" s="6">
        <v>1.4905999999999999E-3</v>
      </c>
      <c r="P28" s="13">
        <v>494.19</v>
      </c>
      <c r="Q28" s="13">
        <v>514.70799999999997</v>
      </c>
      <c r="R28" s="13">
        <v>94.707999999999998</v>
      </c>
      <c r="S28" s="13">
        <v>1</v>
      </c>
    </row>
    <row r="29" spans="1:19" x14ac:dyDescent="0.25">
      <c r="A29" s="3">
        <v>57</v>
      </c>
      <c r="B29" s="3" t="s">
        <v>109</v>
      </c>
      <c r="C29" s="3" t="s">
        <v>20</v>
      </c>
      <c r="D29" s="3" t="s">
        <v>47</v>
      </c>
      <c r="E29" s="3" t="s">
        <v>27</v>
      </c>
      <c r="F29" s="4" t="s">
        <v>110</v>
      </c>
      <c r="G29" s="3" t="s">
        <v>109</v>
      </c>
      <c r="H29" s="3" t="s">
        <v>107</v>
      </c>
      <c r="I29" s="13">
        <v>6092</v>
      </c>
      <c r="J29" s="5">
        <v>1971</v>
      </c>
      <c r="K29" s="4">
        <v>43165.003472222219</v>
      </c>
      <c r="L29" s="3" t="s">
        <v>31</v>
      </c>
      <c r="M29" s="3" t="s">
        <v>32</v>
      </c>
      <c r="N29" s="13">
        <v>42164.38</v>
      </c>
      <c r="O29" s="6">
        <v>3.9189999999999998E-4</v>
      </c>
      <c r="P29" s="13">
        <v>35769.720999999998</v>
      </c>
      <c r="Q29" s="13">
        <v>35802.769</v>
      </c>
      <c r="R29" s="13">
        <v>1436.078</v>
      </c>
      <c r="S29" s="13">
        <v>15</v>
      </c>
    </row>
    <row r="30" spans="1:19" x14ac:dyDescent="0.25">
      <c r="A30" s="3">
        <v>58</v>
      </c>
      <c r="B30" s="3" t="s">
        <v>111</v>
      </c>
      <c r="C30" s="3" t="s">
        <v>20</v>
      </c>
      <c r="D30" s="3" t="s">
        <v>47</v>
      </c>
      <c r="E30" s="3" t="s">
        <v>22</v>
      </c>
      <c r="F30" s="4">
        <v>43189.384027777778</v>
      </c>
      <c r="G30" s="3" t="s">
        <v>112</v>
      </c>
      <c r="H30" s="3" t="s">
        <v>37</v>
      </c>
      <c r="I30" s="13">
        <v>9600</v>
      </c>
      <c r="J30" s="5">
        <v>3436</v>
      </c>
      <c r="K30" s="4">
        <v>43189.424305555556</v>
      </c>
      <c r="L30" s="3" t="s">
        <v>24</v>
      </c>
      <c r="M30" s="3" t="s">
        <v>25</v>
      </c>
      <c r="N30" s="13">
        <v>7155.8</v>
      </c>
      <c r="O30" s="6">
        <v>2.698E-4</v>
      </c>
      <c r="P30" s="13">
        <v>775.73400000000004</v>
      </c>
      <c r="Q30" s="13">
        <v>779.59500000000003</v>
      </c>
      <c r="R30" s="13">
        <v>100.40300000000001</v>
      </c>
      <c r="S30" s="13">
        <v>15</v>
      </c>
    </row>
    <row r="31" spans="1:19" x14ac:dyDescent="0.25">
      <c r="A31" s="3">
        <v>60</v>
      </c>
      <c r="B31" s="3" t="s">
        <v>113</v>
      </c>
      <c r="C31" s="3" t="s">
        <v>20</v>
      </c>
      <c r="D31" s="3" t="s">
        <v>47</v>
      </c>
      <c r="E31" s="3" t="s">
        <v>27</v>
      </c>
      <c r="F31" s="4" t="s">
        <v>114</v>
      </c>
      <c r="G31" s="3" t="s">
        <v>113</v>
      </c>
      <c r="H31" s="3" t="s">
        <v>37</v>
      </c>
      <c r="I31" s="13">
        <v>350</v>
      </c>
      <c r="J31" s="5">
        <v>2975</v>
      </c>
      <c r="K31" s="4" t="s">
        <v>115</v>
      </c>
      <c r="L31" s="3" t="s">
        <v>116</v>
      </c>
      <c r="M31" s="3" t="s">
        <v>117</v>
      </c>
      <c r="N31" s="13">
        <v>143549.44699999999</v>
      </c>
      <c r="O31" s="6">
        <v>0.943685</v>
      </c>
      <c r="P31" s="13">
        <v>1705.8520000000001</v>
      </c>
      <c r="Q31" s="13">
        <v>272636.772</v>
      </c>
      <c r="R31" s="13">
        <v>9021.152</v>
      </c>
      <c r="S31" s="13">
        <v>10</v>
      </c>
    </row>
    <row r="32" spans="1:19" x14ac:dyDescent="0.25">
      <c r="A32" s="3">
        <v>61</v>
      </c>
      <c r="B32" s="3" t="s">
        <v>118</v>
      </c>
      <c r="C32" s="3" t="s">
        <v>20</v>
      </c>
      <c r="D32" s="3" t="s">
        <v>47</v>
      </c>
      <c r="E32" s="3" t="s">
        <v>66</v>
      </c>
      <c r="F32" s="4" t="s">
        <v>119</v>
      </c>
      <c r="G32" s="3" t="s">
        <v>118</v>
      </c>
      <c r="H32" s="3" t="s">
        <v>120</v>
      </c>
      <c r="I32" s="13">
        <v>3750</v>
      </c>
      <c r="J32" s="5">
        <v>2018</v>
      </c>
      <c r="K32" s="4" t="s">
        <v>121</v>
      </c>
      <c r="L32" s="3" t="s">
        <v>31</v>
      </c>
      <c r="M32" s="3" t="s">
        <v>32</v>
      </c>
      <c r="N32" s="13">
        <v>42165.014999999999</v>
      </c>
      <c r="O32" s="6">
        <v>2.4439999999999998E-4</v>
      </c>
      <c r="P32" s="13">
        <v>35776.574999999997</v>
      </c>
      <c r="Q32" s="13">
        <v>35797.184999999998</v>
      </c>
      <c r="R32" s="13">
        <v>1436.1110000000001</v>
      </c>
      <c r="S32" s="13">
        <v>15</v>
      </c>
    </row>
    <row r="33" spans="1:19" x14ac:dyDescent="0.25">
      <c r="A33" s="3">
        <v>63</v>
      </c>
      <c r="B33" s="3" t="s">
        <v>122</v>
      </c>
      <c r="C33" s="3" t="s">
        <v>20</v>
      </c>
      <c r="D33" s="3" t="s">
        <v>47</v>
      </c>
      <c r="E33" s="3" t="s">
        <v>27</v>
      </c>
      <c r="F33" s="4" t="s">
        <v>123</v>
      </c>
      <c r="G33" s="3" t="s">
        <v>122</v>
      </c>
      <c r="H33" s="3" t="s">
        <v>29</v>
      </c>
      <c r="I33" s="13">
        <v>5383.85</v>
      </c>
      <c r="J33" s="5">
        <v>1934</v>
      </c>
      <c r="K33" s="4">
        <v>43255.011805555558</v>
      </c>
      <c r="L33" s="3" t="s">
        <v>31</v>
      </c>
      <c r="M33" s="3" t="s">
        <v>32</v>
      </c>
      <c r="N33" s="13">
        <v>42164.542999999998</v>
      </c>
      <c r="O33" s="6">
        <v>2.1269999999999999E-4</v>
      </c>
      <c r="P33" s="13">
        <v>35777.440000000002</v>
      </c>
      <c r="Q33" s="13">
        <v>35795.377</v>
      </c>
      <c r="R33" s="13">
        <v>1436.087</v>
      </c>
      <c r="S33" s="13">
        <v>15</v>
      </c>
    </row>
    <row r="34" spans="1:19" x14ac:dyDescent="0.25">
      <c r="A34" s="3">
        <v>65</v>
      </c>
      <c r="B34" s="3" t="s">
        <v>124</v>
      </c>
      <c r="C34" s="3" t="s">
        <v>20</v>
      </c>
      <c r="D34" s="3" t="s">
        <v>47</v>
      </c>
      <c r="E34" s="3" t="s">
        <v>27</v>
      </c>
      <c r="F34" s="4">
        <v>43303.034722222219</v>
      </c>
      <c r="G34" s="3" t="s">
        <v>124</v>
      </c>
      <c r="H34" s="3" t="s">
        <v>23</v>
      </c>
      <c r="I34" s="13">
        <v>7076</v>
      </c>
      <c r="J34" s="5">
        <v>1960</v>
      </c>
      <c r="K34" s="4">
        <v>43303.056944444441</v>
      </c>
      <c r="L34" s="3" t="s">
        <v>31</v>
      </c>
      <c r="M34" s="3" t="s">
        <v>32</v>
      </c>
      <c r="N34" s="13">
        <v>42164.025000000001</v>
      </c>
      <c r="O34" s="6">
        <v>2.3110000000000001E-4</v>
      </c>
      <c r="P34" s="13">
        <v>35776.146000000001</v>
      </c>
      <c r="Q34" s="13">
        <v>35795.633999999998</v>
      </c>
      <c r="R34" s="13">
        <v>1436.06</v>
      </c>
      <c r="S34" s="13">
        <v>15</v>
      </c>
    </row>
    <row r="35" spans="1:19" x14ac:dyDescent="0.25">
      <c r="A35" s="3">
        <v>66</v>
      </c>
      <c r="B35" s="3" t="s">
        <v>125</v>
      </c>
      <c r="C35" s="3" t="s">
        <v>20</v>
      </c>
      <c r="D35" s="3" t="s">
        <v>47</v>
      </c>
      <c r="E35" s="3" t="s">
        <v>22</v>
      </c>
      <c r="F35" s="4">
        <v>43306.277083333334</v>
      </c>
      <c r="G35" s="3" t="s">
        <v>126</v>
      </c>
      <c r="H35" s="3" t="s">
        <v>37</v>
      </c>
      <c r="I35" s="13">
        <v>9600</v>
      </c>
      <c r="J35" s="5">
        <v>3398</v>
      </c>
      <c r="K35" s="4">
        <v>43306.316666666666</v>
      </c>
      <c r="L35" s="3" t="s">
        <v>24</v>
      </c>
      <c r="M35" s="3" t="s">
        <v>25</v>
      </c>
      <c r="N35" s="13">
        <v>7155.8010000000004</v>
      </c>
      <c r="O35" s="6">
        <v>1.9110000000000001E-4</v>
      </c>
      <c r="P35" s="13">
        <v>776.29899999999998</v>
      </c>
      <c r="Q35" s="13">
        <v>779.03300000000002</v>
      </c>
      <c r="R35" s="13">
        <v>100.40300000000001</v>
      </c>
      <c r="S35" s="13">
        <v>15</v>
      </c>
    </row>
    <row r="36" spans="1:19" x14ac:dyDescent="0.25">
      <c r="A36" s="3">
        <v>67</v>
      </c>
      <c r="B36" s="3" t="s">
        <v>127</v>
      </c>
      <c r="C36" s="3" t="s">
        <v>20</v>
      </c>
      <c r="D36" s="3" t="s">
        <v>47</v>
      </c>
      <c r="E36" s="3" t="s">
        <v>27</v>
      </c>
      <c r="F36" s="4">
        <v>43319.012499999997</v>
      </c>
      <c r="G36" s="3" t="s">
        <v>128</v>
      </c>
      <c r="H36" s="3" t="s">
        <v>129</v>
      </c>
      <c r="I36" s="13">
        <v>5800</v>
      </c>
      <c r="J36" s="5">
        <v>1913</v>
      </c>
      <c r="K36" s="4">
        <v>43319.03402777778</v>
      </c>
      <c r="L36" s="3" t="s">
        <v>31</v>
      </c>
      <c r="M36" s="3" t="s">
        <v>32</v>
      </c>
      <c r="N36" s="13">
        <v>42164.781999999999</v>
      </c>
      <c r="O36" s="6">
        <v>1.6860000000000001E-4</v>
      </c>
      <c r="P36" s="13">
        <v>35779.538</v>
      </c>
      <c r="Q36" s="13">
        <v>35793.756000000001</v>
      </c>
      <c r="R36" s="13">
        <v>1436.0989999999999</v>
      </c>
      <c r="S36" s="13">
        <v>15</v>
      </c>
    </row>
    <row r="37" spans="1:19" x14ac:dyDescent="0.25">
      <c r="A37" s="3">
        <v>68</v>
      </c>
      <c r="B37" s="3" t="s">
        <v>130</v>
      </c>
      <c r="C37" s="3" t="s">
        <v>20</v>
      </c>
      <c r="D37" s="3" t="s">
        <v>47</v>
      </c>
      <c r="E37" s="3" t="s">
        <v>27</v>
      </c>
      <c r="F37" s="4" t="s">
        <v>131</v>
      </c>
      <c r="G37" s="3" t="s">
        <v>130</v>
      </c>
      <c r="H37" s="3" t="s">
        <v>23</v>
      </c>
      <c r="I37" s="13">
        <v>7060</v>
      </c>
      <c r="J37" s="5">
        <v>1921</v>
      </c>
      <c r="K37" s="4">
        <v>43353.011805555558</v>
      </c>
      <c r="L37" s="3" t="s">
        <v>31</v>
      </c>
      <c r="M37" s="3" t="s">
        <v>32</v>
      </c>
      <c r="N37" s="13">
        <v>42165.65</v>
      </c>
      <c r="O37" s="6">
        <v>1.314E-4</v>
      </c>
      <c r="P37" s="13">
        <v>35781.974999999999</v>
      </c>
      <c r="Q37" s="13">
        <v>35793.055999999997</v>
      </c>
      <c r="R37" s="13">
        <v>1436.143</v>
      </c>
      <c r="S37" s="13">
        <v>15</v>
      </c>
    </row>
    <row r="38" spans="1:19" x14ac:dyDescent="0.25">
      <c r="A38" s="3">
        <v>69</v>
      </c>
      <c r="B38" s="3" t="s">
        <v>132</v>
      </c>
      <c r="C38" s="3" t="s">
        <v>20</v>
      </c>
      <c r="D38" s="3" t="s">
        <v>47</v>
      </c>
      <c r="E38" s="3" t="s">
        <v>22</v>
      </c>
      <c r="F38" s="4" t="s">
        <v>133</v>
      </c>
      <c r="G38" s="3" t="s">
        <v>132</v>
      </c>
      <c r="H38" s="3" t="s">
        <v>134</v>
      </c>
      <c r="I38" s="13">
        <v>2800</v>
      </c>
      <c r="J38" s="5">
        <v>757</v>
      </c>
      <c r="K38" s="4" t="s">
        <v>135</v>
      </c>
      <c r="L38" s="3" t="s">
        <v>90</v>
      </c>
      <c r="M38" s="3" t="s">
        <v>91</v>
      </c>
      <c r="N38" s="13">
        <v>7000.6769999999997</v>
      </c>
      <c r="O38" s="6">
        <v>1.3850000000000001E-4</v>
      </c>
      <c r="P38" s="13">
        <v>621.572</v>
      </c>
      <c r="Q38" s="13">
        <v>623.51099999999997</v>
      </c>
      <c r="R38" s="13">
        <v>97.156000000000006</v>
      </c>
      <c r="S38" s="13">
        <v>5</v>
      </c>
    </row>
    <row r="39" spans="1:19" x14ac:dyDescent="0.25">
      <c r="A39" s="3">
        <v>70</v>
      </c>
      <c r="B39" s="3" t="s">
        <v>136</v>
      </c>
      <c r="C39" s="3" t="s">
        <v>20</v>
      </c>
      <c r="D39" s="3" t="s">
        <v>47</v>
      </c>
      <c r="E39" s="3" t="s">
        <v>66</v>
      </c>
      <c r="F39" s="4" t="s">
        <v>137</v>
      </c>
      <c r="G39" s="3" t="s">
        <v>136</v>
      </c>
      <c r="H39" s="3" t="s">
        <v>138</v>
      </c>
      <c r="I39" s="13">
        <v>3000</v>
      </c>
      <c r="J39" s="5">
        <v>1969</v>
      </c>
      <c r="K39" s="4" t="s">
        <v>139</v>
      </c>
      <c r="L39" s="3" t="s">
        <v>31</v>
      </c>
      <c r="M39" s="3" t="s">
        <v>32</v>
      </c>
      <c r="N39" s="13">
        <v>42164.752</v>
      </c>
      <c r="O39" s="6">
        <v>1.816E-4</v>
      </c>
      <c r="P39" s="13">
        <v>35778.959999999999</v>
      </c>
      <c r="Q39" s="13">
        <v>35794.273999999998</v>
      </c>
      <c r="R39" s="13">
        <v>1436.097</v>
      </c>
      <c r="S39" s="13">
        <v>15</v>
      </c>
    </row>
    <row r="40" spans="1:19" x14ac:dyDescent="0.25">
      <c r="A40" s="3">
        <v>73</v>
      </c>
      <c r="B40" s="3" t="s">
        <v>140</v>
      </c>
      <c r="C40" s="3" t="s">
        <v>20</v>
      </c>
      <c r="D40" s="3" t="s">
        <v>47</v>
      </c>
      <c r="E40" s="3" t="s">
        <v>27</v>
      </c>
      <c r="F40" s="4">
        <v>43457.32708333333</v>
      </c>
      <c r="G40" s="3" t="s">
        <v>140</v>
      </c>
      <c r="H40" s="3" t="s">
        <v>37</v>
      </c>
      <c r="I40" s="13">
        <v>4400</v>
      </c>
      <c r="J40" s="5">
        <v>6977</v>
      </c>
      <c r="K40" s="4">
        <v>43457.407638888886</v>
      </c>
      <c r="L40" s="3" t="s">
        <v>141</v>
      </c>
      <c r="M40" s="3" t="s">
        <v>142</v>
      </c>
      <c r="N40" s="13">
        <v>26560.419000000002</v>
      </c>
      <c r="O40" s="6">
        <v>5.8469999999999996E-4</v>
      </c>
      <c r="P40" s="13">
        <v>20166.754000000001</v>
      </c>
      <c r="Q40" s="13">
        <v>20197.813999999998</v>
      </c>
      <c r="R40" s="13">
        <v>717.97900000000004</v>
      </c>
      <c r="S40" s="13">
        <v>15</v>
      </c>
    </row>
    <row r="41" spans="1:19" x14ac:dyDescent="0.25">
      <c r="A41" s="3">
        <v>74</v>
      </c>
      <c r="B41" s="3" t="s">
        <v>143</v>
      </c>
      <c r="C41" s="3" t="s">
        <v>20</v>
      </c>
      <c r="D41" s="3" t="s">
        <v>47</v>
      </c>
      <c r="E41" s="3" t="s">
        <v>22</v>
      </c>
      <c r="F41" s="4">
        <v>43476.396527777775</v>
      </c>
      <c r="G41" s="3" t="s">
        <v>144</v>
      </c>
      <c r="H41" s="3" t="s">
        <v>37</v>
      </c>
      <c r="I41" s="13">
        <v>9600</v>
      </c>
      <c r="J41" s="5">
        <v>3412</v>
      </c>
      <c r="K41" s="4">
        <v>43476.435416666667</v>
      </c>
      <c r="L41" s="3" t="s">
        <v>24</v>
      </c>
      <c r="M41" s="3" t="s">
        <v>25</v>
      </c>
      <c r="N41" s="13">
        <v>7155.8029999999999</v>
      </c>
      <c r="O41" s="6">
        <v>1.6310000000000001E-4</v>
      </c>
      <c r="P41" s="13">
        <v>776.50099999999998</v>
      </c>
      <c r="Q41" s="13">
        <v>778.83500000000004</v>
      </c>
      <c r="R41" s="13">
        <v>100.40300000000001</v>
      </c>
      <c r="S41" s="13">
        <v>15</v>
      </c>
    </row>
    <row r="42" spans="1:19" x14ac:dyDescent="0.25">
      <c r="N42" s="15"/>
      <c r="O42" s="8"/>
      <c r="P42" s="15"/>
      <c r="Q42" s="15"/>
      <c r="R42" s="15"/>
      <c r="S42" s="9"/>
    </row>
    <row r="43" spans="1:19" x14ac:dyDescent="0.25">
      <c r="A43" s="2" t="s">
        <v>145</v>
      </c>
      <c r="I43" s="11">
        <f>_xlfn.QUARTILE.INC(I$2:I$41,0)</f>
        <v>350</v>
      </c>
      <c r="J43" s="11">
        <f>_xlfn.QUARTILE.INC(J$2:J$41,0)</f>
        <v>658</v>
      </c>
      <c r="N43" s="11">
        <f>_xlfn.QUARTILE.INC(N$2:N$41,0)</f>
        <v>6641.01</v>
      </c>
      <c r="O43" s="10">
        <f>_xlfn.QUARTILE.INC(O$2:O$41,0)</f>
        <v>6.2299999999999996E-5</v>
      </c>
      <c r="P43" s="11">
        <f>_xlfn.QUARTILE.INC(P$2:P$41,0)</f>
        <v>202.63300000000001</v>
      </c>
      <c r="Q43" s="11">
        <f>_xlfn.QUARTILE.INC(Q$2:Q$41,0)</f>
        <v>323.11700000000002</v>
      </c>
      <c r="R43" s="11">
        <f>_xlfn.QUARTILE.INC(R$2:R$41,0)</f>
        <v>89.765000000000001</v>
      </c>
      <c r="S43" s="11">
        <f>_xlfn.QUARTILE.INC(S$2:S$41,0)</f>
        <v>1</v>
      </c>
    </row>
    <row r="44" spans="1:19" x14ac:dyDescent="0.25">
      <c r="A44" s="2" t="s">
        <v>150</v>
      </c>
      <c r="I44" s="11">
        <f>_xlfn.QUARTILE.INC(I$2:I$41,1)</f>
        <v>3075</v>
      </c>
      <c r="J44" s="11">
        <f>_xlfn.QUARTILE.INC(J$2:J$41,1)</f>
        <v>1911.75</v>
      </c>
      <c r="N44" s="11">
        <f>_xlfn.QUARTILE.INC(N$2:N$41,1)</f>
        <v>7155.80375</v>
      </c>
      <c r="O44" s="10">
        <f>_xlfn.QUARTILE.INC(O$2:O$41,1)</f>
        <v>1.89125E-4</v>
      </c>
      <c r="P44" s="11">
        <f>_xlfn.QUARTILE.INC(P$2:P$41,1)</f>
        <v>775.95274999999992</v>
      </c>
      <c r="Q44" s="11">
        <f>_xlfn.QUARTILE.INC(Q$2:Q$41,1)</f>
        <v>779.43349999999998</v>
      </c>
      <c r="R44" s="11">
        <f>_xlfn.QUARTILE.INC(R$2:R$41,1)</f>
        <v>100.40300000000001</v>
      </c>
      <c r="S44" s="11">
        <f>_xlfn.QUARTILE.INC(S$2:S$41,1)</f>
        <v>15</v>
      </c>
    </row>
    <row r="45" spans="1:19" x14ac:dyDescent="0.25">
      <c r="A45" s="2" t="s">
        <v>149</v>
      </c>
      <c r="I45" s="11">
        <f>_xlfn.QUARTILE.INC(I$2:I$41,2)</f>
        <v>4648</v>
      </c>
      <c r="J45" s="11">
        <f>_xlfn.QUARTILE.INC(J$2:J$41,2)</f>
        <v>1933.5</v>
      </c>
      <c r="N45" s="11">
        <f>_xlfn.QUARTILE.INC(N$2:N$41,2)</f>
        <v>42164.302500000005</v>
      </c>
      <c r="O45" s="10">
        <f>_xlfn.QUARTILE.INC(O$2:O$41,2)</f>
        <v>2.3415E-4</v>
      </c>
      <c r="P45" s="11">
        <f>_xlfn.QUARTILE.INC(P$2:P$41,2)</f>
        <v>35772.673999999999</v>
      </c>
      <c r="Q45" s="11">
        <f>_xlfn.QUARTILE.INC(Q$2:Q$41,2)</f>
        <v>35793.846000000005</v>
      </c>
      <c r="R45" s="11">
        <f>_xlfn.QUARTILE.INC(R$2:R$41,2)</f>
        <v>1436.0744999999999</v>
      </c>
      <c r="S45" s="11">
        <f>_xlfn.QUARTILE.INC(S$2:S$41,2)</f>
        <v>15</v>
      </c>
    </row>
    <row r="46" spans="1:19" x14ac:dyDescent="0.25">
      <c r="A46" s="2" t="s">
        <v>151</v>
      </c>
      <c r="I46" s="11">
        <f>_xlfn.QUARTILE.INC(I$2:I$41,3)</f>
        <v>6259.25</v>
      </c>
      <c r="J46" s="11">
        <f>_xlfn.QUARTILE.INC(J$2:J$41,3)</f>
        <v>2369</v>
      </c>
      <c r="N46" s="11">
        <f>_xlfn.QUARTILE.INC(N$2:N$41,3)</f>
        <v>42164.775000000001</v>
      </c>
      <c r="O46" s="10">
        <f>_xlfn.QUARTILE.INC(O$2:O$41,3)</f>
        <v>3.1715000000000004E-4</v>
      </c>
      <c r="P46" s="11">
        <f>_xlfn.QUARTILE.INC(P$2:P$41,3)</f>
        <v>35777.481</v>
      </c>
      <c r="Q46" s="11">
        <f>_xlfn.QUARTILE.INC(Q$2:Q$41,3)</f>
        <v>35796.399000000005</v>
      </c>
      <c r="R46" s="11">
        <f>_xlfn.QUARTILE.INC(R$2:R$41,3)</f>
        <v>1436.0989999999999</v>
      </c>
      <c r="S46" s="11">
        <f>_xlfn.QUARTILE.INC(S$2:S$41,3)</f>
        <v>15</v>
      </c>
    </row>
    <row r="47" spans="1:19" x14ac:dyDescent="0.25">
      <c r="A47" s="2" t="s">
        <v>146</v>
      </c>
      <c r="I47" s="11">
        <f>_xlfn.QUARTILE.INC(I$2:I$41,4)</f>
        <v>9600</v>
      </c>
      <c r="J47" s="11">
        <f>_xlfn.QUARTILE.INC(J$2:J$41,4)</f>
        <v>6977</v>
      </c>
      <c r="N47" s="11">
        <f>_xlfn.QUARTILE.INC(N$2:N$41,4)</f>
        <v>143549.44699999999</v>
      </c>
      <c r="O47" s="10">
        <f>_xlfn.QUARTILE.INC(O$2:O$41,4)</f>
        <v>0.943685</v>
      </c>
      <c r="P47" s="11">
        <f>_xlfn.QUARTILE.INC(P$2:P$41,4)</f>
        <v>35784.800000000003</v>
      </c>
      <c r="Q47" s="11">
        <f>_xlfn.QUARTILE.INC(Q$2:Q$41,4)</f>
        <v>272636.772</v>
      </c>
      <c r="R47" s="11">
        <f>_xlfn.QUARTILE.INC(R$2:R$41,4)</f>
        <v>9021.152</v>
      </c>
      <c r="S47" s="11">
        <f>_xlfn.QUARTILE.INC(S$2:S$41,4)</f>
        <v>15</v>
      </c>
    </row>
    <row r="48" spans="1:19" x14ac:dyDescent="0.25">
      <c r="A48" s="2" t="s">
        <v>147</v>
      </c>
      <c r="I48" s="11">
        <f>AVERAGE(I$2:I$41)</f>
        <v>4851.7962500000003</v>
      </c>
      <c r="J48" s="11">
        <f>AVERAGE(J$2:J$41)</f>
        <v>2220.85</v>
      </c>
      <c r="N48" s="11">
        <f>AVERAGE(N$2:N$41)</f>
        <v>31162.043124999997</v>
      </c>
      <c r="O48" s="10">
        <f>AVERAGE(O$2:O$41)</f>
        <v>2.5773067499999996E-2</v>
      </c>
      <c r="P48" s="11">
        <f>AVERAGE(P$2:P$41)</f>
        <v>21376.777150000002</v>
      </c>
      <c r="Q48" s="11">
        <f>AVERAGE(Q$2:Q$41)</f>
        <v>28191.039024999998</v>
      </c>
      <c r="R48" s="11">
        <f>AVERAGE(R$2:R$41)</f>
        <v>1106.5017249999999</v>
      </c>
      <c r="S48" s="11">
        <f>AVERAGE(S$2:S$41)</f>
        <v>12.95</v>
      </c>
    </row>
    <row r="49" spans="1:19" x14ac:dyDescent="0.25">
      <c r="A49" s="2" t="s">
        <v>148</v>
      </c>
      <c r="I49" s="11">
        <f>_xlfn.MODE.SNGL(I$2:I$41)</f>
        <v>9600</v>
      </c>
      <c r="J49" s="11">
        <f>_xlfn.MODE.SNGL(J$2:J$41)</f>
        <v>1920</v>
      </c>
      <c r="N49" s="11">
        <f>_xlfn.MODE.SNGL(N$2:N$41)</f>
        <v>42164.752</v>
      </c>
      <c r="O49" s="14" t="e">
        <f>_xlfn.MODE.SNGL(O$2:O$41)</f>
        <v>#N/A</v>
      </c>
      <c r="P49" s="11" t="e">
        <f>_xlfn.MODE.SNGL(P$2:P$41)</f>
        <v>#N/A</v>
      </c>
      <c r="Q49" s="11" t="e">
        <f>_xlfn.MODE.SNGL(Q$2:Q$41)</f>
        <v>#N/A</v>
      </c>
      <c r="R49" s="11">
        <f>_xlfn.MODE.SNGL(R$2:R$41)</f>
        <v>100.40300000000001</v>
      </c>
      <c r="S49" s="11">
        <f>_xlfn.MODE.SNGL(S$2:S$41)</f>
        <v>15</v>
      </c>
    </row>
    <row r="50" spans="1:19" x14ac:dyDescent="0.25">
      <c r="A50" s="2" t="s">
        <v>155</v>
      </c>
      <c r="I50" s="12">
        <f>_xlfn.SKEW.P(I$2:I$41)</f>
        <v>0.25835531069010376</v>
      </c>
      <c r="J50" s="12">
        <f>_xlfn.SKEW.P(J$2:J$41)</f>
        <v>1.7094955454790011</v>
      </c>
      <c r="K50" s="7"/>
      <c r="L50" s="7"/>
      <c r="M50" s="7"/>
      <c r="N50" s="12">
        <f>_xlfn.SKEW.P(N$2:N$41)</f>
        <v>2.0958892356674328</v>
      </c>
      <c r="O50" s="12">
        <f>_xlfn.SKEW.P(O$2:O$41)</f>
        <v>6.0389007076031467</v>
      </c>
      <c r="P50" s="12">
        <f>_xlfn.SKEW.P(P$2:P$41)</f>
        <v>-0.36451440546122671</v>
      </c>
      <c r="Q50" s="12">
        <f>_xlfn.SKEW.P(Q$2:Q$41)</f>
        <v>4.6417563360391565</v>
      </c>
      <c r="R50" s="12">
        <f>_xlfn.SKEW.P(R$2:R$41)</f>
        <v>4.2134723375792671</v>
      </c>
      <c r="S50" s="12">
        <f>_xlfn.SKEW.P(S$2:S$41)</f>
        <v>-1.7222214139051215</v>
      </c>
    </row>
    <row r="51" spans="1:19" x14ac:dyDescent="0.25">
      <c r="A51" s="2" t="s">
        <v>154</v>
      </c>
      <c r="I51" s="11">
        <f>_xlfn.STDEV.P(I$2:I$41)</f>
        <v>2841.257533038573</v>
      </c>
      <c r="J51" s="11">
        <f>_xlfn.STDEV.P(J$2:J$41)</f>
        <v>1167.9790355567175</v>
      </c>
      <c r="K51" s="11"/>
      <c r="L51" s="11"/>
      <c r="M51" s="11"/>
      <c r="N51" s="11">
        <f>_xlfn.STDEV.P(N$2:N$41)</f>
        <v>24554.98435968997</v>
      </c>
      <c r="O51" s="10">
        <f>_xlfn.STDEV.P(O$2:O$41)</f>
        <v>0.14735310815869374</v>
      </c>
      <c r="P51" s="11">
        <f>_xlfn.STDEV.P(P$2:P$41)</f>
        <v>17013.552503846517</v>
      </c>
      <c r="Q51" s="11">
        <f>_xlfn.STDEV.P(Q$2:Q$41)</f>
        <v>42553.176448918588</v>
      </c>
      <c r="R51" s="11">
        <f>_xlfn.STDEV.P(R$2:R$41)</f>
        <v>1418.6774804983334</v>
      </c>
      <c r="S51" s="11">
        <f>_xlfn.STDEV.P(S$2:S$41)</f>
        <v>4.2482349275905165</v>
      </c>
    </row>
    <row r="52" spans="1:19" x14ac:dyDescent="0.25">
      <c r="A52" s="2" t="s">
        <v>152</v>
      </c>
      <c r="I52" s="14">
        <f>I$46-I$44</f>
        <v>3184.25</v>
      </c>
      <c r="J52" s="14">
        <f>J$46-J$44</f>
        <v>457.25</v>
      </c>
      <c r="N52" s="11">
        <f>N$46-N$44</f>
        <v>35008.971250000002</v>
      </c>
      <c r="O52" s="10">
        <f>O$46-O$44</f>
        <v>1.2802500000000004E-4</v>
      </c>
      <c r="P52" s="11">
        <f>P$46-P$44</f>
        <v>35001.528250000003</v>
      </c>
      <c r="Q52" s="11">
        <f>Q$46-Q$44</f>
        <v>35016.965500000006</v>
      </c>
      <c r="R52" s="11">
        <f>R$46-R$44</f>
        <v>1335.6959999999999</v>
      </c>
      <c r="S52" s="11">
        <f>S$46-S$44</f>
        <v>0</v>
      </c>
    </row>
    <row r="53" spans="1:19" x14ac:dyDescent="0.25">
      <c r="A53" s="2" t="s">
        <v>153</v>
      </c>
      <c r="I53" s="14">
        <f>I$47-I$43</f>
        <v>9250</v>
      </c>
      <c r="J53" s="14">
        <f>J$47-J$43</f>
        <v>6319</v>
      </c>
      <c r="N53" s="11">
        <f>N$47-N$43</f>
        <v>136908.43699999998</v>
      </c>
      <c r="O53" s="10">
        <f>O$47-O$43</f>
        <v>0.94362270000000004</v>
      </c>
      <c r="P53" s="11">
        <f>P$47-P$43</f>
        <v>35582.167000000001</v>
      </c>
      <c r="Q53" s="11">
        <f>Q$47-Q$43</f>
        <v>272313.65499999997</v>
      </c>
      <c r="R53" s="11">
        <f>R$47-R$43</f>
        <v>8931.3870000000006</v>
      </c>
      <c r="S53" s="11">
        <f>S$47-S$43</f>
        <v>14</v>
      </c>
    </row>
    <row r="54" spans="1:19" x14ac:dyDescent="0.25">
      <c r="A54" s="2" t="s">
        <v>156</v>
      </c>
      <c r="I54" s="12">
        <f>CORREL($I$2:$I$41,$J$2:$J$41)</f>
        <v>0.52505339662288797</v>
      </c>
      <c r="J54" s="12">
        <f>CORREL($I$2:$I$41,$J$2:$J$41)</f>
        <v>0.52505339662288797</v>
      </c>
      <c r="N54" s="11"/>
      <c r="O54" s="10"/>
      <c r="P54" s="11"/>
      <c r="Q54" s="11"/>
      <c r="R54" s="11"/>
      <c r="S54" s="11"/>
    </row>
    <row r="55" spans="1:19" x14ac:dyDescent="0.25">
      <c r="E55"/>
      <c r="H55"/>
      <c r="I55"/>
    </row>
    <row r="56" spans="1:19" x14ac:dyDescent="0.25">
      <c r="E56"/>
      <c r="H56"/>
      <c r="I56"/>
    </row>
    <row r="57" spans="1:19" x14ac:dyDescent="0.25">
      <c r="E57"/>
      <c r="H57"/>
      <c r="I57"/>
    </row>
    <row r="58" spans="1:19" x14ac:dyDescent="0.25">
      <c r="E58"/>
      <c r="H58"/>
      <c r="I58"/>
    </row>
    <row r="59" spans="1:19" x14ac:dyDescent="0.25">
      <c r="E59"/>
      <c r="H59"/>
      <c r="I59"/>
    </row>
    <row r="60" spans="1:19" x14ac:dyDescent="0.25">
      <c r="E60"/>
      <c r="H60"/>
      <c r="I6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Launches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Hermsen</dc:creator>
  <cp:lastModifiedBy>Jonathan Hermsen</cp:lastModifiedBy>
  <dcterms:created xsi:type="dcterms:W3CDTF">2019-09-13T05:16:44Z</dcterms:created>
  <dcterms:modified xsi:type="dcterms:W3CDTF">2019-09-13T08:01:29Z</dcterms:modified>
</cp:coreProperties>
</file>