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910"/>
  <workbookPr autoCompressPictures="0"/>
  <bookViews>
    <workbookView xWindow="0" yWindow="0" windowWidth="20960" windowHeight="16220"/>
  </bookViews>
  <sheets>
    <sheet name="Court_Settle" sheetId="1" r:id="rId1"/>
    <sheet name="Jury Trial" sheetId="2" r:id="rId2"/>
    <sheet name="Gilder" sheetId="3" r:id="rId3"/>
  </sheets>
  <definedNames>
    <definedName name="A" localSheetId="0">1</definedName>
    <definedName name="B" localSheetId="0">1</definedName>
    <definedName name="MinimizeCosts" localSheetId="0">FALSE</definedName>
    <definedName name="MinimizeCosts" localSheetId="2">FALSE</definedName>
    <definedName name="MinimizeCosts" localSheetId="1">FALSE</definedName>
    <definedName name="_xlnm.Print_Area" localSheetId="0">Court_Settle!TreeDiagram</definedName>
    <definedName name="_xlnm.Print_Area" localSheetId="2">Gilder!TreeDiagram</definedName>
    <definedName name="_xlnm.Print_Area" localSheetId="1">'Jury Trial'!TreeDiagram</definedName>
    <definedName name="RT" localSheetId="0">Court_Settle!$B$72</definedName>
    <definedName name="ScaledA" localSheetId="0">EXP(-Low/Court_Settle!RT)/(EXP(-Low/Court_Settle!RT)-EXP(-High/Court_Settle!RT))</definedName>
    <definedName name="ScaledB" localSheetId="0">1/(EXP(-Low/Court_Settle!RT)-EXP(-High/Court_Settle!RT))</definedName>
    <definedName name="TreeData" localSheetId="0">Court_Settle!$GH$1002:$GV$1008</definedName>
    <definedName name="TreeData" localSheetId="2">Gilder!$GH$1001:$GV$1011</definedName>
    <definedName name="TreeData" localSheetId="1">'Jury Trial'!$GH$1001:$GV$1018</definedName>
    <definedName name="TreeDiagBase" localSheetId="0">Court_Settle!$F$23</definedName>
    <definedName name="TreeDiagBase" localSheetId="2">Gilder!$E$14</definedName>
    <definedName name="TreeDiagBase" localSheetId="1">'Jury Trial'!$F$15</definedName>
    <definedName name="TreeDiagram" localSheetId="0">Court_Settle!$F$23:$T$41</definedName>
    <definedName name="TreeDiagram" localSheetId="2">Gilder!$E$14:$S$42</definedName>
    <definedName name="TreeDiagram" localSheetId="1">'Jury Trial'!$F$15:$T$63</definedName>
    <definedName name="UseExpUtility" localSheetId="0">FALSE</definedName>
    <definedName name="UseExpUtility" localSheetId="2">FALSE</definedName>
    <definedName name="UseExpUtility" localSheetId="1">FALSE</definedName>
  </definedNam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16" i="3" l="1"/>
  <c r="U16" i="3"/>
  <c r="M17" i="3"/>
  <c r="L19" i="3"/>
  <c r="S21" i="3"/>
  <c r="M22" i="3"/>
  <c r="I19" i="3"/>
  <c r="U21" i="3"/>
  <c r="H31" i="3"/>
  <c r="L36" i="3"/>
  <c r="P29" i="3"/>
  <c r="S26" i="3"/>
  <c r="Q27" i="3"/>
  <c r="S31" i="3"/>
  <c r="Q32" i="3"/>
  <c r="M29" i="3"/>
  <c r="P39" i="3"/>
  <c r="S36" i="3"/>
  <c r="Q37" i="3"/>
  <c r="S41" i="3"/>
  <c r="Q42" i="3"/>
  <c r="M39" i="3"/>
  <c r="I34" i="3"/>
  <c r="E26" i="3"/>
  <c r="U26" i="3"/>
  <c r="U31" i="3"/>
  <c r="U36" i="3"/>
  <c r="U41" i="3"/>
  <c r="U43" i="3"/>
  <c r="P45" i="3"/>
  <c r="Q45" i="3"/>
  <c r="M36" i="1"/>
  <c r="B72" i="1"/>
  <c r="B68" i="1"/>
  <c r="M25" i="1"/>
  <c r="B5" i="1"/>
  <c r="B6" i="1"/>
  <c r="Q23" i="1"/>
  <c r="Q31" i="1"/>
  <c r="I41" i="1"/>
  <c r="T40" i="1"/>
  <c r="J41" i="1"/>
  <c r="I32" i="1"/>
  <c r="Q63" i="2"/>
  <c r="Q55" i="2"/>
  <c r="Q60" i="2"/>
  <c r="Q58" i="2"/>
  <c r="Q53" i="2"/>
  <c r="Q45" i="2"/>
  <c r="Q50" i="2"/>
  <c r="Q48" i="2"/>
  <c r="Q43" i="2"/>
  <c r="Q35" i="2"/>
  <c r="Q38" i="2"/>
  <c r="Q33" i="2"/>
  <c r="Q25" i="2"/>
  <c r="Q30" i="2"/>
  <c r="Q28" i="2"/>
  <c r="Q23" i="2"/>
  <c r="Q18" i="2"/>
  <c r="Q15" i="2"/>
  <c r="Q20" i="2"/>
  <c r="M47" i="2"/>
  <c r="M57" i="2"/>
  <c r="M60" i="2"/>
  <c r="T57" i="2"/>
  <c r="R58" i="2"/>
  <c r="M50" i="2"/>
  <c r="T47" i="2"/>
  <c r="R48" i="2"/>
  <c r="M40" i="2"/>
  <c r="T37" i="2"/>
  <c r="R38" i="2"/>
  <c r="M30" i="2"/>
  <c r="T27" i="2"/>
  <c r="R28" i="2"/>
  <c r="M20" i="2"/>
  <c r="T17" i="2"/>
  <c r="R18" i="2"/>
  <c r="M37" i="2"/>
  <c r="M17" i="2"/>
  <c r="I27" i="2"/>
  <c r="I52" i="2"/>
  <c r="B5" i="2"/>
  <c r="B3" i="2"/>
  <c r="T30" i="1"/>
  <c r="R31" i="1"/>
  <c r="T35" i="1"/>
  <c r="N36" i="1"/>
  <c r="M33" i="1"/>
  <c r="Q28" i="1"/>
  <c r="T62" i="2"/>
  <c r="R63" i="2"/>
  <c r="T22" i="2"/>
  <c r="R23" i="2"/>
  <c r="N20" i="2"/>
  <c r="T42" i="2"/>
  <c r="R43" i="2"/>
  <c r="N60" i="2"/>
  <c r="T32" i="2"/>
  <c r="R33" i="2"/>
  <c r="N30" i="2"/>
  <c r="T52" i="2"/>
  <c r="R53" i="2"/>
  <c r="N50" i="2"/>
  <c r="Q40" i="2"/>
  <c r="N40" i="2"/>
  <c r="M27" i="2"/>
  <c r="J55" i="2"/>
  <c r="J30" i="2"/>
  <c r="F42" i="2"/>
  <c r="B27" i="2"/>
  <c r="Q26" i="1"/>
  <c r="T25" i="1"/>
  <c r="R26" i="1"/>
  <c r="N28" i="1"/>
  <c r="J32" i="1"/>
  <c r="F36" i="1"/>
  <c r="G35" i="1"/>
  <c r="B51" i="1"/>
  <c r="B69" i="1"/>
  <c r="B38" i="2"/>
  <c r="B30" i="1"/>
  <c r="B39" i="1"/>
</calcChain>
</file>

<file path=xl/sharedStrings.xml><?xml version="1.0" encoding="utf-8"?>
<sst xmlns="http://schemas.openxmlformats.org/spreadsheetml/2006/main" count="191" uniqueCount="69">
  <si>
    <t>Probabilities</t>
  </si>
  <si>
    <t>Literal Infringement</t>
  </si>
  <si>
    <t>Doctrine of Equivalents</t>
  </si>
  <si>
    <t>Damages on Lost Profits</t>
  </si>
  <si>
    <t>Gillette's argument</t>
  </si>
  <si>
    <t>Energizer's argument</t>
  </si>
  <si>
    <t>3% Royalty</t>
  </si>
  <si>
    <t>2-Year hiatus</t>
  </si>
  <si>
    <t>Winnings/Cost</t>
  </si>
  <si>
    <t>Gillette's Argument</t>
  </si>
  <si>
    <t>Splits Difference</t>
  </si>
  <si>
    <t>Energizer's Argument</t>
  </si>
  <si>
    <t>2% Royalty</t>
  </si>
  <si>
    <t>2-Year Hiatus</t>
  </si>
  <si>
    <t>1-Year Hiatus</t>
  </si>
  <si>
    <t>Loss - no patent protection</t>
  </si>
  <si>
    <t>No infringement</t>
  </si>
  <si>
    <t>Cost of Litigation</t>
  </si>
  <si>
    <t>Settle</t>
  </si>
  <si>
    <t>Patent Valid</t>
  </si>
  <si>
    <t>ID</t>
  </si>
  <si>
    <t>Name</t>
  </si>
  <si>
    <t>Value</t>
  </si>
  <si>
    <t>Prob</t>
  </si>
  <si>
    <t>TreePlan</t>
  </si>
  <si>
    <t>Pred</t>
  </si>
  <si>
    <t>Kind</t>
  </si>
  <si>
    <t>NS</t>
  </si>
  <si>
    <t>S1</t>
  </si>
  <si>
    <t>S2</t>
  </si>
  <si>
    <t>S3</t>
  </si>
  <si>
    <t>S4</t>
  </si>
  <si>
    <t>S5</t>
  </si>
  <si>
    <t>Row</t>
  </si>
  <si>
    <t>Col</t>
  </si>
  <si>
    <t>Mark</t>
  </si>
  <si>
    <t>D</t>
  </si>
  <si>
    <t>T</t>
  </si>
  <si>
    <t>TreePlan Student License</t>
  </si>
  <si>
    <t>For Education Only</t>
  </si>
  <si>
    <t>E</t>
  </si>
  <si>
    <t>Damages on Royalties</t>
  </si>
  <si>
    <t>Go To Court</t>
  </si>
  <si>
    <t>Patent Invalid</t>
  </si>
  <si>
    <t>Patent Infringed</t>
  </si>
  <si>
    <t>No Infringement</t>
  </si>
  <si>
    <t>Infringed</t>
  </si>
  <si>
    <t>Sensitivity</t>
  </si>
  <si>
    <t>2-year Hiatus</t>
  </si>
  <si>
    <t>Jury Trial Value</t>
  </si>
  <si>
    <t>Loss of Patent Protection</t>
  </si>
  <si>
    <t>Jury Buys Gillette's Argument</t>
  </si>
  <si>
    <t>Value of Information</t>
  </si>
  <si>
    <t>(Settle)</t>
  </si>
  <si>
    <t>51.5% is changeover from settle to court</t>
  </si>
  <si>
    <t>$23M is change from court to settle</t>
  </si>
  <si>
    <t>$13.2M is change from court to settle</t>
  </si>
  <si>
    <t>EV of Patent Validity</t>
  </si>
  <si>
    <t>EVPI of Patent Validity</t>
  </si>
  <si>
    <t>Risk Tolerance</t>
  </si>
  <si>
    <t>1/6 of $57B</t>
  </si>
  <si>
    <t>Utility Theory still says court</t>
  </si>
  <si>
    <t xml:space="preserve">Gilder's Given 50/50 probability </t>
  </si>
  <si>
    <t>Gilder Testifies (100% certainty)</t>
  </si>
  <si>
    <t>Gilder NO Testify (100% certainty)</t>
  </si>
  <si>
    <t>Not Obvious</t>
  </si>
  <si>
    <t>Gilder Testifies</t>
  </si>
  <si>
    <t>Obvious</t>
  </si>
  <si>
    <t>Gilder does NOT Testify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</si>
</sst>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Times New Roman"/>
      <family val="1"/>
    </font>
    <font>
      <sz val="11"/>
      <name val="Calibri"/>
      <family val="2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2">
    <xf numFmtId="0" fontId="0" fillId="0" borderId="0" xfId="0"/>
    <xf numFmtId="0" fontId="2" fillId="0" borderId="0" xfId="0" applyFont="1"/>
    <xf numFmtId="0" fontId="0" fillId="2" borderId="0" xfId="0" applyFill="1"/>
    <xf numFmtId="0" fontId="4" fillId="0" borderId="0" xfId="1" applyFont="1" applyBorder="1" applyProtection="1">
      <protection locked="0" hidden="1"/>
    </xf>
    <xf numFmtId="0" fontId="4" fillId="0" borderId="0" xfId="1" applyFont="1"/>
    <xf numFmtId="0" fontId="0" fillId="0" borderId="0" xfId="0" applyAlignment="1">
      <alignment horizontal="left"/>
    </xf>
    <xf numFmtId="0" fontId="2" fillId="0" borderId="0" xfId="0" applyFont="1" applyAlignment="1">
      <alignment horizontal="right"/>
    </xf>
    <xf numFmtId="0" fontId="1" fillId="0" borderId="0" xfId="2"/>
    <xf numFmtId="0" fontId="5" fillId="0" borderId="0" xfId="2" applyFont="1"/>
    <xf numFmtId="0" fontId="1" fillId="0" borderId="0" xfId="2" applyAlignment="1">
      <alignment horizontal="left"/>
    </xf>
    <xf numFmtId="0" fontId="5" fillId="0" borderId="0" xfId="2" applyFont="1" applyAlignment="1">
      <alignment horizontal="right"/>
    </xf>
    <xf numFmtId="0" fontId="1" fillId="2" borderId="0" xfId="2" applyFill="1"/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30</xdr:row>
      <xdr:rowOff>0</xdr:rowOff>
    </xdr:from>
    <xdr:to>
      <xdr:col>10</xdr:col>
      <xdr:colOff>152400</xdr:colOff>
      <xdr:row>30</xdr:row>
      <xdr:rowOff>152400</xdr:rowOff>
    </xdr:to>
    <xdr:sp macro="" textlink="">
      <xdr:nvSpPr>
        <xdr:cNvPr id="9" name="Circle 8"/>
        <xdr:cNvSpPr/>
      </xdr:nvSpPr>
      <xdr:spPr>
        <a:xfrm>
          <a:off x="6524625" y="5429250"/>
          <a:ext cx="152400" cy="152400"/>
        </a:xfrm>
        <a:prstGeom prst="ellipse">
          <a:avLst/>
        </a:prstGeom>
        <a:noFill/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0</xdr:colOff>
      <xdr:row>30</xdr:row>
      <xdr:rowOff>76200</xdr:rowOff>
    </xdr:from>
    <xdr:to>
      <xdr:col>10</xdr:col>
      <xdr:colOff>0</xdr:colOff>
      <xdr:row>30</xdr:row>
      <xdr:rowOff>76200</xdr:rowOff>
    </xdr:to>
    <xdr:sp macro="" textlink="">
      <xdr:nvSpPr>
        <xdr:cNvPr id="17" name="Line 16"/>
        <xdr:cNvSpPr>
          <a:spLocks noChangeShapeType="1"/>
        </xdr:cNvSpPr>
      </xdr:nvSpPr>
      <xdr:spPr bwMode="auto">
        <a:xfrm>
          <a:off x="5229225" y="5505450"/>
          <a:ext cx="12954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6</xdr:col>
      <xdr:colOff>152400</xdr:colOff>
      <xdr:row>30</xdr:row>
      <xdr:rowOff>76200</xdr:rowOff>
    </xdr:from>
    <xdr:to>
      <xdr:col>8</xdr:col>
      <xdr:colOff>0</xdr:colOff>
      <xdr:row>34</xdr:row>
      <xdr:rowOff>76200</xdr:rowOff>
    </xdr:to>
    <xdr:sp macro="" textlink="">
      <xdr:nvSpPr>
        <xdr:cNvPr id="18" name="Line 17"/>
        <xdr:cNvSpPr>
          <a:spLocks noChangeShapeType="1"/>
        </xdr:cNvSpPr>
      </xdr:nvSpPr>
      <xdr:spPr bwMode="auto">
        <a:xfrm flipV="1">
          <a:off x="4967288" y="5505450"/>
          <a:ext cx="261937" cy="7239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10</xdr:col>
      <xdr:colOff>0</xdr:colOff>
      <xdr:row>39</xdr:row>
      <xdr:rowOff>0</xdr:rowOff>
    </xdr:from>
    <xdr:to>
      <xdr:col>10</xdr:col>
      <xdr:colOff>152400</xdr:colOff>
      <xdr:row>39</xdr:row>
      <xdr:rowOff>152400</xdr:rowOff>
    </xdr:to>
    <xdr:sp macro="" textlink="">
      <xdr:nvSpPr>
        <xdr:cNvPr id="19" name="Triangle 18"/>
        <xdr:cNvSpPr/>
      </xdr:nvSpPr>
      <xdr:spPr>
        <a:xfrm rot="16200000">
          <a:off x="6524625" y="7058025"/>
          <a:ext cx="152400" cy="152400"/>
        </a:xfrm>
        <a:prstGeom prst="triangle">
          <a:avLst/>
        </a:prstGeom>
        <a:noFill/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152400</xdr:colOff>
      <xdr:row>39</xdr:row>
      <xdr:rowOff>76200</xdr:rowOff>
    </xdr:from>
    <xdr:to>
      <xdr:col>18</xdr:col>
      <xdr:colOff>0</xdr:colOff>
      <xdr:row>39</xdr:row>
      <xdr:rowOff>76200</xdr:rowOff>
    </xdr:to>
    <xdr:sp macro="" textlink="">
      <xdr:nvSpPr>
        <xdr:cNvPr id="20" name="Line 18"/>
        <xdr:cNvSpPr>
          <a:spLocks noChangeShapeType="1"/>
        </xdr:cNvSpPr>
      </xdr:nvSpPr>
      <xdr:spPr bwMode="auto">
        <a:xfrm>
          <a:off x="6677025" y="7134225"/>
          <a:ext cx="32670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0</xdr:colOff>
      <xdr:row>39</xdr:row>
      <xdr:rowOff>76200</xdr:rowOff>
    </xdr:from>
    <xdr:to>
      <xdr:col>10</xdr:col>
      <xdr:colOff>0</xdr:colOff>
      <xdr:row>39</xdr:row>
      <xdr:rowOff>76200</xdr:rowOff>
    </xdr:to>
    <xdr:sp macro="" textlink="">
      <xdr:nvSpPr>
        <xdr:cNvPr id="21" name="Line 19"/>
        <xdr:cNvSpPr>
          <a:spLocks noChangeShapeType="1"/>
        </xdr:cNvSpPr>
      </xdr:nvSpPr>
      <xdr:spPr bwMode="auto">
        <a:xfrm>
          <a:off x="5229225" y="7134225"/>
          <a:ext cx="12954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6</xdr:col>
      <xdr:colOff>152400</xdr:colOff>
      <xdr:row>34</xdr:row>
      <xdr:rowOff>76200</xdr:rowOff>
    </xdr:from>
    <xdr:to>
      <xdr:col>8</xdr:col>
      <xdr:colOff>0</xdr:colOff>
      <xdr:row>39</xdr:row>
      <xdr:rowOff>76200</xdr:rowOff>
    </xdr:to>
    <xdr:sp macro="" textlink="">
      <xdr:nvSpPr>
        <xdr:cNvPr id="22" name="Line 20"/>
        <xdr:cNvSpPr>
          <a:spLocks noChangeShapeType="1"/>
        </xdr:cNvSpPr>
      </xdr:nvSpPr>
      <xdr:spPr bwMode="auto">
        <a:xfrm>
          <a:off x="4967288" y="6229350"/>
          <a:ext cx="261937" cy="904875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14</xdr:col>
      <xdr:colOff>0</xdr:colOff>
      <xdr:row>26</xdr:row>
      <xdr:rowOff>0</xdr:rowOff>
    </xdr:from>
    <xdr:to>
      <xdr:col>14</xdr:col>
      <xdr:colOff>152400</xdr:colOff>
      <xdr:row>26</xdr:row>
      <xdr:rowOff>152400</xdr:rowOff>
    </xdr:to>
    <xdr:sp macro="" textlink="">
      <xdr:nvSpPr>
        <xdr:cNvPr id="23" name="Circle 22"/>
        <xdr:cNvSpPr/>
      </xdr:nvSpPr>
      <xdr:spPr>
        <a:xfrm>
          <a:off x="8234363" y="4705350"/>
          <a:ext cx="152400" cy="152400"/>
        </a:xfrm>
        <a:prstGeom prst="ellipse">
          <a:avLst/>
        </a:prstGeom>
        <a:noFill/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0</xdr:colOff>
      <xdr:row>26</xdr:row>
      <xdr:rowOff>76200</xdr:rowOff>
    </xdr:from>
    <xdr:to>
      <xdr:col>14</xdr:col>
      <xdr:colOff>0</xdr:colOff>
      <xdr:row>26</xdr:row>
      <xdr:rowOff>76200</xdr:rowOff>
    </xdr:to>
    <xdr:sp macro="" textlink="">
      <xdr:nvSpPr>
        <xdr:cNvPr id="24" name="Line 21"/>
        <xdr:cNvSpPr>
          <a:spLocks noChangeShapeType="1"/>
        </xdr:cNvSpPr>
      </xdr:nvSpPr>
      <xdr:spPr bwMode="auto">
        <a:xfrm>
          <a:off x="6938963" y="4781550"/>
          <a:ext cx="12954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10</xdr:col>
      <xdr:colOff>152400</xdr:colOff>
      <xdr:row>26</xdr:row>
      <xdr:rowOff>76200</xdr:rowOff>
    </xdr:from>
    <xdr:to>
      <xdr:col>12</xdr:col>
      <xdr:colOff>0</xdr:colOff>
      <xdr:row>30</xdr:row>
      <xdr:rowOff>76200</xdr:rowOff>
    </xdr:to>
    <xdr:sp macro="" textlink="">
      <xdr:nvSpPr>
        <xdr:cNvPr id="25" name="Line 22"/>
        <xdr:cNvSpPr>
          <a:spLocks noChangeShapeType="1"/>
        </xdr:cNvSpPr>
      </xdr:nvSpPr>
      <xdr:spPr bwMode="auto">
        <a:xfrm flipV="1">
          <a:off x="6677025" y="4781550"/>
          <a:ext cx="261938" cy="7239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14</xdr:col>
      <xdr:colOff>0</xdr:colOff>
      <xdr:row>34</xdr:row>
      <xdr:rowOff>0</xdr:rowOff>
    </xdr:from>
    <xdr:to>
      <xdr:col>14</xdr:col>
      <xdr:colOff>152400</xdr:colOff>
      <xdr:row>34</xdr:row>
      <xdr:rowOff>152400</xdr:rowOff>
    </xdr:to>
    <xdr:sp macro="" textlink="">
      <xdr:nvSpPr>
        <xdr:cNvPr id="26" name="Triangle 25"/>
        <xdr:cNvSpPr/>
      </xdr:nvSpPr>
      <xdr:spPr>
        <a:xfrm rot="16200000">
          <a:off x="8234363" y="6153150"/>
          <a:ext cx="152400" cy="152400"/>
        </a:xfrm>
        <a:prstGeom prst="triangle">
          <a:avLst/>
        </a:prstGeom>
        <a:noFill/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152400</xdr:colOff>
      <xdr:row>34</xdr:row>
      <xdr:rowOff>76200</xdr:rowOff>
    </xdr:from>
    <xdr:to>
      <xdr:col>18</xdr:col>
      <xdr:colOff>0</xdr:colOff>
      <xdr:row>34</xdr:row>
      <xdr:rowOff>76200</xdr:rowOff>
    </xdr:to>
    <xdr:sp macro="" textlink="">
      <xdr:nvSpPr>
        <xdr:cNvPr id="27" name="Line 23"/>
        <xdr:cNvSpPr>
          <a:spLocks noChangeShapeType="1"/>
        </xdr:cNvSpPr>
      </xdr:nvSpPr>
      <xdr:spPr bwMode="auto">
        <a:xfrm>
          <a:off x="8386763" y="6229350"/>
          <a:ext cx="1557337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12</xdr:col>
      <xdr:colOff>0</xdr:colOff>
      <xdr:row>34</xdr:row>
      <xdr:rowOff>76200</xdr:rowOff>
    </xdr:from>
    <xdr:to>
      <xdr:col>14</xdr:col>
      <xdr:colOff>0</xdr:colOff>
      <xdr:row>34</xdr:row>
      <xdr:rowOff>76200</xdr:rowOff>
    </xdr:to>
    <xdr:sp macro="" textlink="">
      <xdr:nvSpPr>
        <xdr:cNvPr id="28" name="Line 24"/>
        <xdr:cNvSpPr>
          <a:spLocks noChangeShapeType="1"/>
        </xdr:cNvSpPr>
      </xdr:nvSpPr>
      <xdr:spPr bwMode="auto">
        <a:xfrm>
          <a:off x="6938963" y="6229350"/>
          <a:ext cx="12954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10</xdr:col>
      <xdr:colOff>152400</xdr:colOff>
      <xdr:row>30</xdr:row>
      <xdr:rowOff>76200</xdr:rowOff>
    </xdr:from>
    <xdr:to>
      <xdr:col>12</xdr:col>
      <xdr:colOff>0</xdr:colOff>
      <xdr:row>34</xdr:row>
      <xdr:rowOff>76200</xdr:rowOff>
    </xdr:to>
    <xdr:sp macro="" textlink="">
      <xdr:nvSpPr>
        <xdr:cNvPr id="29" name="Line 25"/>
        <xdr:cNvSpPr>
          <a:spLocks noChangeShapeType="1"/>
        </xdr:cNvSpPr>
      </xdr:nvSpPr>
      <xdr:spPr bwMode="auto">
        <a:xfrm>
          <a:off x="6677025" y="5505450"/>
          <a:ext cx="261938" cy="7239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18</xdr:col>
      <xdr:colOff>0</xdr:colOff>
      <xdr:row>24</xdr:row>
      <xdr:rowOff>0</xdr:rowOff>
    </xdr:from>
    <xdr:to>
      <xdr:col>18</xdr:col>
      <xdr:colOff>152400</xdr:colOff>
      <xdr:row>24</xdr:row>
      <xdr:rowOff>152400</xdr:rowOff>
    </xdr:to>
    <xdr:sp macro="" textlink="">
      <xdr:nvSpPr>
        <xdr:cNvPr id="30" name="Triangle 29"/>
        <xdr:cNvSpPr/>
      </xdr:nvSpPr>
      <xdr:spPr>
        <a:xfrm rot="16200000">
          <a:off x="9944100" y="4343400"/>
          <a:ext cx="152400" cy="152400"/>
        </a:xfrm>
        <a:prstGeom prst="triangle">
          <a:avLst/>
        </a:prstGeom>
        <a:noFill/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0</xdr:colOff>
      <xdr:row>24</xdr:row>
      <xdr:rowOff>76200</xdr:rowOff>
    </xdr:from>
    <xdr:to>
      <xdr:col>18</xdr:col>
      <xdr:colOff>0</xdr:colOff>
      <xdr:row>24</xdr:row>
      <xdr:rowOff>76200</xdr:rowOff>
    </xdr:to>
    <xdr:sp macro="" textlink="">
      <xdr:nvSpPr>
        <xdr:cNvPr id="31" name="Line 26"/>
        <xdr:cNvSpPr>
          <a:spLocks noChangeShapeType="1"/>
        </xdr:cNvSpPr>
      </xdr:nvSpPr>
      <xdr:spPr bwMode="auto">
        <a:xfrm>
          <a:off x="8648700" y="4419600"/>
          <a:ext cx="12954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14</xdr:col>
      <xdr:colOff>152400</xdr:colOff>
      <xdr:row>24</xdr:row>
      <xdr:rowOff>76200</xdr:rowOff>
    </xdr:from>
    <xdr:to>
      <xdr:col>16</xdr:col>
      <xdr:colOff>0</xdr:colOff>
      <xdr:row>26</xdr:row>
      <xdr:rowOff>76200</xdr:rowOff>
    </xdr:to>
    <xdr:sp macro="" textlink="">
      <xdr:nvSpPr>
        <xdr:cNvPr id="32" name="Line 27"/>
        <xdr:cNvSpPr>
          <a:spLocks noChangeShapeType="1"/>
        </xdr:cNvSpPr>
      </xdr:nvSpPr>
      <xdr:spPr bwMode="auto">
        <a:xfrm flipV="1">
          <a:off x="8386763" y="4419600"/>
          <a:ext cx="261937" cy="36195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18</xdr:col>
      <xdr:colOff>0</xdr:colOff>
      <xdr:row>29</xdr:row>
      <xdr:rowOff>0</xdr:rowOff>
    </xdr:from>
    <xdr:to>
      <xdr:col>18</xdr:col>
      <xdr:colOff>152400</xdr:colOff>
      <xdr:row>29</xdr:row>
      <xdr:rowOff>152400</xdr:rowOff>
    </xdr:to>
    <xdr:sp macro="" textlink="">
      <xdr:nvSpPr>
        <xdr:cNvPr id="33" name="Triangle 32"/>
        <xdr:cNvSpPr/>
      </xdr:nvSpPr>
      <xdr:spPr>
        <a:xfrm rot="16200000">
          <a:off x="9944100" y="5248275"/>
          <a:ext cx="152400" cy="152400"/>
        </a:xfrm>
        <a:prstGeom prst="triangle">
          <a:avLst/>
        </a:prstGeom>
        <a:noFill/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0</xdr:colOff>
      <xdr:row>29</xdr:row>
      <xdr:rowOff>76200</xdr:rowOff>
    </xdr:from>
    <xdr:to>
      <xdr:col>18</xdr:col>
      <xdr:colOff>0</xdr:colOff>
      <xdr:row>29</xdr:row>
      <xdr:rowOff>76200</xdr:rowOff>
    </xdr:to>
    <xdr:sp macro="" textlink="">
      <xdr:nvSpPr>
        <xdr:cNvPr id="34" name="Line 28"/>
        <xdr:cNvSpPr>
          <a:spLocks noChangeShapeType="1"/>
        </xdr:cNvSpPr>
      </xdr:nvSpPr>
      <xdr:spPr bwMode="auto">
        <a:xfrm>
          <a:off x="8648700" y="5324475"/>
          <a:ext cx="12954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14</xdr:col>
      <xdr:colOff>152400</xdr:colOff>
      <xdr:row>26</xdr:row>
      <xdr:rowOff>76200</xdr:rowOff>
    </xdr:from>
    <xdr:to>
      <xdr:col>16</xdr:col>
      <xdr:colOff>0</xdr:colOff>
      <xdr:row>29</xdr:row>
      <xdr:rowOff>76200</xdr:rowOff>
    </xdr:to>
    <xdr:sp macro="" textlink="">
      <xdr:nvSpPr>
        <xdr:cNvPr id="35" name="Line 29"/>
        <xdr:cNvSpPr>
          <a:spLocks noChangeShapeType="1"/>
        </xdr:cNvSpPr>
      </xdr:nvSpPr>
      <xdr:spPr bwMode="auto">
        <a:xfrm>
          <a:off x="8386763" y="4781550"/>
          <a:ext cx="261937" cy="542925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6</xdr:col>
      <xdr:colOff>0</xdr:colOff>
      <xdr:row>34</xdr:row>
      <xdr:rowOff>0</xdr:rowOff>
    </xdr:from>
    <xdr:to>
      <xdr:col>6</xdr:col>
      <xdr:colOff>152400</xdr:colOff>
      <xdr:row>34</xdr:row>
      <xdr:rowOff>152400</xdr:rowOff>
    </xdr:to>
    <xdr:sp macro="" textlink="">
      <xdr:nvSpPr>
        <xdr:cNvPr id="36" name="Square 35"/>
        <xdr:cNvSpPr/>
      </xdr:nvSpPr>
      <xdr:spPr>
        <a:xfrm>
          <a:off x="4814888" y="6153150"/>
          <a:ext cx="152400" cy="152400"/>
        </a:xfrm>
        <a:prstGeom prst="rect">
          <a:avLst/>
        </a:prstGeom>
        <a:noFill/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0</xdr:colOff>
      <xdr:row>34</xdr:row>
      <xdr:rowOff>76200</xdr:rowOff>
    </xdr:from>
    <xdr:to>
      <xdr:col>6</xdr:col>
      <xdr:colOff>0</xdr:colOff>
      <xdr:row>34</xdr:row>
      <xdr:rowOff>76200</xdr:rowOff>
    </xdr:to>
    <xdr:sp macro="" textlink="">
      <xdr:nvSpPr>
        <xdr:cNvPr id="37" name="Line 30"/>
        <xdr:cNvSpPr>
          <a:spLocks noChangeShapeType="1"/>
        </xdr:cNvSpPr>
      </xdr:nvSpPr>
      <xdr:spPr bwMode="auto">
        <a:xfrm>
          <a:off x="4167188" y="6229350"/>
          <a:ext cx="6477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28</xdr:row>
      <xdr:rowOff>0</xdr:rowOff>
    </xdr:from>
    <xdr:to>
      <xdr:col>10</xdr:col>
      <xdr:colOff>152400</xdr:colOff>
      <xdr:row>28</xdr:row>
      <xdr:rowOff>152400</xdr:rowOff>
    </xdr:to>
    <xdr:sp macro="" textlink="">
      <xdr:nvSpPr>
        <xdr:cNvPr id="2205" name="Circle 2204" descr="e582e916-cbc4-4753-89ad-e3bdb8aca7cc"/>
        <xdr:cNvSpPr/>
      </xdr:nvSpPr>
      <xdr:spPr>
        <a:xfrm>
          <a:off x="6524625" y="5067300"/>
          <a:ext cx="152400" cy="152400"/>
        </a:xfrm>
        <a:prstGeom prst="ellipse">
          <a:avLst/>
        </a:prstGeom>
        <a:noFill/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0</xdr:colOff>
      <xdr:row>28</xdr:row>
      <xdr:rowOff>76200</xdr:rowOff>
    </xdr:from>
    <xdr:to>
      <xdr:col>10</xdr:col>
      <xdr:colOff>0</xdr:colOff>
      <xdr:row>28</xdr:row>
      <xdr:rowOff>76200</xdr:rowOff>
    </xdr:to>
    <xdr:sp macro="" textlink="">
      <xdr:nvSpPr>
        <xdr:cNvPr id="2206" name="Line 148"/>
        <xdr:cNvSpPr>
          <a:spLocks noChangeShapeType="1"/>
        </xdr:cNvSpPr>
      </xdr:nvSpPr>
      <xdr:spPr bwMode="auto">
        <a:xfrm>
          <a:off x="5229225" y="5143500"/>
          <a:ext cx="12954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6</xdr:col>
      <xdr:colOff>152400</xdr:colOff>
      <xdr:row>28</xdr:row>
      <xdr:rowOff>76200</xdr:rowOff>
    </xdr:from>
    <xdr:to>
      <xdr:col>8</xdr:col>
      <xdr:colOff>0</xdr:colOff>
      <xdr:row>40</xdr:row>
      <xdr:rowOff>76200</xdr:rowOff>
    </xdr:to>
    <xdr:sp macro="" textlink="">
      <xdr:nvSpPr>
        <xdr:cNvPr id="2207" name="Line 149"/>
        <xdr:cNvSpPr>
          <a:spLocks noChangeShapeType="1"/>
        </xdr:cNvSpPr>
      </xdr:nvSpPr>
      <xdr:spPr bwMode="auto">
        <a:xfrm flipV="1">
          <a:off x="4967288" y="5143500"/>
          <a:ext cx="261937" cy="21717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10</xdr:col>
      <xdr:colOff>0</xdr:colOff>
      <xdr:row>53</xdr:row>
      <xdr:rowOff>0</xdr:rowOff>
    </xdr:from>
    <xdr:to>
      <xdr:col>10</xdr:col>
      <xdr:colOff>152400</xdr:colOff>
      <xdr:row>53</xdr:row>
      <xdr:rowOff>152400</xdr:rowOff>
    </xdr:to>
    <xdr:sp macro="" textlink="">
      <xdr:nvSpPr>
        <xdr:cNvPr id="2208" name="Circle 2207" descr="cf37205c-5a36-4c84-8b7d-6227ebf9ab1b"/>
        <xdr:cNvSpPr/>
      </xdr:nvSpPr>
      <xdr:spPr>
        <a:xfrm>
          <a:off x="6524625" y="9591675"/>
          <a:ext cx="152400" cy="152400"/>
        </a:xfrm>
        <a:prstGeom prst="ellipse">
          <a:avLst/>
        </a:prstGeom>
        <a:noFill/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0</xdr:colOff>
      <xdr:row>53</xdr:row>
      <xdr:rowOff>76200</xdr:rowOff>
    </xdr:from>
    <xdr:to>
      <xdr:col>10</xdr:col>
      <xdr:colOff>0</xdr:colOff>
      <xdr:row>53</xdr:row>
      <xdr:rowOff>76200</xdr:rowOff>
    </xdr:to>
    <xdr:sp macro="" textlink="">
      <xdr:nvSpPr>
        <xdr:cNvPr id="2209" name="Line 150"/>
        <xdr:cNvSpPr>
          <a:spLocks noChangeShapeType="1"/>
        </xdr:cNvSpPr>
      </xdr:nvSpPr>
      <xdr:spPr bwMode="auto">
        <a:xfrm>
          <a:off x="5229225" y="9667875"/>
          <a:ext cx="12954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6</xdr:col>
      <xdr:colOff>152400</xdr:colOff>
      <xdr:row>40</xdr:row>
      <xdr:rowOff>76200</xdr:rowOff>
    </xdr:from>
    <xdr:to>
      <xdr:col>8</xdr:col>
      <xdr:colOff>0</xdr:colOff>
      <xdr:row>53</xdr:row>
      <xdr:rowOff>76200</xdr:rowOff>
    </xdr:to>
    <xdr:sp macro="" textlink="">
      <xdr:nvSpPr>
        <xdr:cNvPr id="2210" name="Line 151"/>
        <xdr:cNvSpPr>
          <a:spLocks noChangeShapeType="1"/>
        </xdr:cNvSpPr>
      </xdr:nvSpPr>
      <xdr:spPr bwMode="auto">
        <a:xfrm>
          <a:off x="4967288" y="7315200"/>
          <a:ext cx="261937" cy="2352675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14</xdr:col>
      <xdr:colOff>0</xdr:colOff>
      <xdr:row>18</xdr:row>
      <xdr:rowOff>0</xdr:rowOff>
    </xdr:from>
    <xdr:to>
      <xdr:col>14</xdr:col>
      <xdr:colOff>152400</xdr:colOff>
      <xdr:row>18</xdr:row>
      <xdr:rowOff>152400</xdr:rowOff>
    </xdr:to>
    <xdr:sp macro="" textlink="">
      <xdr:nvSpPr>
        <xdr:cNvPr id="2211" name="Circle 2210" descr="c7b10f10-88f7-4632-9a15-820e75154729"/>
        <xdr:cNvSpPr/>
      </xdr:nvSpPr>
      <xdr:spPr>
        <a:xfrm>
          <a:off x="8234363" y="3257550"/>
          <a:ext cx="152400" cy="152400"/>
        </a:xfrm>
        <a:prstGeom prst="ellipse">
          <a:avLst/>
        </a:prstGeom>
        <a:noFill/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0</xdr:colOff>
      <xdr:row>18</xdr:row>
      <xdr:rowOff>76200</xdr:rowOff>
    </xdr:from>
    <xdr:to>
      <xdr:col>14</xdr:col>
      <xdr:colOff>0</xdr:colOff>
      <xdr:row>18</xdr:row>
      <xdr:rowOff>76200</xdr:rowOff>
    </xdr:to>
    <xdr:sp macro="" textlink="">
      <xdr:nvSpPr>
        <xdr:cNvPr id="2212" name="Line 152"/>
        <xdr:cNvSpPr>
          <a:spLocks noChangeShapeType="1"/>
        </xdr:cNvSpPr>
      </xdr:nvSpPr>
      <xdr:spPr bwMode="auto">
        <a:xfrm>
          <a:off x="6938963" y="3333750"/>
          <a:ext cx="12954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10</xdr:col>
      <xdr:colOff>152400</xdr:colOff>
      <xdr:row>18</xdr:row>
      <xdr:rowOff>76200</xdr:rowOff>
    </xdr:from>
    <xdr:to>
      <xdr:col>12</xdr:col>
      <xdr:colOff>0</xdr:colOff>
      <xdr:row>28</xdr:row>
      <xdr:rowOff>76200</xdr:rowOff>
    </xdr:to>
    <xdr:sp macro="" textlink="">
      <xdr:nvSpPr>
        <xdr:cNvPr id="2213" name="Line 153"/>
        <xdr:cNvSpPr>
          <a:spLocks noChangeShapeType="1"/>
        </xdr:cNvSpPr>
      </xdr:nvSpPr>
      <xdr:spPr bwMode="auto">
        <a:xfrm flipV="1">
          <a:off x="6677025" y="3333750"/>
          <a:ext cx="261938" cy="180975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14</xdr:col>
      <xdr:colOff>0</xdr:colOff>
      <xdr:row>28</xdr:row>
      <xdr:rowOff>0</xdr:rowOff>
    </xdr:from>
    <xdr:to>
      <xdr:col>14</xdr:col>
      <xdr:colOff>152400</xdr:colOff>
      <xdr:row>28</xdr:row>
      <xdr:rowOff>152400</xdr:rowOff>
    </xdr:to>
    <xdr:sp macro="" textlink="">
      <xdr:nvSpPr>
        <xdr:cNvPr id="2214" name="Circle 2213" descr="41f754b7-3f75-4dd1-ba38-b973cb82fcbb"/>
        <xdr:cNvSpPr/>
      </xdr:nvSpPr>
      <xdr:spPr>
        <a:xfrm>
          <a:off x="8234363" y="5067300"/>
          <a:ext cx="152400" cy="152400"/>
        </a:xfrm>
        <a:prstGeom prst="ellipse">
          <a:avLst/>
        </a:prstGeom>
        <a:noFill/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0</xdr:colOff>
      <xdr:row>28</xdr:row>
      <xdr:rowOff>76200</xdr:rowOff>
    </xdr:from>
    <xdr:to>
      <xdr:col>14</xdr:col>
      <xdr:colOff>0</xdr:colOff>
      <xdr:row>28</xdr:row>
      <xdr:rowOff>76200</xdr:rowOff>
    </xdr:to>
    <xdr:sp macro="" textlink="">
      <xdr:nvSpPr>
        <xdr:cNvPr id="2215" name="Line 154"/>
        <xdr:cNvSpPr>
          <a:spLocks noChangeShapeType="1"/>
        </xdr:cNvSpPr>
      </xdr:nvSpPr>
      <xdr:spPr bwMode="auto">
        <a:xfrm>
          <a:off x="6938963" y="5143500"/>
          <a:ext cx="12954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10</xdr:col>
      <xdr:colOff>152400</xdr:colOff>
      <xdr:row>28</xdr:row>
      <xdr:rowOff>76200</xdr:rowOff>
    </xdr:from>
    <xdr:to>
      <xdr:col>12</xdr:col>
      <xdr:colOff>0</xdr:colOff>
      <xdr:row>28</xdr:row>
      <xdr:rowOff>76200</xdr:rowOff>
    </xdr:to>
    <xdr:sp macro="" textlink="">
      <xdr:nvSpPr>
        <xdr:cNvPr id="2216" name="Line 155"/>
        <xdr:cNvSpPr>
          <a:spLocks noChangeShapeType="1"/>
        </xdr:cNvSpPr>
      </xdr:nvSpPr>
      <xdr:spPr bwMode="auto">
        <a:xfrm>
          <a:off x="6677025" y="5143500"/>
          <a:ext cx="261938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14</xdr:col>
      <xdr:colOff>0</xdr:colOff>
      <xdr:row>38</xdr:row>
      <xdr:rowOff>0</xdr:rowOff>
    </xdr:from>
    <xdr:to>
      <xdr:col>14</xdr:col>
      <xdr:colOff>152400</xdr:colOff>
      <xdr:row>38</xdr:row>
      <xdr:rowOff>152400</xdr:rowOff>
    </xdr:to>
    <xdr:sp macro="" textlink="">
      <xdr:nvSpPr>
        <xdr:cNvPr id="2217" name="Circle 2216" descr="493181cc-5c76-43e3-8b1d-4d7cdd04e9f8"/>
        <xdr:cNvSpPr/>
      </xdr:nvSpPr>
      <xdr:spPr>
        <a:xfrm>
          <a:off x="8234363" y="6877050"/>
          <a:ext cx="152400" cy="152400"/>
        </a:xfrm>
        <a:prstGeom prst="ellipse">
          <a:avLst/>
        </a:prstGeom>
        <a:noFill/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0</xdr:colOff>
      <xdr:row>38</xdr:row>
      <xdr:rowOff>76200</xdr:rowOff>
    </xdr:from>
    <xdr:to>
      <xdr:col>14</xdr:col>
      <xdr:colOff>0</xdr:colOff>
      <xdr:row>38</xdr:row>
      <xdr:rowOff>76200</xdr:rowOff>
    </xdr:to>
    <xdr:sp macro="" textlink="">
      <xdr:nvSpPr>
        <xdr:cNvPr id="2218" name="Line 156"/>
        <xdr:cNvSpPr>
          <a:spLocks noChangeShapeType="1"/>
        </xdr:cNvSpPr>
      </xdr:nvSpPr>
      <xdr:spPr bwMode="auto">
        <a:xfrm>
          <a:off x="6938963" y="6953250"/>
          <a:ext cx="12954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10</xdr:col>
      <xdr:colOff>152400</xdr:colOff>
      <xdr:row>28</xdr:row>
      <xdr:rowOff>76200</xdr:rowOff>
    </xdr:from>
    <xdr:to>
      <xdr:col>12</xdr:col>
      <xdr:colOff>0</xdr:colOff>
      <xdr:row>38</xdr:row>
      <xdr:rowOff>76200</xdr:rowOff>
    </xdr:to>
    <xdr:sp macro="" textlink="">
      <xdr:nvSpPr>
        <xdr:cNvPr id="2219" name="Line 157"/>
        <xdr:cNvSpPr>
          <a:spLocks noChangeShapeType="1"/>
        </xdr:cNvSpPr>
      </xdr:nvSpPr>
      <xdr:spPr bwMode="auto">
        <a:xfrm>
          <a:off x="6677025" y="5143500"/>
          <a:ext cx="261938" cy="180975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14</xdr:col>
      <xdr:colOff>0</xdr:colOff>
      <xdr:row>48</xdr:row>
      <xdr:rowOff>0</xdr:rowOff>
    </xdr:from>
    <xdr:to>
      <xdr:col>14</xdr:col>
      <xdr:colOff>152400</xdr:colOff>
      <xdr:row>48</xdr:row>
      <xdr:rowOff>152400</xdr:rowOff>
    </xdr:to>
    <xdr:sp macro="" textlink="">
      <xdr:nvSpPr>
        <xdr:cNvPr id="2220" name="Circle 2219" descr="d6622619-f9a0-4e72-9dc1-ff8d3082c81a"/>
        <xdr:cNvSpPr/>
      </xdr:nvSpPr>
      <xdr:spPr>
        <a:xfrm>
          <a:off x="8234363" y="8686800"/>
          <a:ext cx="152400" cy="152400"/>
        </a:xfrm>
        <a:prstGeom prst="ellipse">
          <a:avLst/>
        </a:prstGeom>
        <a:noFill/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0</xdr:colOff>
      <xdr:row>48</xdr:row>
      <xdr:rowOff>76200</xdr:rowOff>
    </xdr:from>
    <xdr:to>
      <xdr:col>14</xdr:col>
      <xdr:colOff>0</xdr:colOff>
      <xdr:row>48</xdr:row>
      <xdr:rowOff>76200</xdr:rowOff>
    </xdr:to>
    <xdr:sp macro="" textlink="">
      <xdr:nvSpPr>
        <xdr:cNvPr id="2221" name="Line 158"/>
        <xdr:cNvSpPr>
          <a:spLocks noChangeShapeType="1"/>
        </xdr:cNvSpPr>
      </xdr:nvSpPr>
      <xdr:spPr bwMode="auto">
        <a:xfrm>
          <a:off x="6938963" y="8763000"/>
          <a:ext cx="12954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10</xdr:col>
      <xdr:colOff>152400</xdr:colOff>
      <xdr:row>48</xdr:row>
      <xdr:rowOff>76200</xdr:rowOff>
    </xdr:from>
    <xdr:to>
      <xdr:col>12</xdr:col>
      <xdr:colOff>0</xdr:colOff>
      <xdr:row>53</xdr:row>
      <xdr:rowOff>76200</xdr:rowOff>
    </xdr:to>
    <xdr:sp macro="" textlink="">
      <xdr:nvSpPr>
        <xdr:cNvPr id="2222" name="Line 159"/>
        <xdr:cNvSpPr>
          <a:spLocks noChangeShapeType="1"/>
        </xdr:cNvSpPr>
      </xdr:nvSpPr>
      <xdr:spPr bwMode="auto">
        <a:xfrm flipV="1">
          <a:off x="6677025" y="8763000"/>
          <a:ext cx="261938" cy="904875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14</xdr:col>
      <xdr:colOff>0</xdr:colOff>
      <xdr:row>58</xdr:row>
      <xdr:rowOff>0</xdr:rowOff>
    </xdr:from>
    <xdr:to>
      <xdr:col>14</xdr:col>
      <xdr:colOff>152400</xdr:colOff>
      <xdr:row>58</xdr:row>
      <xdr:rowOff>152400</xdr:rowOff>
    </xdr:to>
    <xdr:sp macro="" textlink="">
      <xdr:nvSpPr>
        <xdr:cNvPr id="2223" name="Circle 2222" descr="853e3df5-e167-4a72-827e-af16b893a988"/>
        <xdr:cNvSpPr/>
      </xdr:nvSpPr>
      <xdr:spPr>
        <a:xfrm>
          <a:off x="8234363" y="10496550"/>
          <a:ext cx="152400" cy="152400"/>
        </a:xfrm>
        <a:prstGeom prst="ellipse">
          <a:avLst/>
        </a:prstGeom>
        <a:noFill/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0</xdr:colOff>
      <xdr:row>58</xdr:row>
      <xdr:rowOff>76200</xdr:rowOff>
    </xdr:from>
    <xdr:to>
      <xdr:col>14</xdr:col>
      <xdr:colOff>0</xdr:colOff>
      <xdr:row>58</xdr:row>
      <xdr:rowOff>76200</xdr:rowOff>
    </xdr:to>
    <xdr:sp macro="" textlink="">
      <xdr:nvSpPr>
        <xdr:cNvPr id="2224" name="Line 160"/>
        <xdr:cNvSpPr>
          <a:spLocks noChangeShapeType="1"/>
        </xdr:cNvSpPr>
      </xdr:nvSpPr>
      <xdr:spPr bwMode="auto">
        <a:xfrm>
          <a:off x="6938963" y="10572750"/>
          <a:ext cx="12954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10</xdr:col>
      <xdr:colOff>152400</xdr:colOff>
      <xdr:row>53</xdr:row>
      <xdr:rowOff>76200</xdr:rowOff>
    </xdr:from>
    <xdr:to>
      <xdr:col>12</xdr:col>
      <xdr:colOff>0</xdr:colOff>
      <xdr:row>58</xdr:row>
      <xdr:rowOff>76200</xdr:rowOff>
    </xdr:to>
    <xdr:sp macro="" textlink="">
      <xdr:nvSpPr>
        <xdr:cNvPr id="2225" name="Line 161"/>
        <xdr:cNvSpPr>
          <a:spLocks noChangeShapeType="1"/>
        </xdr:cNvSpPr>
      </xdr:nvSpPr>
      <xdr:spPr bwMode="auto">
        <a:xfrm>
          <a:off x="6677025" y="9667875"/>
          <a:ext cx="261938" cy="904875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18</xdr:col>
      <xdr:colOff>0</xdr:colOff>
      <xdr:row>16</xdr:row>
      <xdr:rowOff>0</xdr:rowOff>
    </xdr:from>
    <xdr:to>
      <xdr:col>18</xdr:col>
      <xdr:colOff>152400</xdr:colOff>
      <xdr:row>16</xdr:row>
      <xdr:rowOff>152400</xdr:rowOff>
    </xdr:to>
    <xdr:sp macro="" textlink="">
      <xdr:nvSpPr>
        <xdr:cNvPr id="2226" name="Triangle 2225" descr="63c0d8ea-5679-4c67-9047-3614a1e88519"/>
        <xdr:cNvSpPr/>
      </xdr:nvSpPr>
      <xdr:spPr>
        <a:xfrm rot="16200000">
          <a:off x="9944100" y="2895600"/>
          <a:ext cx="152400" cy="152400"/>
        </a:xfrm>
        <a:prstGeom prst="triangle">
          <a:avLst/>
        </a:prstGeom>
        <a:noFill/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0</xdr:colOff>
      <xdr:row>16</xdr:row>
      <xdr:rowOff>76200</xdr:rowOff>
    </xdr:from>
    <xdr:to>
      <xdr:col>18</xdr:col>
      <xdr:colOff>0</xdr:colOff>
      <xdr:row>16</xdr:row>
      <xdr:rowOff>76200</xdr:rowOff>
    </xdr:to>
    <xdr:sp macro="" textlink="">
      <xdr:nvSpPr>
        <xdr:cNvPr id="2227" name="Line 162"/>
        <xdr:cNvSpPr>
          <a:spLocks noChangeShapeType="1"/>
        </xdr:cNvSpPr>
      </xdr:nvSpPr>
      <xdr:spPr bwMode="auto">
        <a:xfrm>
          <a:off x="8648700" y="2971800"/>
          <a:ext cx="12954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14</xdr:col>
      <xdr:colOff>152400</xdr:colOff>
      <xdr:row>16</xdr:row>
      <xdr:rowOff>76200</xdr:rowOff>
    </xdr:from>
    <xdr:to>
      <xdr:col>16</xdr:col>
      <xdr:colOff>0</xdr:colOff>
      <xdr:row>18</xdr:row>
      <xdr:rowOff>76200</xdr:rowOff>
    </xdr:to>
    <xdr:sp macro="" textlink="">
      <xdr:nvSpPr>
        <xdr:cNvPr id="2228" name="Line 163"/>
        <xdr:cNvSpPr>
          <a:spLocks noChangeShapeType="1"/>
        </xdr:cNvSpPr>
      </xdr:nvSpPr>
      <xdr:spPr bwMode="auto">
        <a:xfrm flipV="1">
          <a:off x="8386763" y="2971800"/>
          <a:ext cx="261937" cy="36195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18</xdr:col>
      <xdr:colOff>0</xdr:colOff>
      <xdr:row>21</xdr:row>
      <xdr:rowOff>0</xdr:rowOff>
    </xdr:from>
    <xdr:to>
      <xdr:col>18</xdr:col>
      <xdr:colOff>152400</xdr:colOff>
      <xdr:row>21</xdr:row>
      <xdr:rowOff>152400</xdr:rowOff>
    </xdr:to>
    <xdr:sp macro="" textlink="">
      <xdr:nvSpPr>
        <xdr:cNvPr id="2229" name="Triangle 2228" descr="537f86be-766b-4697-a2b9-74645ff9914a"/>
        <xdr:cNvSpPr/>
      </xdr:nvSpPr>
      <xdr:spPr>
        <a:xfrm rot="16200000">
          <a:off x="9944100" y="3800475"/>
          <a:ext cx="152400" cy="152400"/>
        </a:xfrm>
        <a:prstGeom prst="triangle">
          <a:avLst/>
        </a:prstGeom>
        <a:noFill/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0</xdr:colOff>
      <xdr:row>21</xdr:row>
      <xdr:rowOff>76200</xdr:rowOff>
    </xdr:from>
    <xdr:to>
      <xdr:col>18</xdr:col>
      <xdr:colOff>0</xdr:colOff>
      <xdr:row>21</xdr:row>
      <xdr:rowOff>76200</xdr:rowOff>
    </xdr:to>
    <xdr:sp macro="" textlink="">
      <xdr:nvSpPr>
        <xdr:cNvPr id="2230" name="Line 164"/>
        <xdr:cNvSpPr>
          <a:spLocks noChangeShapeType="1"/>
        </xdr:cNvSpPr>
      </xdr:nvSpPr>
      <xdr:spPr bwMode="auto">
        <a:xfrm>
          <a:off x="8648700" y="3876675"/>
          <a:ext cx="12954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14</xdr:col>
      <xdr:colOff>152400</xdr:colOff>
      <xdr:row>18</xdr:row>
      <xdr:rowOff>76200</xdr:rowOff>
    </xdr:from>
    <xdr:to>
      <xdr:col>16</xdr:col>
      <xdr:colOff>0</xdr:colOff>
      <xdr:row>21</xdr:row>
      <xdr:rowOff>76200</xdr:rowOff>
    </xdr:to>
    <xdr:sp macro="" textlink="">
      <xdr:nvSpPr>
        <xdr:cNvPr id="2231" name="Line 165"/>
        <xdr:cNvSpPr>
          <a:spLocks noChangeShapeType="1"/>
        </xdr:cNvSpPr>
      </xdr:nvSpPr>
      <xdr:spPr bwMode="auto">
        <a:xfrm>
          <a:off x="8386763" y="3333750"/>
          <a:ext cx="261937" cy="542925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18</xdr:col>
      <xdr:colOff>0</xdr:colOff>
      <xdr:row>26</xdr:row>
      <xdr:rowOff>0</xdr:rowOff>
    </xdr:from>
    <xdr:to>
      <xdr:col>18</xdr:col>
      <xdr:colOff>152400</xdr:colOff>
      <xdr:row>26</xdr:row>
      <xdr:rowOff>152400</xdr:rowOff>
    </xdr:to>
    <xdr:sp macro="" textlink="">
      <xdr:nvSpPr>
        <xdr:cNvPr id="2232" name="Triangle 2231" descr="bc53b583-e360-44f0-9c81-06c01f58eaa4"/>
        <xdr:cNvSpPr/>
      </xdr:nvSpPr>
      <xdr:spPr>
        <a:xfrm rot="16200000">
          <a:off x="9944100" y="4705350"/>
          <a:ext cx="152400" cy="152400"/>
        </a:xfrm>
        <a:prstGeom prst="triangle">
          <a:avLst/>
        </a:prstGeom>
        <a:noFill/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0</xdr:colOff>
      <xdr:row>26</xdr:row>
      <xdr:rowOff>76200</xdr:rowOff>
    </xdr:from>
    <xdr:to>
      <xdr:col>18</xdr:col>
      <xdr:colOff>0</xdr:colOff>
      <xdr:row>26</xdr:row>
      <xdr:rowOff>76200</xdr:rowOff>
    </xdr:to>
    <xdr:sp macro="" textlink="">
      <xdr:nvSpPr>
        <xdr:cNvPr id="2233" name="Line 166"/>
        <xdr:cNvSpPr>
          <a:spLocks noChangeShapeType="1"/>
        </xdr:cNvSpPr>
      </xdr:nvSpPr>
      <xdr:spPr bwMode="auto">
        <a:xfrm>
          <a:off x="8648700" y="4781550"/>
          <a:ext cx="12954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14</xdr:col>
      <xdr:colOff>152400</xdr:colOff>
      <xdr:row>26</xdr:row>
      <xdr:rowOff>76200</xdr:rowOff>
    </xdr:from>
    <xdr:to>
      <xdr:col>16</xdr:col>
      <xdr:colOff>0</xdr:colOff>
      <xdr:row>28</xdr:row>
      <xdr:rowOff>76200</xdr:rowOff>
    </xdr:to>
    <xdr:sp macro="" textlink="">
      <xdr:nvSpPr>
        <xdr:cNvPr id="2234" name="Line 167"/>
        <xdr:cNvSpPr>
          <a:spLocks noChangeShapeType="1"/>
        </xdr:cNvSpPr>
      </xdr:nvSpPr>
      <xdr:spPr bwMode="auto">
        <a:xfrm flipV="1">
          <a:off x="8386763" y="4781550"/>
          <a:ext cx="261937" cy="36195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18</xdr:col>
      <xdr:colOff>0</xdr:colOff>
      <xdr:row>31</xdr:row>
      <xdr:rowOff>0</xdr:rowOff>
    </xdr:from>
    <xdr:to>
      <xdr:col>18</xdr:col>
      <xdr:colOff>152400</xdr:colOff>
      <xdr:row>31</xdr:row>
      <xdr:rowOff>152400</xdr:rowOff>
    </xdr:to>
    <xdr:sp macro="" textlink="">
      <xdr:nvSpPr>
        <xdr:cNvPr id="2235" name="Triangle 2234" descr="a2b309c3-97ca-49e0-8597-198838629355"/>
        <xdr:cNvSpPr/>
      </xdr:nvSpPr>
      <xdr:spPr>
        <a:xfrm rot="16200000">
          <a:off x="9944100" y="5610225"/>
          <a:ext cx="152400" cy="152400"/>
        </a:xfrm>
        <a:prstGeom prst="triangle">
          <a:avLst/>
        </a:prstGeom>
        <a:noFill/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0</xdr:colOff>
      <xdr:row>31</xdr:row>
      <xdr:rowOff>76200</xdr:rowOff>
    </xdr:from>
    <xdr:to>
      <xdr:col>18</xdr:col>
      <xdr:colOff>0</xdr:colOff>
      <xdr:row>31</xdr:row>
      <xdr:rowOff>76200</xdr:rowOff>
    </xdr:to>
    <xdr:sp macro="" textlink="">
      <xdr:nvSpPr>
        <xdr:cNvPr id="2236" name="Line 168"/>
        <xdr:cNvSpPr>
          <a:spLocks noChangeShapeType="1"/>
        </xdr:cNvSpPr>
      </xdr:nvSpPr>
      <xdr:spPr bwMode="auto">
        <a:xfrm>
          <a:off x="8648700" y="5686425"/>
          <a:ext cx="12954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14</xdr:col>
      <xdr:colOff>152400</xdr:colOff>
      <xdr:row>28</xdr:row>
      <xdr:rowOff>76200</xdr:rowOff>
    </xdr:from>
    <xdr:to>
      <xdr:col>16</xdr:col>
      <xdr:colOff>0</xdr:colOff>
      <xdr:row>31</xdr:row>
      <xdr:rowOff>76200</xdr:rowOff>
    </xdr:to>
    <xdr:sp macro="" textlink="">
      <xdr:nvSpPr>
        <xdr:cNvPr id="2237" name="Line 169"/>
        <xdr:cNvSpPr>
          <a:spLocks noChangeShapeType="1"/>
        </xdr:cNvSpPr>
      </xdr:nvSpPr>
      <xdr:spPr bwMode="auto">
        <a:xfrm>
          <a:off x="8386763" y="5143500"/>
          <a:ext cx="261937" cy="542925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18</xdr:col>
      <xdr:colOff>0</xdr:colOff>
      <xdr:row>36</xdr:row>
      <xdr:rowOff>0</xdr:rowOff>
    </xdr:from>
    <xdr:to>
      <xdr:col>18</xdr:col>
      <xdr:colOff>152400</xdr:colOff>
      <xdr:row>36</xdr:row>
      <xdr:rowOff>152400</xdr:rowOff>
    </xdr:to>
    <xdr:sp macro="" textlink="">
      <xdr:nvSpPr>
        <xdr:cNvPr id="2238" name="Triangle 2237" descr="79f376e5-5cc6-4738-bf1c-3140d641c945"/>
        <xdr:cNvSpPr/>
      </xdr:nvSpPr>
      <xdr:spPr>
        <a:xfrm rot="16200000">
          <a:off x="9944100" y="6515100"/>
          <a:ext cx="152400" cy="152400"/>
        </a:xfrm>
        <a:prstGeom prst="triangle">
          <a:avLst/>
        </a:prstGeom>
        <a:noFill/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0</xdr:colOff>
      <xdr:row>36</xdr:row>
      <xdr:rowOff>76200</xdr:rowOff>
    </xdr:from>
    <xdr:to>
      <xdr:col>18</xdr:col>
      <xdr:colOff>0</xdr:colOff>
      <xdr:row>36</xdr:row>
      <xdr:rowOff>76200</xdr:rowOff>
    </xdr:to>
    <xdr:sp macro="" textlink="">
      <xdr:nvSpPr>
        <xdr:cNvPr id="2239" name="Line 170"/>
        <xdr:cNvSpPr>
          <a:spLocks noChangeShapeType="1"/>
        </xdr:cNvSpPr>
      </xdr:nvSpPr>
      <xdr:spPr bwMode="auto">
        <a:xfrm>
          <a:off x="8648700" y="6591300"/>
          <a:ext cx="12954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14</xdr:col>
      <xdr:colOff>152400</xdr:colOff>
      <xdr:row>36</xdr:row>
      <xdr:rowOff>76200</xdr:rowOff>
    </xdr:from>
    <xdr:to>
      <xdr:col>16</xdr:col>
      <xdr:colOff>0</xdr:colOff>
      <xdr:row>38</xdr:row>
      <xdr:rowOff>76200</xdr:rowOff>
    </xdr:to>
    <xdr:sp macro="" textlink="">
      <xdr:nvSpPr>
        <xdr:cNvPr id="2240" name="Line 171"/>
        <xdr:cNvSpPr>
          <a:spLocks noChangeShapeType="1"/>
        </xdr:cNvSpPr>
      </xdr:nvSpPr>
      <xdr:spPr bwMode="auto">
        <a:xfrm flipV="1">
          <a:off x="8386763" y="6591300"/>
          <a:ext cx="261937" cy="36195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18</xdr:col>
      <xdr:colOff>0</xdr:colOff>
      <xdr:row>41</xdr:row>
      <xdr:rowOff>0</xdr:rowOff>
    </xdr:from>
    <xdr:to>
      <xdr:col>18</xdr:col>
      <xdr:colOff>152400</xdr:colOff>
      <xdr:row>41</xdr:row>
      <xdr:rowOff>152400</xdr:rowOff>
    </xdr:to>
    <xdr:sp macro="" textlink="">
      <xdr:nvSpPr>
        <xdr:cNvPr id="2241" name="Triangle 2240" descr="6a624d69-b2dc-4ceb-9a95-a9106dde41fb"/>
        <xdr:cNvSpPr/>
      </xdr:nvSpPr>
      <xdr:spPr>
        <a:xfrm rot="16200000">
          <a:off x="9944100" y="7419975"/>
          <a:ext cx="152400" cy="152400"/>
        </a:xfrm>
        <a:prstGeom prst="triangle">
          <a:avLst/>
        </a:prstGeom>
        <a:noFill/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0</xdr:colOff>
      <xdr:row>41</xdr:row>
      <xdr:rowOff>76200</xdr:rowOff>
    </xdr:from>
    <xdr:to>
      <xdr:col>18</xdr:col>
      <xdr:colOff>0</xdr:colOff>
      <xdr:row>41</xdr:row>
      <xdr:rowOff>76200</xdr:rowOff>
    </xdr:to>
    <xdr:sp macro="" textlink="">
      <xdr:nvSpPr>
        <xdr:cNvPr id="2242" name="Line 172"/>
        <xdr:cNvSpPr>
          <a:spLocks noChangeShapeType="1"/>
        </xdr:cNvSpPr>
      </xdr:nvSpPr>
      <xdr:spPr bwMode="auto">
        <a:xfrm>
          <a:off x="8648700" y="7496175"/>
          <a:ext cx="12954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14</xdr:col>
      <xdr:colOff>152400</xdr:colOff>
      <xdr:row>38</xdr:row>
      <xdr:rowOff>76200</xdr:rowOff>
    </xdr:from>
    <xdr:to>
      <xdr:col>16</xdr:col>
      <xdr:colOff>0</xdr:colOff>
      <xdr:row>41</xdr:row>
      <xdr:rowOff>76200</xdr:rowOff>
    </xdr:to>
    <xdr:sp macro="" textlink="">
      <xdr:nvSpPr>
        <xdr:cNvPr id="2243" name="Line 173"/>
        <xdr:cNvSpPr>
          <a:spLocks noChangeShapeType="1"/>
        </xdr:cNvSpPr>
      </xdr:nvSpPr>
      <xdr:spPr bwMode="auto">
        <a:xfrm>
          <a:off x="8386763" y="6953250"/>
          <a:ext cx="261937" cy="542925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18</xdr:col>
      <xdr:colOff>0</xdr:colOff>
      <xdr:row>46</xdr:row>
      <xdr:rowOff>0</xdr:rowOff>
    </xdr:from>
    <xdr:to>
      <xdr:col>18</xdr:col>
      <xdr:colOff>152400</xdr:colOff>
      <xdr:row>46</xdr:row>
      <xdr:rowOff>152400</xdr:rowOff>
    </xdr:to>
    <xdr:sp macro="" textlink="">
      <xdr:nvSpPr>
        <xdr:cNvPr id="2244" name="Triangle 2243" descr="b349466f-8fc2-4de0-838e-1ec78be34c11"/>
        <xdr:cNvSpPr/>
      </xdr:nvSpPr>
      <xdr:spPr>
        <a:xfrm rot="16200000">
          <a:off x="9944100" y="8324850"/>
          <a:ext cx="152400" cy="152400"/>
        </a:xfrm>
        <a:prstGeom prst="triangle">
          <a:avLst/>
        </a:prstGeom>
        <a:noFill/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0</xdr:colOff>
      <xdr:row>46</xdr:row>
      <xdr:rowOff>76200</xdr:rowOff>
    </xdr:from>
    <xdr:to>
      <xdr:col>18</xdr:col>
      <xdr:colOff>0</xdr:colOff>
      <xdr:row>46</xdr:row>
      <xdr:rowOff>76200</xdr:rowOff>
    </xdr:to>
    <xdr:sp macro="" textlink="">
      <xdr:nvSpPr>
        <xdr:cNvPr id="2245" name="Line 174"/>
        <xdr:cNvSpPr>
          <a:spLocks noChangeShapeType="1"/>
        </xdr:cNvSpPr>
      </xdr:nvSpPr>
      <xdr:spPr bwMode="auto">
        <a:xfrm>
          <a:off x="8648700" y="8401050"/>
          <a:ext cx="12954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14</xdr:col>
      <xdr:colOff>152400</xdr:colOff>
      <xdr:row>46</xdr:row>
      <xdr:rowOff>76200</xdr:rowOff>
    </xdr:from>
    <xdr:to>
      <xdr:col>16</xdr:col>
      <xdr:colOff>0</xdr:colOff>
      <xdr:row>48</xdr:row>
      <xdr:rowOff>76200</xdr:rowOff>
    </xdr:to>
    <xdr:sp macro="" textlink="">
      <xdr:nvSpPr>
        <xdr:cNvPr id="2246" name="Line 175"/>
        <xdr:cNvSpPr>
          <a:spLocks noChangeShapeType="1"/>
        </xdr:cNvSpPr>
      </xdr:nvSpPr>
      <xdr:spPr bwMode="auto">
        <a:xfrm flipV="1">
          <a:off x="8386763" y="8401050"/>
          <a:ext cx="261937" cy="36195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18</xdr:col>
      <xdr:colOff>0</xdr:colOff>
      <xdr:row>51</xdr:row>
      <xdr:rowOff>0</xdr:rowOff>
    </xdr:from>
    <xdr:to>
      <xdr:col>18</xdr:col>
      <xdr:colOff>152400</xdr:colOff>
      <xdr:row>51</xdr:row>
      <xdr:rowOff>152400</xdr:rowOff>
    </xdr:to>
    <xdr:sp macro="" textlink="">
      <xdr:nvSpPr>
        <xdr:cNvPr id="2247" name="Triangle 2246" descr="618a12bc-da2f-4722-a5c2-3551bbc6c83a"/>
        <xdr:cNvSpPr/>
      </xdr:nvSpPr>
      <xdr:spPr>
        <a:xfrm rot="16200000">
          <a:off x="9944100" y="9229725"/>
          <a:ext cx="152400" cy="152400"/>
        </a:xfrm>
        <a:prstGeom prst="triangle">
          <a:avLst/>
        </a:prstGeom>
        <a:noFill/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0</xdr:colOff>
      <xdr:row>51</xdr:row>
      <xdr:rowOff>76200</xdr:rowOff>
    </xdr:from>
    <xdr:to>
      <xdr:col>18</xdr:col>
      <xdr:colOff>0</xdr:colOff>
      <xdr:row>51</xdr:row>
      <xdr:rowOff>76200</xdr:rowOff>
    </xdr:to>
    <xdr:sp macro="" textlink="">
      <xdr:nvSpPr>
        <xdr:cNvPr id="2248" name="Line 176"/>
        <xdr:cNvSpPr>
          <a:spLocks noChangeShapeType="1"/>
        </xdr:cNvSpPr>
      </xdr:nvSpPr>
      <xdr:spPr bwMode="auto">
        <a:xfrm>
          <a:off x="8648700" y="9305925"/>
          <a:ext cx="12954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14</xdr:col>
      <xdr:colOff>152400</xdr:colOff>
      <xdr:row>48</xdr:row>
      <xdr:rowOff>76200</xdr:rowOff>
    </xdr:from>
    <xdr:to>
      <xdr:col>16</xdr:col>
      <xdr:colOff>0</xdr:colOff>
      <xdr:row>51</xdr:row>
      <xdr:rowOff>76200</xdr:rowOff>
    </xdr:to>
    <xdr:sp macro="" textlink="">
      <xdr:nvSpPr>
        <xdr:cNvPr id="2249" name="Line 177"/>
        <xdr:cNvSpPr>
          <a:spLocks noChangeShapeType="1"/>
        </xdr:cNvSpPr>
      </xdr:nvSpPr>
      <xdr:spPr bwMode="auto">
        <a:xfrm>
          <a:off x="8386763" y="8763000"/>
          <a:ext cx="261937" cy="542925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18</xdr:col>
      <xdr:colOff>0</xdr:colOff>
      <xdr:row>56</xdr:row>
      <xdr:rowOff>0</xdr:rowOff>
    </xdr:from>
    <xdr:to>
      <xdr:col>18</xdr:col>
      <xdr:colOff>152400</xdr:colOff>
      <xdr:row>56</xdr:row>
      <xdr:rowOff>152400</xdr:rowOff>
    </xdr:to>
    <xdr:sp macro="" textlink="">
      <xdr:nvSpPr>
        <xdr:cNvPr id="2250" name="Triangle 2249" descr="03f4fc41-1a71-44b8-b6a7-4c152ecf2a19"/>
        <xdr:cNvSpPr/>
      </xdr:nvSpPr>
      <xdr:spPr>
        <a:xfrm rot="16200000">
          <a:off x="9944100" y="10134600"/>
          <a:ext cx="152400" cy="152400"/>
        </a:xfrm>
        <a:prstGeom prst="triangle">
          <a:avLst/>
        </a:prstGeom>
        <a:noFill/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0</xdr:colOff>
      <xdr:row>56</xdr:row>
      <xdr:rowOff>76200</xdr:rowOff>
    </xdr:from>
    <xdr:to>
      <xdr:col>18</xdr:col>
      <xdr:colOff>0</xdr:colOff>
      <xdr:row>56</xdr:row>
      <xdr:rowOff>76200</xdr:rowOff>
    </xdr:to>
    <xdr:sp macro="" textlink="">
      <xdr:nvSpPr>
        <xdr:cNvPr id="2251" name="Line 178"/>
        <xdr:cNvSpPr>
          <a:spLocks noChangeShapeType="1"/>
        </xdr:cNvSpPr>
      </xdr:nvSpPr>
      <xdr:spPr bwMode="auto">
        <a:xfrm>
          <a:off x="8648700" y="10210800"/>
          <a:ext cx="12954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14</xdr:col>
      <xdr:colOff>152400</xdr:colOff>
      <xdr:row>56</xdr:row>
      <xdr:rowOff>76200</xdr:rowOff>
    </xdr:from>
    <xdr:to>
      <xdr:col>16</xdr:col>
      <xdr:colOff>0</xdr:colOff>
      <xdr:row>58</xdr:row>
      <xdr:rowOff>76200</xdr:rowOff>
    </xdr:to>
    <xdr:sp macro="" textlink="">
      <xdr:nvSpPr>
        <xdr:cNvPr id="2252" name="Line 179"/>
        <xdr:cNvSpPr>
          <a:spLocks noChangeShapeType="1"/>
        </xdr:cNvSpPr>
      </xdr:nvSpPr>
      <xdr:spPr bwMode="auto">
        <a:xfrm flipV="1">
          <a:off x="8386763" y="10210800"/>
          <a:ext cx="261937" cy="36195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18</xdr:col>
      <xdr:colOff>0</xdr:colOff>
      <xdr:row>61</xdr:row>
      <xdr:rowOff>0</xdr:rowOff>
    </xdr:from>
    <xdr:to>
      <xdr:col>18</xdr:col>
      <xdr:colOff>152400</xdr:colOff>
      <xdr:row>61</xdr:row>
      <xdr:rowOff>152400</xdr:rowOff>
    </xdr:to>
    <xdr:sp macro="" textlink="">
      <xdr:nvSpPr>
        <xdr:cNvPr id="2253" name="Triangle 2252" descr="b1c5017a-8d20-4a18-8d19-fecbbb9b9440"/>
        <xdr:cNvSpPr/>
      </xdr:nvSpPr>
      <xdr:spPr>
        <a:xfrm rot="16200000">
          <a:off x="9944100" y="11039475"/>
          <a:ext cx="152400" cy="152400"/>
        </a:xfrm>
        <a:prstGeom prst="triangle">
          <a:avLst/>
        </a:prstGeom>
        <a:noFill/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0</xdr:colOff>
      <xdr:row>61</xdr:row>
      <xdr:rowOff>76200</xdr:rowOff>
    </xdr:from>
    <xdr:to>
      <xdr:col>18</xdr:col>
      <xdr:colOff>0</xdr:colOff>
      <xdr:row>61</xdr:row>
      <xdr:rowOff>76200</xdr:rowOff>
    </xdr:to>
    <xdr:sp macro="" textlink="">
      <xdr:nvSpPr>
        <xdr:cNvPr id="2254" name="Line 180"/>
        <xdr:cNvSpPr>
          <a:spLocks noChangeShapeType="1"/>
        </xdr:cNvSpPr>
      </xdr:nvSpPr>
      <xdr:spPr bwMode="auto">
        <a:xfrm>
          <a:off x="8648700" y="11115675"/>
          <a:ext cx="12954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14</xdr:col>
      <xdr:colOff>152400</xdr:colOff>
      <xdr:row>58</xdr:row>
      <xdr:rowOff>76200</xdr:rowOff>
    </xdr:from>
    <xdr:to>
      <xdr:col>16</xdr:col>
      <xdr:colOff>0</xdr:colOff>
      <xdr:row>61</xdr:row>
      <xdr:rowOff>76200</xdr:rowOff>
    </xdr:to>
    <xdr:sp macro="" textlink="">
      <xdr:nvSpPr>
        <xdr:cNvPr id="2255" name="Line 181"/>
        <xdr:cNvSpPr>
          <a:spLocks noChangeShapeType="1"/>
        </xdr:cNvSpPr>
      </xdr:nvSpPr>
      <xdr:spPr bwMode="auto">
        <a:xfrm>
          <a:off x="8386763" y="10572750"/>
          <a:ext cx="261937" cy="542925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6</xdr:col>
      <xdr:colOff>0</xdr:colOff>
      <xdr:row>40</xdr:row>
      <xdr:rowOff>0</xdr:rowOff>
    </xdr:from>
    <xdr:to>
      <xdr:col>6</xdr:col>
      <xdr:colOff>152400</xdr:colOff>
      <xdr:row>40</xdr:row>
      <xdr:rowOff>152400</xdr:rowOff>
    </xdr:to>
    <xdr:sp macro="" textlink="">
      <xdr:nvSpPr>
        <xdr:cNvPr id="2256" name="Circle 2255" descr="b21457a6-f904-475b-8ca1-a3d2f66c89b0"/>
        <xdr:cNvSpPr/>
      </xdr:nvSpPr>
      <xdr:spPr>
        <a:xfrm>
          <a:off x="4814888" y="7239000"/>
          <a:ext cx="152400" cy="152400"/>
        </a:xfrm>
        <a:prstGeom prst="ellipse">
          <a:avLst/>
        </a:prstGeom>
        <a:noFill/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0</xdr:colOff>
      <xdr:row>40</xdr:row>
      <xdr:rowOff>76200</xdr:rowOff>
    </xdr:from>
    <xdr:to>
      <xdr:col>6</xdr:col>
      <xdr:colOff>0</xdr:colOff>
      <xdr:row>40</xdr:row>
      <xdr:rowOff>76200</xdr:rowOff>
    </xdr:to>
    <xdr:sp macro="" textlink="">
      <xdr:nvSpPr>
        <xdr:cNvPr id="2257" name="Line 182"/>
        <xdr:cNvSpPr>
          <a:spLocks noChangeShapeType="1"/>
        </xdr:cNvSpPr>
      </xdr:nvSpPr>
      <xdr:spPr bwMode="auto">
        <a:xfrm>
          <a:off x="4167188" y="7315200"/>
          <a:ext cx="6477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17</xdr:row>
      <xdr:rowOff>0</xdr:rowOff>
    </xdr:from>
    <xdr:to>
      <xdr:col>9</xdr:col>
      <xdr:colOff>152400</xdr:colOff>
      <xdr:row>17</xdr:row>
      <xdr:rowOff>152400</xdr:rowOff>
    </xdr:to>
    <xdr:sp macro="" textlink="">
      <xdr:nvSpPr>
        <xdr:cNvPr id="2" name="Circle 28"/>
        <xdr:cNvSpPr/>
      </xdr:nvSpPr>
      <xdr:spPr>
        <a:xfrm>
          <a:off x="6248400" y="3238500"/>
          <a:ext cx="152400" cy="152400"/>
        </a:xfrm>
        <a:prstGeom prst="ellipse">
          <a:avLst/>
        </a:prstGeom>
        <a:noFill/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gradFill flip="none" rotWithShape="1">
                <a:gsLst>
                  <a:gs pos="0">
                    <a:schemeClr val="accent1">
                      <a:tint val="100000"/>
                      <a:shade val="100000"/>
                      <a:satMod val="130000"/>
                      <a:alpha val="0"/>
                    </a:schemeClr>
                  </a:gs>
                  <a:gs pos="100000">
                    <a:schemeClr val="accent1">
                      <a:tint val="50000"/>
                      <a:shade val="100000"/>
                      <a:satMod val="350000"/>
                      <a:alpha val="0"/>
                    </a:schemeClr>
                  </a:gs>
                </a:gsLst>
                <a:lin ang="16200000" scaled="0"/>
                <a:tileRect/>
              </a:gradFill>
            </a14:hiddenFill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0</xdr:colOff>
      <xdr:row>17</xdr:row>
      <xdr:rowOff>76200</xdr:rowOff>
    </xdr:from>
    <xdr:to>
      <xdr:col>9</xdr:col>
      <xdr:colOff>0</xdr:colOff>
      <xdr:row>17</xdr:row>
      <xdr:rowOff>76200</xdr:rowOff>
    </xdr:to>
    <xdr:sp macro="" textlink="">
      <xdr:nvSpPr>
        <xdr:cNvPr id="3" name="Line 54"/>
        <xdr:cNvSpPr>
          <a:spLocks noChangeShapeType="1"/>
        </xdr:cNvSpPr>
      </xdr:nvSpPr>
      <xdr:spPr bwMode="auto">
        <a:xfrm>
          <a:off x="4597400" y="3314700"/>
          <a:ext cx="1651000" cy="0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152400</xdr:colOff>
      <xdr:row>17</xdr:row>
      <xdr:rowOff>76200</xdr:rowOff>
    </xdr:from>
    <xdr:to>
      <xdr:col>7</xdr:col>
      <xdr:colOff>0</xdr:colOff>
      <xdr:row>24</xdr:row>
      <xdr:rowOff>76200</xdr:rowOff>
    </xdr:to>
    <xdr:sp macro="" textlink="">
      <xdr:nvSpPr>
        <xdr:cNvPr id="4" name="Line 55"/>
        <xdr:cNvSpPr>
          <a:spLocks noChangeShapeType="1"/>
        </xdr:cNvSpPr>
      </xdr:nvSpPr>
      <xdr:spPr bwMode="auto">
        <a:xfrm flipV="1">
          <a:off x="4279900" y="3314700"/>
          <a:ext cx="317500" cy="1333500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9</xdr:col>
      <xdr:colOff>0</xdr:colOff>
      <xdr:row>32</xdr:row>
      <xdr:rowOff>0</xdr:rowOff>
    </xdr:from>
    <xdr:to>
      <xdr:col>9</xdr:col>
      <xdr:colOff>152400</xdr:colOff>
      <xdr:row>32</xdr:row>
      <xdr:rowOff>152400</xdr:rowOff>
    </xdr:to>
    <xdr:sp macro="" textlink="">
      <xdr:nvSpPr>
        <xdr:cNvPr id="5" name="Circle 29"/>
        <xdr:cNvSpPr/>
      </xdr:nvSpPr>
      <xdr:spPr>
        <a:xfrm>
          <a:off x="6248400" y="6096000"/>
          <a:ext cx="152400" cy="152400"/>
        </a:xfrm>
        <a:prstGeom prst="ellipse">
          <a:avLst/>
        </a:prstGeom>
        <a:noFill/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gradFill flip="none" rotWithShape="1">
                <a:gsLst>
                  <a:gs pos="0">
                    <a:schemeClr val="accent1">
                      <a:tint val="100000"/>
                      <a:shade val="100000"/>
                      <a:satMod val="130000"/>
                      <a:alpha val="0"/>
                    </a:schemeClr>
                  </a:gs>
                  <a:gs pos="100000">
                    <a:schemeClr val="accent1">
                      <a:tint val="50000"/>
                      <a:shade val="100000"/>
                      <a:satMod val="350000"/>
                      <a:alpha val="0"/>
                    </a:schemeClr>
                  </a:gs>
                </a:gsLst>
                <a:lin ang="16200000" scaled="0"/>
                <a:tileRect/>
              </a:gradFill>
            </a14:hiddenFill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0</xdr:colOff>
      <xdr:row>32</xdr:row>
      <xdr:rowOff>76200</xdr:rowOff>
    </xdr:from>
    <xdr:to>
      <xdr:col>9</xdr:col>
      <xdr:colOff>0</xdr:colOff>
      <xdr:row>32</xdr:row>
      <xdr:rowOff>76200</xdr:rowOff>
    </xdr:to>
    <xdr:sp macro="" textlink="">
      <xdr:nvSpPr>
        <xdr:cNvPr id="6" name="Line 56"/>
        <xdr:cNvSpPr>
          <a:spLocks noChangeShapeType="1"/>
        </xdr:cNvSpPr>
      </xdr:nvSpPr>
      <xdr:spPr bwMode="auto">
        <a:xfrm>
          <a:off x="4597400" y="6172200"/>
          <a:ext cx="1651000" cy="0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152400</xdr:colOff>
      <xdr:row>24</xdr:row>
      <xdr:rowOff>76200</xdr:rowOff>
    </xdr:from>
    <xdr:to>
      <xdr:col>7</xdr:col>
      <xdr:colOff>0</xdr:colOff>
      <xdr:row>32</xdr:row>
      <xdr:rowOff>76200</xdr:rowOff>
    </xdr:to>
    <xdr:sp macro="" textlink="">
      <xdr:nvSpPr>
        <xdr:cNvPr id="7" name="Line 57"/>
        <xdr:cNvSpPr>
          <a:spLocks noChangeShapeType="1"/>
        </xdr:cNvSpPr>
      </xdr:nvSpPr>
      <xdr:spPr bwMode="auto">
        <a:xfrm>
          <a:off x="4279900" y="4648200"/>
          <a:ext cx="317500" cy="1524000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13</xdr:col>
      <xdr:colOff>0</xdr:colOff>
      <xdr:row>15</xdr:row>
      <xdr:rowOff>0</xdr:rowOff>
    </xdr:from>
    <xdr:to>
      <xdr:col>13</xdr:col>
      <xdr:colOff>152400</xdr:colOff>
      <xdr:row>15</xdr:row>
      <xdr:rowOff>152400</xdr:rowOff>
    </xdr:to>
    <xdr:sp macro="" textlink="">
      <xdr:nvSpPr>
        <xdr:cNvPr id="8" name="Triangle 30"/>
        <xdr:cNvSpPr/>
      </xdr:nvSpPr>
      <xdr:spPr>
        <a:xfrm rot="16200000">
          <a:off x="8369300" y="2857500"/>
          <a:ext cx="152400" cy="152400"/>
        </a:xfrm>
        <a:prstGeom prst="triangle">
          <a:avLst/>
        </a:prstGeom>
        <a:noFill/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gradFill flip="none" rotWithShape="1">
                <a:gsLst>
                  <a:gs pos="0">
                    <a:schemeClr val="accent1">
                      <a:tint val="100000"/>
                      <a:shade val="100000"/>
                      <a:satMod val="130000"/>
                      <a:alpha val="0"/>
                    </a:schemeClr>
                  </a:gs>
                  <a:gs pos="100000">
                    <a:schemeClr val="accent1">
                      <a:tint val="50000"/>
                      <a:shade val="100000"/>
                      <a:satMod val="350000"/>
                      <a:alpha val="0"/>
                    </a:schemeClr>
                  </a:gs>
                </a:gsLst>
                <a:lin ang="16200000" scaled="0"/>
                <a:tileRect/>
              </a:gradFill>
            </a14:hiddenFill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152400</xdr:colOff>
      <xdr:row>15</xdr:row>
      <xdr:rowOff>76200</xdr:rowOff>
    </xdr:from>
    <xdr:to>
      <xdr:col>17</xdr:col>
      <xdr:colOff>0</xdr:colOff>
      <xdr:row>15</xdr:row>
      <xdr:rowOff>76200</xdr:rowOff>
    </xdr:to>
    <xdr:sp macro="" textlink="">
      <xdr:nvSpPr>
        <xdr:cNvPr id="9" name="Line 58"/>
        <xdr:cNvSpPr>
          <a:spLocks noChangeShapeType="1"/>
        </xdr:cNvSpPr>
      </xdr:nvSpPr>
      <xdr:spPr bwMode="auto">
        <a:xfrm>
          <a:off x="8521700" y="2933700"/>
          <a:ext cx="4038600" cy="0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11</xdr:col>
      <xdr:colOff>0</xdr:colOff>
      <xdr:row>15</xdr:row>
      <xdr:rowOff>76200</xdr:rowOff>
    </xdr:from>
    <xdr:to>
      <xdr:col>13</xdr:col>
      <xdr:colOff>0</xdr:colOff>
      <xdr:row>15</xdr:row>
      <xdr:rowOff>76200</xdr:rowOff>
    </xdr:to>
    <xdr:sp macro="" textlink="">
      <xdr:nvSpPr>
        <xdr:cNvPr id="10" name="Line 59"/>
        <xdr:cNvSpPr>
          <a:spLocks noChangeShapeType="1"/>
        </xdr:cNvSpPr>
      </xdr:nvSpPr>
      <xdr:spPr bwMode="auto">
        <a:xfrm>
          <a:off x="6718300" y="2933700"/>
          <a:ext cx="1651000" cy="0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9</xdr:col>
      <xdr:colOff>152400</xdr:colOff>
      <xdr:row>15</xdr:row>
      <xdr:rowOff>76200</xdr:rowOff>
    </xdr:from>
    <xdr:to>
      <xdr:col>11</xdr:col>
      <xdr:colOff>0</xdr:colOff>
      <xdr:row>17</xdr:row>
      <xdr:rowOff>76200</xdr:rowOff>
    </xdr:to>
    <xdr:sp macro="" textlink="">
      <xdr:nvSpPr>
        <xdr:cNvPr id="11" name="Line 60"/>
        <xdr:cNvSpPr>
          <a:spLocks noChangeShapeType="1"/>
        </xdr:cNvSpPr>
      </xdr:nvSpPr>
      <xdr:spPr bwMode="auto">
        <a:xfrm flipV="1">
          <a:off x="6400800" y="2933700"/>
          <a:ext cx="317500" cy="381000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13</xdr:col>
      <xdr:colOff>0</xdr:colOff>
      <xdr:row>20</xdr:row>
      <xdr:rowOff>0</xdr:rowOff>
    </xdr:from>
    <xdr:to>
      <xdr:col>13</xdr:col>
      <xdr:colOff>152400</xdr:colOff>
      <xdr:row>20</xdr:row>
      <xdr:rowOff>152400</xdr:rowOff>
    </xdr:to>
    <xdr:sp macro="" textlink="">
      <xdr:nvSpPr>
        <xdr:cNvPr id="12" name="Triangle 5180"/>
        <xdr:cNvSpPr/>
      </xdr:nvSpPr>
      <xdr:spPr>
        <a:xfrm rot="16200000">
          <a:off x="8369300" y="3810000"/>
          <a:ext cx="152400" cy="152400"/>
        </a:xfrm>
        <a:prstGeom prst="triangle">
          <a:avLst/>
        </a:prstGeom>
        <a:noFill/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gradFill flip="none" rotWithShape="1">
                <a:gsLst>
                  <a:gs pos="0">
                    <a:schemeClr val="accent1">
                      <a:tint val="100000"/>
                      <a:shade val="100000"/>
                      <a:satMod val="130000"/>
                      <a:alpha val="0"/>
                    </a:schemeClr>
                  </a:gs>
                  <a:gs pos="100000">
                    <a:schemeClr val="accent1">
                      <a:tint val="50000"/>
                      <a:shade val="100000"/>
                      <a:satMod val="350000"/>
                      <a:alpha val="0"/>
                    </a:schemeClr>
                  </a:gs>
                </a:gsLst>
                <a:lin ang="16200000" scaled="0"/>
                <a:tileRect/>
              </a:gradFill>
            </a14:hiddenFill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152400</xdr:colOff>
      <xdr:row>20</xdr:row>
      <xdr:rowOff>76200</xdr:rowOff>
    </xdr:from>
    <xdr:to>
      <xdr:col>17</xdr:col>
      <xdr:colOff>0</xdr:colOff>
      <xdr:row>20</xdr:row>
      <xdr:rowOff>76200</xdr:rowOff>
    </xdr:to>
    <xdr:sp macro="" textlink="">
      <xdr:nvSpPr>
        <xdr:cNvPr id="13" name="Line 61"/>
        <xdr:cNvSpPr>
          <a:spLocks noChangeShapeType="1"/>
        </xdr:cNvSpPr>
      </xdr:nvSpPr>
      <xdr:spPr bwMode="auto">
        <a:xfrm>
          <a:off x="8521700" y="3886200"/>
          <a:ext cx="4038600" cy="0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11</xdr:col>
      <xdr:colOff>0</xdr:colOff>
      <xdr:row>20</xdr:row>
      <xdr:rowOff>76200</xdr:rowOff>
    </xdr:from>
    <xdr:to>
      <xdr:col>13</xdr:col>
      <xdr:colOff>0</xdr:colOff>
      <xdr:row>20</xdr:row>
      <xdr:rowOff>76200</xdr:rowOff>
    </xdr:to>
    <xdr:sp macro="" textlink="">
      <xdr:nvSpPr>
        <xdr:cNvPr id="14" name="Line 62"/>
        <xdr:cNvSpPr>
          <a:spLocks noChangeShapeType="1"/>
        </xdr:cNvSpPr>
      </xdr:nvSpPr>
      <xdr:spPr bwMode="auto">
        <a:xfrm>
          <a:off x="6718300" y="3886200"/>
          <a:ext cx="1651000" cy="0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9</xdr:col>
      <xdr:colOff>152400</xdr:colOff>
      <xdr:row>17</xdr:row>
      <xdr:rowOff>76200</xdr:rowOff>
    </xdr:from>
    <xdr:to>
      <xdr:col>11</xdr:col>
      <xdr:colOff>0</xdr:colOff>
      <xdr:row>20</xdr:row>
      <xdr:rowOff>76200</xdr:rowOff>
    </xdr:to>
    <xdr:sp macro="" textlink="">
      <xdr:nvSpPr>
        <xdr:cNvPr id="15" name="Line 63"/>
        <xdr:cNvSpPr>
          <a:spLocks noChangeShapeType="1"/>
        </xdr:cNvSpPr>
      </xdr:nvSpPr>
      <xdr:spPr bwMode="auto">
        <a:xfrm>
          <a:off x="6400800" y="3314700"/>
          <a:ext cx="317500" cy="571500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13</xdr:col>
      <xdr:colOff>0</xdr:colOff>
      <xdr:row>27</xdr:row>
      <xdr:rowOff>0</xdr:rowOff>
    </xdr:from>
    <xdr:to>
      <xdr:col>13</xdr:col>
      <xdr:colOff>152400</xdr:colOff>
      <xdr:row>27</xdr:row>
      <xdr:rowOff>152400</xdr:rowOff>
    </xdr:to>
    <xdr:sp macro="" textlink="">
      <xdr:nvSpPr>
        <xdr:cNvPr id="16" name="Circle 5183"/>
        <xdr:cNvSpPr/>
      </xdr:nvSpPr>
      <xdr:spPr>
        <a:xfrm>
          <a:off x="8369300" y="5143500"/>
          <a:ext cx="152400" cy="152400"/>
        </a:xfrm>
        <a:prstGeom prst="ellipse">
          <a:avLst/>
        </a:prstGeom>
        <a:noFill/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gradFill flip="none" rotWithShape="1">
                <a:gsLst>
                  <a:gs pos="0">
                    <a:schemeClr val="accent1">
                      <a:tint val="100000"/>
                      <a:shade val="100000"/>
                      <a:satMod val="130000"/>
                      <a:alpha val="0"/>
                    </a:schemeClr>
                  </a:gs>
                  <a:gs pos="100000">
                    <a:schemeClr val="accent1">
                      <a:tint val="50000"/>
                      <a:shade val="100000"/>
                      <a:satMod val="350000"/>
                      <a:alpha val="0"/>
                    </a:schemeClr>
                  </a:gs>
                </a:gsLst>
                <a:lin ang="16200000" scaled="0"/>
                <a:tileRect/>
              </a:gradFill>
            </a14:hiddenFill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0</xdr:colOff>
      <xdr:row>27</xdr:row>
      <xdr:rowOff>76200</xdr:rowOff>
    </xdr:from>
    <xdr:to>
      <xdr:col>13</xdr:col>
      <xdr:colOff>0</xdr:colOff>
      <xdr:row>27</xdr:row>
      <xdr:rowOff>76200</xdr:rowOff>
    </xdr:to>
    <xdr:sp macro="" textlink="">
      <xdr:nvSpPr>
        <xdr:cNvPr id="17" name="Line 64"/>
        <xdr:cNvSpPr>
          <a:spLocks noChangeShapeType="1"/>
        </xdr:cNvSpPr>
      </xdr:nvSpPr>
      <xdr:spPr bwMode="auto">
        <a:xfrm>
          <a:off x="6718300" y="5219700"/>
          <a:ext cx="1651000" cy="0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9</xdr:col>
      <xdr:colOff>152400</xdr:colOff>
      <xdr:row>27</xdr:row>
      <xdr:rowOff>76200</xdr:rowOff>
    </xdr:from>
    <xdr:to>
      <xdr:col>11</xdr:col>
      <xdr:colOff>0</xdr:colOff>
      <xdr:row>32</xdr:row>
      <xdr:rowOff>76200</xdr:rowOff>
    </xdr:to>
    <xdr:sp macro="" textlink="">
      <xdr:nvSpPr>
        <xdr:cNvPr id="18" name="Line 65"/>
        <xdr:cNvSpPr>
          <a:spLocks noChangeShapeType="1"/>
        </xdr:cNvSpPr>
      </xdr:nvSpPr>
      <xdr:spPr bwMode="auto">
        <a:xfrm flipV="1">
          <a:off x="6400800" y="5219700"/>
          <a:ext cx="317500" cy="952500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13</xdr:col>
      <xdr:colOff>0</xdr:colOff>
      <xdr:row>37</xdr:row>
      <xdr:rowOff>0</xdr:rowOff>
    </xdr:from>
    <xdr:to>
      <xdr:col>13</xdr:col>
      <xdr:colOff>152400</xdr:colOff>
      <xdr:row>37</xdr:row>
      <xdr:rowOff>152400</xdr:rowOff>
    </xdr:to>
    <xdr:sp macro="" textlink="">
      <xdr:nvSpPr>
        <xdr:cNvPr id="19" name="Circle 5186"/>
        <xdr:cNvSpPr/>
      </xdr:nvSpPr>
      <xdr:spPr>
        <a:xfrm>
          <a:off x="8369300" y="7048500"/>
          <a:ext cx="152400" cy="152400"/>
        </a:xfrm>
        <a:prstGeom prst="ellipse">
          <a:avLst/>
        </a:prstGeom>
        <a:noFill/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gradFill flip="none" rotWithShape="1">
                <a:gsLst>
                  <a:gs pos="0">
                    <a:schemeClr val="accent1">
                      <a:tint val="100000"/>
                      <a:shade val="100000"/>
                      <a:satMod val="130000"/>
                      <a:alpha val="0"/>
                    </a:schemeClr>
                  </a:gs>
                  <a:gs pos="100000">
                    <a:schemeClr val="accent1">
                      <a:tint val="50000"/>
                      <a:shade val="100000"/>
                      <a:satMod val="350000"/>
                      <a:alpha val="0"/>
                    </a:schemeClr>
                  </a:gs>
                </a:gsLst>
                <a:lin ang="16200000" scaled="0"/>
                <a:tileRect/>
              </a:gradFill>
            </a14:hiddenFill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0</xdr:colOff>
      <xdr:row>37</xdr:row>
      <xdr:rowOff>76200</xdr:rowOff>
    </xdr:from>
    <xdr:to>
      <xdr:col>13</xdr:col>
      <xdr:colOff>0</xdr:colOff>
      <xdr:row>37</xdr:row>
      <xdr:rowOff>76200</xdr:rowOff>
    </xdr:to>
    <xdr:sp macro="" textlink="">
      <xdr:nvSpPr>
        <xdr:cNvPr id="20" name="Line 66"/>
        <xdr:cNvSpPr>
          <a:spLocks noChangeShapeType="1"/>
        </xdr:cNvSpPr>
      </xdr:nvSpPr>
      <xdr:spPr bwMode="auto">
        <a:xfrm>
          <a:off x="6718300" y="7124700"/>
          <a:ext cx="1651000" cy="0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9</xdr:col>
      <xdr:colOff>152400</xdr:colOff>
      <xdr:row>32</xdr:row>
      <xdr:rowOff>76200</xdr:rowOff>
    </xdr:from>
    <xdr:to>
      <xdr:col>11</xdr:col>
      <xdr:colOff>0</xdr:colOff>
      <xdr:row>37</xdr:row>
      <xdr:rowOff>76200</xdr:rowOff>
    </xdr:to>
    <xdr:sp macro="" textlink="">
      <xdr:nvSpPr>
        <xdr:cNvPr id="21" name="Line 67"/>
        <xdr:cNvSpPr>
          <a:spLocks noChangeShapeType="1"/>
        </xdr:cNvSpPr>
      </xdr:nvSpPr>
      <xdr:spPr bwMode="auto">
        <a:xfrm>
          <a:off x="6400800" y="6172200"/>
          <a:ext cx="317500" cy="952500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17</xdr:col>
      <xdr:colOff>0</xdr:colOff>
      <xdr:row>25</xdr:row>
      <xdr:rowOff>0</xdr:rowOff>
    </xdr:from>
    <xdr:to>
      <xdr:col>17</xdr:col>
      <xdr:colOff>152400</xdr:colOff>
      <xdr:row>25</xdr:row>
      <xdr:rowOff>152400</xdr:rowOff>
    </xdr:to>
    <xdr:sp macro="" textlink="">
      <xdr:nvSpPr>
        <xdr:cNvPr id="22" name="Triangle 5189"/>
        <xdr:cNvSpPr/>
      </xdr:nvSpPr>
      <xdr:spPr>
        <a:xfrm rot="16200000">
          <a:off x="12560300" y="4762500"/>
          <a:ext cx="152400" cy="152400"/>
        </a:xfrm>
        <a:prstGeom prst="triangle">
          <a:avLst/>
        </a:prstGeom>
        <a:noFill/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gradFill flip="none" rotWithShape="1">
                <a:gsLst>
                  <a:gs pos="0">
                    <a:schemeClr val="accent1">
                      <a:tint val="100000"/>
                      <a:shade val="100000"/>
                      <a:satMod val="130000"/>
                      <a:alpha val="0"/>
                    </a:schemeClr>
                  </a:gs>
                  <a:gs pos="100000">
                    <a:schemeClr val="accent1">
                      <a:tint val="50000"/>
                      <a:shade val="100000"/>
                      <a:satMod val="350000"/>
                      <a:alpha val="0"/>
                    </a:schemeClr>
                  </a:gs>
                </a:gsLst>
                <a:lin ang="16200000" scaled="0"/>
                <a:tileRect/>
              </a:gradFill>
            </a14:hiddenFill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0</xdr:colOff>
      <xdr:row>25</xdr:row>
      <xdr:rowOff>76200</xdr:rowOff>
    </xdr:from>
    <xdr:to>
      <xdr:col>17</xdr:col>
      <xdr:colOff>0</xdr:colOff>
      <xdr:row>25</xdr:row>
      <xdr:rowOff>76200</xdr:rowOff>
    </xdr:to>
    <xdr:sp macro="" textlink="">
      <xdr:nvSpPr>
        <xdr:cNvPr id="23" name="Line 68"/>
        <xdr:cNvSpPr>
          <a:spLocks noChangeShapeType="1"/>
        </xdr:cNvSpPr>
      </xdr:nvSpPr>
      <xdr:spPr bwMode="auto">
        <a:xfrm>
          <a:off x="10756900" y="4838700"/>
          <a:ext cx="1803400" cy="0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13</xdr:col>
      <xdr:colOff>152400</xdr:colOff>
      <xdr:row>25</xdr:row>
      <xdr:rowOff>76200</xdr:rowOff>
    </xdr:from>
    <xdr:to>
      <xdr:col>15</xdr:col>
      <xdr:colOff>0</xdr:colOff>
      <xdr:row>27</xdr:row>
      <xdr:rowOff>76200</xdr:rowOff>
    </xdr:to>
    <xdr:sp macro="" textlink="">
      <xdr:nvSpPr>
        <xdr:cNvPr id="24" name="Line 69"/>
        <xdr:cNvSpPr>
          <a:spLocks noChangeShapeType="1"/>
        </xdr:cNvSpPr>
      </xdr:nvSpPr>
      <xdr:spPr bwMode="auto">
        <a:xfrm flipV="1">
          <a:off x="8521700" y="4838700"/>
          <a:ext cx="2235200" cy="381000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17</xdr:col>
      <xdr:colOff>0</xdr:colOff>
      <xdr:row>30</xdr:row>
      <xdr:rowOff>0</xdr:rowOff>
    </xdr:from>
    <xdr:to>
      <xdr:col>17</xdr:col>
      <xdr:colOff>152400</xdr:colOff>
      <xdr:row>30</xdr:row>
      <xdr:rowOff>152400</xdr:rowOff>
    </xdr:to>
    <xdr:sp macro="" textlink="">
      <xdr:nvSpPr>
        <xdr:cNvPr id="25" name="Triangle 5192"/>
        <xdr:cNvSpPr/>
      </xdr:nvSpPr>
      <xdr:spPr>
        <a:xfrm rot="16200000">
          <a:off x="12560300" y="5715000"/>
          <a:ext cx="152400" cy="152400"/>
        </a:xfrm>
        <a:prstGeom prst="triangle">
          <a:avLst/>
        </a:prstGeom>
        <a:noFill/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gradFill flip="none" rotWithShape="1">
                <a:gsLst>
                  <a:gs pos="0">
                    <a:schemeClr val="accent1">
                      <a:tint val="100000"/>
                      <a:shade val="100000"/>
                      <a:satMod val="130000"/>
                      <a:alpha val="0"/>
                    </a:schemeClr>
                  </a:gs>
                  <a:gs pos="100000">
                    <a:schemeClr val="accent1">
                      <a:tint val="50000"/>
                      <a:shade val="100000"/>
                      <a:satMod val="350000"/>
                      <a:alpha val="0"/>
                    </a:schemeClr>
                  </a:gs>
                </a:gsLst>
                <a:lin ang="16200000" scaled="0"/>
                <a:tileRect/>
              </a:gradFill>
            </a14:hiddenFill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0</xdr:colOff>
      <xdr:row>30</xdr:row>
      <xdr:rowOff>76200</xdr:rowOff>
    </xdr:from>
    <xdr:to>
      <xdr:col>17</xdr:col>
      <xdr:colOff>0</xdr:colOff>
      <xdr:row>30</xdr:row>
      <xdr:rowOff>76200</xdr:rowOff>
    </xdr:to>
    <xdr:sp macro="" textlink="">
      <xdr:nvSpPr>
        <xdr:cNvPr id="26" name="Line 70"/>
        <xdr:cNvSpPr>
          <a:spLocks noChangeShapeType="1"/>
        </xdr:cNvSpPr>
      </xdr:nvSpPr>
      <xdr:spPr bwMode="auto">
        <a:xfrm>
          <a:off x="10756900" y="5791200"/>
          <a:ext cx="1803400" cy="0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13</xdr:col>
      <xdr:colOff>152400</xdr:colOff>
      <xdr:row>27</xdr:row>
      <xdr:rowOff>76200</xdr:rowOff>
    </xdr:from>
    <xdr:to>
      <xdr:col>15</xdr:col>
      <xdr:colOff>0</xdr:colOff>
      <xdr:row>30</xdr:row>
      <xdr:rowOff>76200</xdr:rowOff>
    </xdr:to>
    <xdr:sp macro="" textlink="">
      <xdr:nvSpPr>
        <xdr:cNvPr id="27" name="Line 71"/>
        <xdr:cNvSpPr>
          <a:spLocks noChangeShapeType="1"/>
        </xdr:cNvSpPr>
      </xdr:nvSpPr>
      <xdr:spPr bwMode="auto">
        <a:xfrm>
          <a:off x="8521700" y="5219700"/>
          <a:ext cx="2235200" cy="571500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17</xdr:col>
      <xdr:colOff>0</xdr:colOff>
      <xdr:row>35</xdr:row>
      <xdr:rowOff>0</xdr:rowOff>
    </xdr:from>
    <xdr:to>
      <xdr:col>17</xdr:col>
      <xdr:colOff>152400</xdr:colOff>
      <xdr:row>35</xdr:row>
      <xdr:rowOff>152400</xdr:rowOff>
    </xdr:to>
    <xdr:sp macro="" textlink="">
      <xdr:nvSpPr>
        <xdr:cNvPr id="28" name="Triangle 5195"/>
        <xdr:cNvSpPr/>
      </xdr:nvSpPr>
      <xdr:spPr>
        <a:xfrm rot="16200000">
          <a:off x="12560300" y="6667500"/>
          <a:ext cx="152400" cy="152400"/>
        </a:xfrm>
        <a:prstGeom prst="triangle">
          <a:avLst/>
        </a:prstGeom>
        <a:noFill/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gradFill flip="none" rotWithShape="1">
                <a:gsLst>
                  <a:gs pos="0">
                    <a:schemeClr val="accent1">
                      <a:tint val="100000"/>
                      <a:shade val="100000"/>
                      <a:satMod val="130000"/>
                      <a:alpha val="0"/>
                    </a:schemeClr>
                  </a:gs>
                  <a:gs pos="100000">
                    <a:schemeClr val="accent1">
                      <a:tint val="50000"/>
                      <a:shade val="100000"/>
                      <a:satMod val="350000"/>
                      <a:alpha val="0"/>
                    </a:schemeClr>
                  </a:gs>
                </a:gsLst>
                <a:lin ang="16200000" scaled="0"/>
                <a:tileRect/>
              </a:gradFill>
            </a14:hiddenFill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0</xdr:colOff>
      <xdr:row>35</xdr:row>
      <xdr:rowOff>76200</xdr:rowOff>
    </xdr:from>
    <xdr:to>
      <xdr:col>17</xdr:col>
      <xdr:colOff>0</xdr:colOff>
      <xdr:row>35</xdr:row>
      <xdr:rowOff>76200</xdr:rowOff>
    </xdr:to>
    <xdr:sp macro="" textlink="">
      <xdr:nvSpPr>
        <xdr:cNvPr id="29" name="Line 72"/>
        <xdr:cNvSpPr>
          <a:spLocks noChangeShapeType="1"/>
        </xdr:cNvSpPr>
      </xdr:nvSpPr>
      <xdr:spPr bwMode="auto">
        <a:xfrm>
          <a:off x="10756900" y="6743700"/>
          <a:ext cx="1803400" cy="0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13</xdr:col>
      <xdr:colOff>152400</xdr:colOff>
      <xdr:row>35</xdr:row>
      <xdr:rowOff>76200</xdr:rowOff>
    </xdr:from>
    <xdr:to>
      <xdr:col>15</xdr:col>
      <xdr:colOff>0</xdr:colOff>
      <xdr:row>37</xdr:row>
      <xdr:rowOff>76200</xdr:rowOff>
    </xdr:to>
    <xdr:sp macro="" textlink="">
      <xdr:nvSpPr>
        <xdr:cNvPr id="30" name="Line 73"/>
        <xdr:cNvSpPr>
          <a:spLocks noChangeShapeType="1"/>
        </xdr:cNvSpPr>
      </xdr:nvSpPr>
      <xdr:spPr bwMode="auto">
        <a:xfrm flipV="1">
          <a:off x="8521700" y="6743700"/>
          <a:ext cx="2235200" cy="381000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17</xdr:col>
      <xdr:colOff>0</xdr:colOff>
      <xdr:row>40</xdr:row>
      <xdr:rowOff>0</xdr:rowOff>
    </xdr:from>
    <xdr:to>
      <xdr:col>17</xdr:col>
      <xdr:colOff>152400</xdr:colOff>
      <xdr:row>40</xdr:row>
      <xdr:rowOff>152400</xdr:rowOff>
    </xdr:to>
    <xdr:sp macro="" textlink="">
      <xdr:nvSpPr>
        <xdr:cNvPr id="31" name="Triangle 5198"/>
        <xdr:cNvSpPr/>
      </xdr:nvSpPr>
      <xdr:spPr>
        <a:xfrm rot="16200000">
          <a:off x="12560300" y="7620000"/>
          <a:ext cx="152400" cy="152400"/>
        </a:xfrm>
        <a:prstGeom prst="triangle">
          <a:avLst/>
        </a:prstGeom>
        <a:noFill/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gradFill flip="none" rotWithShape="1">
                <a:gsLst>
                  <a:gs pos="0">
                    <a:schemeClr val="accent1">
                      <a:tint val="100000"/>
                      <a:shade val="100000"/>
                      <a:satMod val="130000"/>
                      <a:alpha val="0"/>
                    </a:schemeClr>
                  </a:gs>
                  <a:gs pos="100000">
                    <a:schemeClr val="accent1">
                      <a:tint val="50000"/>
                      <a:shade val="100000"/>
                      <a:satMod val="350000"/>
                      <a:alpha val="0"/>
                    </a:schemeClr>
                  </a:gs>
                </a:gsLst>
                <a:lin ang="16200000" scaled="0"/>
                <a:tileRect/>
              </a:gradFill>
            </a14:hiddenFill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0</xdr:colOff>
      <xdr:row>40</xdr:row>
      <xdr:rowOff>76200</xdr:rowOff>
    </xdr:from>
    <xdr:to>
      <xdr:col>17</xdr:col>
      <xdr:colOff>0</xdr:colOff>
      <xdr:row>40</xdr:row>
      <xdr:rowOff>76200</xdr:rowOff>
    </xdr:to>
    <xdr:sp macro="" textlink="">
      <xdr:nvSpPr>
        <xdr:cNvPr id="32" name="Line 74"/>
        <xdr:cNvSpPr>
          <a:spLocks noChangeShapeType="1"/>
        </xdr:cNvSpPr>
      </xdr:nvSpPr>
      <xdr:spPr bwMode="auto">
        <a:xfrm>
          <a:off x="10756900" y="7696200"/>
          <a:ext cx="1803400" cy="0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13</xdr:col>
      <xdr:colOff>152400</xdr:colOff>
      <xdr:row>37</xdr:row>
      <xdr:rowOff>76200</xdr:rowOff>
    </xdr:from>
    <xdr:to>
      <xdr:col>15</xdr:col>
      <xdr:colOff>0</xdr:colOff>
      <xdr:row>40</xdr:row>
      <xdr:rowOff>76200</xdr:rowOff>
    </xdr:to>
    <xdr:sp macro="" textlink="">
      <xdr:nvSpPr>
        <xdr:cNvPr id="33" name="Line 75"/>
        <xdr:cNvSpPr>
          <a:spLocks noChangeShapeType="1"/>
        </xdr:cNvSpPr>
      </xdr:nvSpPr>
      <xdr:spPr bwMode="auto">
        <a:xfrm>
          <a:off x="8521700" y="7124700"/>
          <a:ext cx="2235200" cy="571500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5</xdr:col>
      <xdr:colOff>0</xdr:colOff>
      <xdr:row>24</xdr:row>
      <xdr:rowOff>0</xdr:rowOff>
    </xdr:from>
    <xdr:to>
      <xdr:col>5</xdr:col>
      <xdr:colOff>152400</xdr:colOff>
      <xdr:row>24</xdr:row>
      <xdr:rowOff>152400</xdr:rowOff>
    </xdr:to>
    <xdr:sp macro="" textlink="">
      <xdr:nvSpPr>
        <xdr:cNvPr id="34" name="Circle 5201"/>
        <xdr:cNvSpPr/>
      </xdr:nvSpPr>
      <xdr:spPr>
        <a:xfrm>
          <a:off x="4127500" y="4572000"/>
          <a:ext cx="152400" cy="152400"/>
        </a:xfrm>
        <a:prstGeom prst="ellipse">
          <a:avLst/>
        </a:prstGeom>
        <a:noFill/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gradFill flip="none" rotWithShape="1">
                <a:gsLst>
                  <a:gs pos="0">
                    <a:schemeClr val="accent1">
                      <a:tint val="100000"/>
                      <a:shade val="100000"/>
                      <a:satMod val="130000"/>
                      <a:alpha val="0"/>
                    </a:schemeClr>
                  </a:gs>
                  <a:gs pos="100000">
                    <a:schemeClr val="accent1">
                      <a:tint val="50000"/>
                      <a:shade val="100000"/>
                      <a:satMod val="350000"/>
                      <a:alpha val="0"/>
                    </a:schemeClr>
                  </a:gs>
                </a:gsLst>
                <a:lin ang="16200000" scaled="0"/>
                <a:tileRect/>
              </a:gradFill>
            </a14:hiddenFill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0</xdr:colOff>
      <xdr:row>24</xdr:row>
      <xdr:rowOff>76200</xdr:rowOff>
    </xdr:from>
    <xdr:to>
      <xdr:col>5</xdr:col>
      <xdr:colOff>0</xdr:colOff>
      <xdr:row>24</xdr:row>
      <xdr:rowOff>76200</xdr:rowOff>
    </xdr:to>
    <xdr:sp macro="" textlink="">
      <xdr:nvSpPr>
        <xdr:cNvPr id="35" name="Line 76"/>
        <xdr:cNvSpPr>
          <a:spLocks noChangeShapeType="1"/>
        </xdr:cNvSpPr>
      </xdr:nvSpPr>
      <xdr:spPr bwMode="auto">
        <a:xfrm>
          <a:off x="3302000" y="4648200"/>
          <a:ext cx="825500" cy="0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V1008"/>
  <sheetViews>
    <sheetView tabSelected="1" workbookViewId="0">
      <selection activeCell="P61" sqref="P61"/>
    </sheetView>
  </sheetViews>
  <sheetFormatPr baseColWidth="10" defaultColWidth="8.83203125" defaultRowHeight="14" x14ac:dyDescent="0"/>
  <cols>
    <col min="1" max="1" width="22" bestFit="1" customWidth="1"/>
    <col min="7" max="7" width="2.1640625" customWidth="1"/>
    <col min="8" max="8" width="3.6640625" customWidth="1"/>
    <col min="11" max="11" width="2.1640625" customWidth="1"/>
    <col min="12" max="12" width="3.6640625" customWidth="1"/>
    <col min="15" max="15" width="2.1640625" customWidth="1"/>
    <col min="16" max="16" width="3.6640625" customWidth="1"/>
    <col min="19" max="19" width="2.1640625" customWidth="1"/>
  </cols>
  <sheetData>
    <row r="2" spans="1:2">
      <c r="A2" s="1" t="s">
        <v>0</v>
      </c>
    </row>
    <row r="3" spans="1:2">
      <c r="A3" t="s">
        <v>19</v>
      </c>
      <c r="B3">
        <v>0.53749999999999998</v>
      </c>
    </row>
    <row r="4" spans="1:2">
      <c r="A4" t="s">
        <v>1</v>
      </c>
      <c r="B4">
        <v>0.1</v>
      </c>
    </row>
    <row r="5" spans="1:2">
      <c r="A5" t="s">
        <v>2</v>
      </c>
      <c r="B5">
        <f>0.9*0.5*0.9</f>
        <v>0.40500000000000003</v>
      </c>
    </row>
    <row r="6" spans="1:2">
      <c r="A6" t="s">
        <v>46</v>
      </c>
      <c r="B6">
        <f>B4+B5</f>
        <v>0.505</v>
      </c>
    </row>
    <row r="7" spans="1:2">
      <c r="A7" t="s">
        <v>3</v>
      </c>
      <c r="B7">
        <v>0.4</v>
      </c>
    </row>
    <row r="8" spans="1:2">
      <c r="A8" t="s">
        <v>4</v>
      </c>
      <c r="B8">
        <v>0.1</v>
      </c>
    </row>
    <row r="9" spans="1:2">
      <c r="A9" t="s">
        <v>5</v>
      </c>
      <c r="B9">
        <v>0.3</v>
      </c>
    </row>
    <row r="10" spans="1:2">
      <c r="A10" t="s">
        <v>6</v>
      </c>
      <c r="B10">
        <v>0.8</v>
      </c>
    </row>
    <row r="11" spans="1:2">
      <c r="A11" s="2" t="s">
        <v>7</v>
      </c>
      <c r="B11" s="2">
        <v>0.3</v>
      </c>
    </row>
    <row r="13" spans="1:2">
      <c r="A13" s="1" t="s">
        <v>8</v>
      </c>
    </row>
    <row r="14" spans="1:2">
      <c r="A14" t="s">
        <v>9</v>
      </c>
      <c r="B14">
        <v>50</v>
      </c>
    </row>
    <row r="15" spans="1:2">
      <c r="A15" t="s">
        <v>10</v>
      </c>
      <c r="B15">
        <v>30</v>
      </c>
    </row>
    <row r="16" spans="1:2">
      <c r="A16" t="s">
        <v>11</v>
      </c>
      <c r="B16">
        <v>10</v>
      </c>
    </row>
    <row r="17" spans="1:20">
      <c r="A17" t="s">
        <v>6</v>
      </c>
      <c r="B17">
        <v>27</v>
      </c>
    </row>
    <row r="18" spans="1:20">
      <c r="A18" t="s">
        <v>12</v>
      </c>
      <c r="B18">
        <v>18</v>
      </c>
    </row>
    <row r="19" spans="1:20">
      <c r="A19" t="s">
        <v>13</v>
      </c>
      <c r="B19">
        <v>90</v>
      </c>
    </row>
    <row r="20" spans="1:20">
      <c r="A20" t="s">
        <v>14</v>
      </c>
      <c r="B20">
        <v>50</v>
      </c>
    </row>
    <row r="21" spans="1:20">
      <c r="A21" s="2" t="s">
        <v>15</v>
      </c>
      <c r="B21" s="2">
        <v>-20</v>
      </c>
    </row>
    <row r="22" spans="1:20">
      <c r="A22" s="2" t="s">
        <v>16</v>
      </c>
      <c r="B22" s="2">
        <v>-8</v>
      </c>
    </row>
    <row r="23" spans="1:20">
      <c r="A23" t="s">
        <v>17</v>
      </c>
      <c r="B23">
        <v>-6.5</v>
      </c>
      <c r="F23" s="1" t="s">
        <v>38</v>
      </c>
      <c r="Q23" s="5">
        <f>$B$6</f>
        <v>0.505</v>
      </c>
      <c r="T23" s="6" t="s">
        <v>39</v>
      </c>
    </row>
    <row r="24" spans="1:20">
      <c r="A24" t="s">
        <v>18</v>
      </c>
      <c r="B24">
        <v>4.5</v>
      </c>
      <c r="Q24" t="s">
        <v>44</v>
      </c>
    </row>
    <row r="25" spans="1:20">
      <c r="A25" t="s">
        <v>49</v>
      </c>
      <c r="B25">
        <v>87.52</v>
      </c>
      <c r="M25" s="5">
        <f>$B$3</f>
        <v>0.53749999999999998</v>
      </c>
      <c r="T25">
        <f>SUM(I32,M28,Q26)</f>
        <v>81.02</v>
      </c>
    </row>
    <row r="26" spans="1:20">
      <c r="M26" t="s">
        <v>19</v>
      </c>
      <c r="Q26" s="5">
        <f>B25</f>
        <v>87.52</v>
      </c>
      <c r="R26">
        <f>T25</f>
        <v>81.02</v>
      </c>
    </row>
    <row r="28" spans="1:20">
      <c r="M28" s="5">
        <v>0</v>
      </c>
      <c r="N28">
        <f>IF(ABS(1-(Q23+Q28))&lt;=0.00001,Q23*R26+Q28*R31,NA())</f>
        <v>33.737599999999993</v>
      </c>
      <c r="Q28" s="5">
        <f>1-Q23</f>
        <v>0.495</v>
      </c>
    </row>
    <row r="29" spans="1:20">
      <c r="A29" t="s">
        <v>47</v>
      </c>
      <c r="Q29" t="s">
        <v>45</v>
      </c>
    </row>
    <row r="30" spans="1:20">
      <c r="A30" t="s">
        <v>50</v>
      </c>
      <c r="B30">
        <f>F36</f>
        <v>5.8777099999999933</v>
      </c>
      <c r="I30" t="s">
        <v>42</v>
      </c>
      <c r="T30">
        <f>SUM(I32,M28,Q31)</f>
        <v>-14.5</v>
      </c>
    </row>
    <row r="31" spans="1:20">
      <c r="A31">
        <v>-10</v>
      </c>
      <c r="B31">
        <f t="dataTable" ref="B31:B37" dt2D="0" dtr="0" r1="B21" ca="1"/>
        <v>10.502709999999993</v>
      </c>
      <c r="Q31" s="5">
        <f>$B$22</f>
        <v>-8</v>
      </c>
      <c r="R31">
        <f>T30</f>
        <v>-14.5</v>
      </c>
    </row>
    <row r="32" spans="1:20">
      <c r="A32">
        <v>-15</v>
      </c>
      <c r="B32">
        <v>8.1902099999999951</v>
      </c>
      <c r="I32" s="5">
        <f>$B$23</f>
        <v>-6.5</v>
      </c>
      <c r="J32">
        <f>IF(ABS(1-(M25+M33))&lt;=0.00001,M25*N28+M33*N36,NA())</f>
        <v>5.8777099999999933</v>
      </c>
    </row>
    <row r="33" spans="1:20">
      <c r="A33" s="2">
        <v>-20</v>
      </c>
      <c r="B33" s="2">
        <v>5.8777099999999933</v>
      </c>
      <c r="M33" s="5">
        <f>1-M25</f>
        <v>0.46250000000000002</v>
      </c>
    </row>
    <row r="34" spans="1:20">
      <c r="A34" s="2">
        <v>-25</v>
      </c>
      <c r="B34" s="2">
        <v>4.5</v>
      </c>
      <c r="C34" t="s">
        <v>55</v>
      </c>
      <c r="M34" t="s">
        <v>43</v>
      </c>
    </row>
    <row r="35" spans="1:20">
      <c r="A35">
        <v>-30</v>
      </c>
      <c r="B35">
        <v>4.5</v>
      </c>
      <c r="G35">
        <f>IF(F36=J32,1,IF(F36=J41,2))</f>
        <v>1</v>
      </c>
      <c r="T35">
        <f>SUM(I32,M36)</f>
        <v>-26.5</v>
      </c>
    </row>
    <row r="36" spans="1:20">
      <c r="A36">
        <v>-35</v>
      </c>
      <c r="B36">
        <v>4.5</v>
      </c>
      <c r="F36">
        <f>MAX(J32,J41)</f>
        <v>5.8777099999999933</v>
      </c>
      <c r="M36" s="5">
        <f>$B$21</f>
        <v>-20</v>
      </c>
      <c r="N36">
        <f>T35</f>
        <v>-26.5</v>
      </c>
    </row>
    <row r="37" spans="1:20">
      <c r="A37">
        <v>-40</v>
      </c>
      <c r="B37">
        <v>4.5</v>
      </c>
    </row>
    <row r="39" spans="1:20">
      <c r="A39" t="s">
        <v>45</v>
      </c>
      <c r="B39">
        <f>F36</f>
        <v>5.8777099999999933</v>
      </c>
      <c r="I39" t="s">
        <v>18</v>
      </c>
    </row>
    <row r="40" spans="1:20">
      <c r="A40">
        <v>-2</v>
      </c>
      <c r="B40">
        <f t="dataTable" ref="B40:B49" dt2D="0" dtr="0" r1="B22" ca="1"/>
        <v>7.4740849999999988</v>
      </c>
      <c r="T40">
        <f>SUM(I41)</f>
        <v>4.5</v>
      </c>
    </row>
    <row r="41" spans="1:20">
      <c r="A41">
        <v>-4</v>
      </c>
      <c r="B41">
        <v>6.9419599999999981</v>
      </c>
      <c r="I41" s="5">
        <f>$B$24</f>
        <v>4.5</v>
      </c>
      <c r="J41">
        <f>T40</f>
        <v>4.5</v>
      </c>
    </row>
    <row r="42" spans="1:20">
      <c r="A42">
        <v>-6</v>
      </c>
      <c r="B42">
        <v>6.409834999999994</v>
      </c>
    </row>
    <row r="43" spans="1:20">
      <c r="A43">
        <v>-8</v>
      </c>
      <c r="B43">
        <v>5.8777099999999933</v>
      </c>
    </row>
    <row r="44" spans="1:20">
      <c r="A44">
        <v>-10</v>
      </c>
      <c r="B44">
        <v>5.3455849999999927</v>
      </c>
    </row>
    <row r="45" spans="1:20">
      <c r="A45" s="2">
        <v>-12</v>
      </c>
      <c r="B45" s="2">
        <v>4.8134599999999956</v>
      </c>
      <c r="C45" t="s">
        <v>56</v>
      </c>
    </row>
    <row r="46" spans="1:20">
      <c r="A46" s="2">
        <v>-14</v>
      </c>
      <c r="B46" s="2">
        <v>4.5</v>
      </c>
    </row>
    <row r="47" spans="1:20">
      <c r="A47">
        <v>-16</v>
      </c>
      <c r="B47">
        <v>4.5</v>
      </c>
    </row>
    <row r="48" spans="1:20">
      <c r="A48">
        <v>-18</v>
      </c>
      <c r="B48">
        <v>4.5</v>
      </c>
    </row>
    <row r="49" spans="1:3">
      <c r="A49">
        <v>-20</v>
      </c>
      <c r="B49">
        <v>4.5</v>
      </c>
    </row>
    <row r="51" spans="1:3">
      <c r="A51" t="s">
        <v>19</v>
      </c>
      <c r="B51">
        <f>F36</f>
        <v>5.8777099999999933</v>
      </c>
    </row>
    <row r="52" spans="1:3">
      <c r="A52">
        <v>0.2</v>
      </c>
      <c r="B52">
        <f t="dataTable" ref="B52:B63" dt2D="0" dtr="0" r1="B3"/>
        <v>4.5</v>
      </c>
    </row>
    <row r="53" spans="1:3">
      <c r="A53">
        <v>0.25</v>
      </c>
      <c r="B53">
        <v>4.5</v>
      </c>
    </row>
    <row r="54" spans="1:3">
      <c r="A54">
        <v>0.3</v>
      </c>
      <c r="B54">
        <v>4.5</v>
      </c>
    </row>
    <row r="55" spans="1:3">
      <c r="A55">
        <v>0.35</v>
      </c>
      <c r="B55">
        <v>4.5</v>
      </c>
    </row>
    <row r="56" spans="1:3">
      <c r="A56">
        <v>0.4</v>
      </c>
      <c r="B56">
        <v>4.5</v>
      </c>
    </row>
    <row r="57" spans="1:3">
      <c r="A57">
        <v>0.45</v>
      </c>
      <c r="B57">
        <v>4.5</v>
      </c>
    </row>
    <row r="58" spans="1:3">
      <c r="A58" s="2">
        <v>0.5</v>
      </c>
      <c r="B58" s="2">
        <v>4.5</v>
      </c>
      <c r="C58" t="s">
        <v>54</v>
      </c>
    </row>
    <row r="59" spans="1:3">
      <c r="A59" s="2">
        <v>0.55000000000000004</v>
      </c>
      <c r="B59" s="2">
        <v>6.6306799999999999</v>
      </c>
    </row>
    <row r="60" spans="1:3">
      <c r="A60">
        <v>0.6</v>
      </c>
      <c r="B60">
        <v>9.6425599999999925</v>
      </c>
    </row>
    <row r="61" spans="1:3">
      <c r="A61">
        <v>0.65</v>
      </c>
      <c r="B61">
        <v>12.654439999999997</v>
      </c>
    </row>
    <row r="62" spans="1:3">
      <c r="A62">
        <v>0.7</v>
      </c>
      <c r="B62">
        <v>15.666319999999994</v>
      </c>
    </row>
    <row r="63" spans="1:3">
      <c r="A63">
        <v>0.75</v>
      </c>
      <c r="B63">
        <v>18.678199999999997</v>
      </c>
    </row>
    <row r="65" spans="1:3">
      <c r="A65" t="s">
        <v>52</v>
      </c>
    </row>
    <row r="66" spans="1:3">
      <c r="A66" t="s">
        <v>19</v>
      </c>
      <c r="B66">
        <v>33.7376</v>
      </c>
    </row>
    <row r="67" spans="1:3">
      <c r="A67" t="s">
        <v>43</v>
      </c>
      <c r="B67">
        <v>4.5</v>
      </c>
      <c r="C67" t="s">
        <v>53</v>
      </c>
    </row>
    <row r="68" spans="1:3">
      <c r="A68" t="s">
        <v>57</v>
      </c>
      <c r="B68">
        <f>B66*B3-B67*(1-B3)</f>
        <v>16.052709999999998</v>
      </c>
    </row>
    <row r="69" spans="1:3">
      <c r="A69" s="2" t="s">
        <v>58</v>
      </c>
      <c r="B69" s="2">
        <f>B68-B51</f>
        <v>10.175000000000004</v>
      </c>
    </row>
    <row r="72" spans="1:3">
      <c r="A72" t="s">
        <v>59</v>
      </c>
      <c r="B72">
        <f>1/6*57000</f>
        <v>9500</v>
      </c>
    </row>
    <row r="73" spans="1:3">
      <c r="A73" t="s">
        <v>60</v>
      </c>
    </row>
    <row r="74" spans="1:3">
      <c r="A74" t="s">
        <v>61</v>
      </c>
      <c r="B74">
        <v>5.7659000000000002</v>
      </c>
    </row>
    <row r="1001" spans="190:204">
      <c r="GH1001" s="3" t="s">
        <v>20</v>
      </c>
      <c r="GI1001" s="3" t="s">
        <v>21</v>
      </c>
      <c r="GJ1001" s="3" t="s">
        <v>22</v>
      </c>
      <c r="GK1001" s="3" t="s">
        <v>23</v>
      </c>
      <c r="GL1001" s="3" t="s">
        <v>25</v>
      </c>
      <c r="GM1001" s="3" t="s">
        <v>26</v>
      </c>
      <c r="GN1001" s="3" t="s">
        <v>27</v>
      </c>
      <c r="GO1001" s="3" t="s">
        <v>28</v>
      </c>
      <c r="GP1001" s="3" t="s">
        <v>29</v>
      </c>
      <c r="GQ1001" s="3" t="s">
        <v>30</v>
      </c>
      <c r="GR1001" s="3" t="s">
        <v>31</v>
      </c>
      <c r="GS1001" s="3" t="s">
        <v>32</v>
      </c>
      <c r="GT1001" s="3" t="s">
        <v>33</v>
      </c>
      <c r="GU1001" s="3" t="s">
        <v>34</v>
      </c>
      <c r="GV1001" s="3" t="s">
        <v>35</v>
      </c>
    </row>
    <row r="1002" spans="190:204">
      <c r="GH1002" s="3">
        <v>0</v>
      </c>
      <c r="GI1002" s="3" t="s">
        <v>24</v>
      </c>
      <c r="GJ1002" s="3">
        <v>0</v>
      </c>
      <c r="GK1002" s="3">
        <v>0</v>
      </c>
      <c r="GL1002" s="3">
        <v>0</v>
      </c>
      <c r="GM1002" s="3" t="s">
        <v>36</v>
      </c>
      <c r="GN1002" s="3">
        <v>2</v>
      </c>
      <c r="GO1002" s="3">
        <v>1</v>
      </c>
      <c r="GP1002" s="3">
        <v>2</v>
      </c>
      <c r="GQ1002" s="3">
        <v>0</v>
      </c>
      <c r="GR1002" s="3">
        <v>0</v>
      </c>
      <c r="GS1002" s="3">
        <v>0</v>
      </c>
      <c r="GT1002" s="4">
        <v>12</v>
      </c>
      <c r="GU1002" s="4">
        <v>1</v>
      </c>
      <c r="GV1002" s="4" t="b">
        <v>1</v>
      </c>
    </row>
    <row r="1003" spans="190:204">
      <c r="GH1003" s="3">
        <v>1</v>
      </c>
      <c r="GK1003">
        <v>0</v>
      </c>
      <c r="GL1003" s="3">
        <v>0</v>
      </c>
      <c r="GM1003" s="3" t="s">
        <v>40</v>
      </c>
      <c r="GN1003" s="3">
        <v>2</v>
      </c>
      <c r="GO1003" s="3">
        <v>3</v>
      </c>
      <c r="GP1003" s="3">
        <v>4</v>
      </c>
      <c r="GQ1003" s="3">
        <v>0</v>
      </c>
      <c r="GR1003" s="3">
        <v>0</v>
      </c>
      <c r="GS1003" s="3">
        <v>0</v>
      </c>
      <c r="GT1003" s="4">
        <v>8</v>
      </c>
      <c r="GU1003" s="4">
        <v>5</v>
      </c>
      <c r="GV1003" s="4" t="b">
        <v>1</v>
      </c>
    </row>
    <row r="1004" spans="190:204">
      <c r="GH1004" s="3">
        <v>2</v>
      </c>
      <c r="GK1004">
        <v>0</v>
      </c>
      <c r="GL1004" s="3">
        <v>0</v>
      </c>
      <c r="GM1004" s="3" t="s">
        <v>37</v>
      </c>
      <c r="GN1004" s="3">
        <v>0</v>
      </c>
      <c r="GO1004" s="3">
        <v>0</v>
      </c>
      <c r="GP1004" s="3">
        <v>0</v>
      </c>
      <c r="GQ1004" s="3">
        <v>0</v>
      </c>
      <c r="GR1004" s="3">
        <v>0</v>
      </c>
      <c r="GS1004" s="3">
        <v>0</v>
      </c>
      <c r="GT1004" s="4">
        <v>17</v>
      </c>
      <c r="GU1004" s="4">
        <v>5</v>
      </c>
      <c r="GV1004" s="4" t="b">
        <v>1</v>
      </c>
    </row>
    <row r="1005" spans="190:204">
      <c r="GH1005">
        <v>3</v>
      </c>
      <c r="GL1005">
        <v>1</v>
      </c>
      <c r="GM1005" t="s">
        <v>40</v>
      </c>
      <c r="GN1005">
        <v>2</v>
      </c>
      <c r="GO1005">
        <v>5</v>
      </c>
      <c r="GP1005">
        <v>6</v>
      </c>
      <c r="GQ1005">
        <v>0</v>
      </c>
      <c r="GR1005">
        <v>0</v>
      </c>
      <c r="GS1005">
        <v>0</v>
      </c>
      <c r="GT1005">
        <v>4</v>
      </c>
      <c r="GU1005">
        <v>9</v>
      </c>
      <c r="GV1005" t="b">
        <v>1</v>
      </c>
    </row>
    <row r="1006" spans="190:204">
      <c r="GH1006">
        <v>4</v>
      </c>
      <c r="GL1006">
        <v>1</v>
      </c>
      <c r="GM1006" t="s">
        <v>37</v>
      </c>
      <c r="GN1006">
        <v>0</v>
      </c>
      <c r="GO1006">
        <v>0</v>
      </c>
      <c r="GP1006">
        <v>0</v>
      </c>
      <c r="GQ1006">
        <v>0</v>
      </c>
      <c r="GR1006">
        <v>0</v>
      </c>
      <c r="GS1006">
        <v>0</v>
      </c>
      <c r="GT1006">
        <v>12</v>
      </c>
      <c r="GU1006">
        <v>9</v>
      </c>
      <c r="GV1006" t="b">
        <v>1</v>
      </c>
    </row>
    <row r="1007" spans="190:204">
      <c r="GH1007">
        <v>5</v>
      </c>
      <c r="GL1007">
        <v>3</v>
      </c>
      <c r="GM1007" t="s">
        <v>37</v>
      </c>
      <c r="GN1007">
        <v>0</v>
      </c>
      <c r="GO1007">
        <v>0</v>
      </c>
      <c r="GP1007">
        <v>0</v>
      </c>
      <c r="GQ1007">
        <v>0</v>
      </c>
      <c r="GR1007">
        <v>0</v>
      </c>
      <c r="GS1007">
        <v>0</v>
      </c>
      <c r="GT1007">
        <v>2</v>
      </c>
      <c r="GU1007">
        <v>13</v>
      </c>
      <c r="GV1007" t="b">
        <v>1</v>
      </c>
    </row>
    <row r="1008" spans="190:204">
      <c r="GH1008">
        <v>6</v>
      </c>
      <c r="GL1008">
        <v>3</v>
      </c>
      <c r="GM1008" t="s">
        <v>37</v>
      </c>
      <c r="GN1008">
        <v>0</v>
      </c>
      <c r="GO1008">
        <v>0</v>
      </c>
      <c r="GP1008">
        <v>0</v>
      </c>
      <c r="GQ1008">
        <v>0</v>
      </c>
      <c r="GR1008">
        <v>0</v>
      </c>
      <c r="GS1008">
        <v>0</v>
      </c>
      <c r="GT1008">
        <v>7</v>
      </c>
      <c r="GU1008">
        <v>13</v>
      </c>
      <c r="GV1008" t="b">
        <v>1</v>
      </c>
    </row>
  </sheetData>
  <pageMargins left="0.7" right="0.7" top="0.75" bottom="0.75" header="0.3" footer="0.3"/>
  <pageSetup orientation="portrait"/>
  <headerFooter>
    <oddFooter>&amp;l&amp;bTreePlan Student License, For Education Only&amp;r&amp;bTreePlan.com</oddFooter>
  </headerFooter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V1018"/>
  <sheetViews>
    <sheetView topLeftCell="A13" workbookViewId="0">
      <selection activeCell="C50" sqref="C50"/>
    </sheetView>
  </sheetViews>
  <sheetFormatPr baseColWidth="10" defaultColWidth="8.83203125" defaultRowHeight="14" x14ac:dyDescent="0"/>
  <cols>
    <col min="1" max="1" width="22" bestFit="1" customWidth="1"/>
    <col min="7" max="7" width="2.1640625" customWidth="1"/>
    <col min="8" max="8" width="3.6640625" customWidth="1"/>
    <col min="11" max="11" width="2.1640625" customWidth="1"/>
    <col min="12" max="12" width="3.6640625" customWidth="1"/>
    <col min="15" max="15" width="2.1640625" customWidth="1"/>
    <col min="16" max="16" width="3.6640625" customWidth="1"/>
    <col min="19" max="19" width="2.1640625" customWidth="1"/>
  </cols>
  <sheetData>
    <row r="2" spans="1:20">
      <c r="A2" s="1" t="s">
        <v>0</v>
      </c>
    </row>
    <row r="3" spans="1:20">
      <c r="A3" t="s">
        <v>19</v>
      </c>
      <c r="B3">
        <f>0.5375</f>
        <v>0.53749999999999998</v>
      </c>
    </row>
    <row r="4" spans="1:20">
      <c r="A4" t="s">
        <v>1</v>
      </c>
      <c r="B4">
        <v>0.1</v>
      </c>
    </row>
    <row r="5" spans="1:20">
      <c r="A5" t="s">
        <v>2</v>
      </c>
      <c r="B5">
        <f>0.9*0.5</f>
        <v>0.45</v>
      </c>
    </row>
    <row r="6" spans="1:20">
      <c r="A6" t="s">
        <v>3</v>
      </c>
      <c r="B6">
        <v>0.4</v>
      </c>
    </row>
    <row r="7" spans="1:20">
      <c r="A7" t="s">
        <v>4</v>
      </c>
      <c r="B7">
        <v>0.1</v>
      </c>
    </row>
    <row r="8" spans="1:20">
      <c r="A8" t="s">
        <v>5</v>
      </c>
      <c r="B8">
        <v>0.3</v>
      </c>
    </row>
    <row r="9" spans="1:20">
      <c r="A9" t="s">
        <v>6</v>
      </c>
      <c r="B9">
        <v>0.8</v>
      </c>
    </row>
    <row r="10" spans="1:20">
      <c r="A10" s="2" t="s">
        <v>7</v>
      </c>
      <c r="B10" s="2">
        <v>0.3</v>
      </c>
    </row>
    <row r="12" spans="1:20">
      <c r="A12" s="1" t="s">
        <v>8</v>
      </c>
    </row>
    <row r="13" spans="1:20">
      <c r="A13" t="s">
        <v>9</v>
      </c>
      <c r="B13">
        <v>50</v>
      </c>
    </row>
    <row r="14" spans="1:20">
      <c r="A14" t="s">
        <v>10</v>
      </c>
      <c r="B14">
        <v>30</v>
      </c>
    </row>
    <row r="15" spans="1:20">
      <c r="A15" t="s">
        <v>11</v>
      </c>
      <c r="B15">
        <v>10</v>
      </c>
      <c r="F15" s="1" t="s">
        <v>38</v>
      </c>
      <c r="Q15" s="5">
        <f>$B$10</f>
        <v>0.3</v>
      </c>
      <c r="T15" s="6" t="s">
        <v>39</v>
      </c>
    </row>
    <row r="16" spans="1:20">
      <c r="A16" t="s">
        <v>6</v>
      </c>
      <c r="B16">
        <v>27</v>
      </c>
      <c r="Q16" t="s">
        <v>13</v>
      </c>
    </row>
    <row r="17" spans="1:20">
      <c r="A17" t="s">
        <v>12</v>
      </c>
      <c r="B17">
        <v>18</v>
      </c>
      <c r="M17" s="5">
        <f>$B$7</f>
        <v>0.1</v>
      </c>
      <c r="T17">
        <f>SUM(I30,M20,Q18)</f>
        <v>140</v>
      </c>
    </row>
    <row r="18" spans="1:20">
      <c r="A18" t="s">
        <v>13</v>
      </c>
      <c r="B18">
        <v>90</v>
      </c>
      <c r="M18" t="s">
        <v>9</v>
      </c>
      <c r="Q18" s="5">
        <f>$B$18</f>
        <v>90</v>
      </c>
      <c r="R18">
        <f>T17</f>
        <v>140</v>
      </c>
    </row>
    <row r="19" spans="1:20">
      <c r="A19" t="s">
        <v>14</v>
      </c>
      <c r="B19">
        <v>50</v>
      </c>
    </row>
    <row r="20" spans="1:20">
      <c r="A20" s="2" t="s">
        <v>15</v>
      </c>
      <c r="B20" s="2">
        <v>-20</v>
      </c>
      <c r="M20" s="5">
        <f>$B$13</f>
        <v>50</v>
      </c>
      <c r="N20">
        <f>IF(ABS(1-(Q15+Q20))&lt;=0.00001,Q15*R18+Q20*R23,NA())</f>
        <v>112</v>
      </c>
      <c r="Q20" s="5">
        <f>1-Q15</f>
        <v>0.7</v>
      </c>
    </row>
    <row r="21" spans="1:20">
      <c r="A21" s="2" t="s">
        <v>16</v>
      </c>
      <c r="B21" s="2">
        <v>-8</v>
      </c>
      <c r="Q21" t="s">
        <v>14</v>
      </c>
    </row>
    <row r="22" spans="1:20">
      <c r="A22" t="s">
        <v>17</v>
      </c>
      <c r="B22">
        <v>-6.5</v>
      </c>
      <c r="T22">
        <f>SUM(I30,M20,Q23)</f>
        <v>100</v>
      </c>
    </row>
    <row r="23" spans="1:20">
      <c r="A23" t="s">
        <v>18</v>
      </c>
      <c r="B23">
        <v>4.5</v>
      </c>
      <c r="Q23" s="5">
        <f>$B$19</f>
        <v>50</v>
      </c>
      <c r="R23">
        <f>T22</f>
        <v>100</v>
      </c>
    </row>
    <row r="25" spans="1:20">
      <c r="Q25" s="5">
        <f>$B$10</f>
        <v>0.3</v>
      </c>
    </row>
    <row r="26" spans="1:20">
      <c r="A26" t="s">
        <v>47</v>
      </c>
      <c r="Q26" t="s">
        <v>13</v>
      </c>
    </row>
    <row r="27" spans="1:20">
      <c r="A27" t="s">
        <v>48</v>
      </c>
      <c r="B27">
        <f>F42</f>
        <v>87.52000000000001</v>
      </c>
      <c r="I27" s="5">
        <f>$B$6</f>
        <v>0.4</v>
      </c>
      <c r="M27" s="5">
        <f>1-M17-M37</f>
        <v>0.60000000000000009</v>
      </c>
      <c r="T27">
        <f>SUM(I30,M30,Q28)</f>
        <v>120</v>
      </c>
    </row>
    <row r="28" spans="1:20">
      <c r="A28">
        <v>0.1</v>
      </c>
      <c r="B28">
        <f t="dataTable" ref="B28:B36" dt2D="0" dtr="0" r1="B10" ca="1"/>
        <v>79.519999999999982</v>
      </c>
      <c r="C28">
        <v>5.8231000000000002</v>
      </c>
      <c r="I28" t="s">
        <v>3</v>
      </c>
      <c r="M28" t="s">
        <v>10</v>
      </c>
      <c r="Q28" s="5">
        <f>$B$18</f>
        <v>90</v>
      </c>
      <c r="R28">
        <f>T27</f>
        <v>120</v>
      </c>
    </row>
    <row r="29" spans="1:20">
      <c r="A29">
        <v>0.15</v>
      </c>
      <c r="B29">
        <v>81.52000000000001</v>
      </c>
    </row>
    <row r="30" spans="1:20">
      <c r="A30">
        <v>0.2</v>
      </c>
      <c r="B30">
        <v>83.52</v>
      </c>
      <c r="I30" s="5">
        <v>0</v>
      </c>
      <c r="J30">
        <f>IF(ABS(1-(M17+M27+M37))&lt;=0.00001,M17*N20+M27*N30+M37*N40,NA())</f>
        <v>88</v>
      </c>
      <c r="M30" s="5">
        <f>$B$14</f>
        <v>30</v>
      </c>
      <c r="N30">
        <f>IF(ABS(1-(Q25+Q30))&lt;=0.00001,Q25*R28+Q30*R33,NA())</f>
        <v>92</v>
      </c>
      <c r="Q30" s="5">
        <f>1-Q25</f>
        <v>0.7</v>
      </c>
    </row>
    <row r="31" spans="1:20">
      <c r="A31">
        <v>0.25</v>
      </c>
      <c r="B31">
        <v>85.52</v>
      </c>
      <c r="Q31" t="s">
        <v>14</v>
      </c>
    </row>
    <row r="32" spans="1:20">
      <c r="A32">
        <v>0.3</v>
      </c>
      <c r="B32">
        <v>87.52000000000001</v>
      </c>
      <c r="T32">
        <f>SUM(I30,M30,Q33)</f>
        <v>80</v>
      </c>
    </row>
    <row r="33" spans="1:20">
      <c r="A33">
        <v>0.35</v>
      </c>
      <c r="B33">
        <v>89.52</v>
      </c>
      <c r="Q33" s="5">
        <f>$B$19</f>
        <v>50</v>
      </c>
      <c r="R33">
        <f>T32</f>
        <v>80</v>
      </c>
    </row>
    <row r="34" spans="1:20">
      <c r="A34">
        <v>0.4</v>
      </c>
      <c r="B34">
        <v>91.52000000000001</v>
      </c>
    </row>
    <row r="35" spans="1:20">
      <c r="A35">
        <v>0.45</v>
      </c>
      <c r="B35">
        <v>93.52</v>
      </c>
      <c r="Q35" s="5">
        <f>$B$10</f>
        <v>0.3</v>
      </c>
    </row>
    <row r="36" spans="1:20">
      <c r="A36">
        <v>0.5</v>
      </c>
      <c r="B36">
        <v>95.52000000000001</v>
      </c>
      <c r="C36">
        <v>10.553100000000001</v>
      </c>
      <c r="Q36" t="s">
        <v>13</v>
      </c>
    </row>
    <row r="37" spans="1:20">
      <c r="M37" s="5">
        <f>$B$8</f>
        <v>0.3</v>
      </c>
      <c r="T37">
        <f>SUM(I30,M40,Q38)</f>
        <v>100</v>
      </c>
    </row>
    <row r="38" spans="1:20">
      <c r="A38" t="s">
        <v>51</v>
      </c>
      <c r="B38">
        <f>F42</f>
        <v>87.52000000000001</v>
      </c>
      <c r="M38" t="s">
        <v>11</v>
      </c>
      <c r="Q38" s="5">
        <f>$B$18</f>
        <v>90</v>
      </c>
      <c r="R38">
        <f>T37</f>
        <v>100</v>
      </c>
    </row>
    <row r="39" spans="1:20">
      <c r="A39">
        <v>20</v>
      </c>
      <c r="B39">
        <f t="dataTable" ref="B39:B49" dt2D="0" dtr="0" r1="B13"/>
        <v>86.320000000000007</v>
      </c>
      <c r="C39">
        <v>7.8330000000000002</v>
      </c>
    </row>
    <row r="40" spans="1:20">
      <c r="A40">
        <v>25</v>
      </c>
      <c r="B40">
        <v>86.52000000000001</v>
      </c>
      <c r="M40" s="5">
        <f>$B$15</f>
        <v>10</v>
      </c>
      <c r="N40">
        <f>IF(ABS(1-(Q35+Q40))&lt;=0.00001,Q35*R38+Q40*R43,NA())</f>
        <v>72</v>
      </c>
      <c r="Q40" s="5">
        <f>1-Q35</f>
        <v>0.7</v>
      </c>
    </row>
    <row r="41" spans="1:20">
      <c r="A41">
        <v>30</v>
      </c>
      <c r="B41">
        <v>86.72</v>
      </c>
      <c r="Q41" t="s">
        <v>14</v>
      </c>
    </row>
    <row r="42" spans="1:20">
      <c r="A42">
        <v>35</v>
      </c>
      <c r="B42">
        <v>86.92</v>
      </c>
      <c r="F42">
        <f>IF(ABS(1-(I27+I52))&lt;=0.00001,I27*J30+I52*J55,NA())</f>
        <v>87.52000000000001</v>
      </c>
      <c r="T42">
        <f>SUM(I30,M40,Q43)</f>
        <v>60</v>
      </c>
    </row>
    <row r="43" spans="1:20">
      <c r="A43">
        <v>40</v>
      </c>
      <c r="B43">
        <v>87.12</v>
      </c>
      <c r="Q43" s="5">
        <f>$B$19</f>
        <v>50</v>
      </c>
      <c r="R43">
        <f>T42</f>
        <v>60</v>
      </c>
    </row>
    <row r="44" spans="1:20">
      <c r="A44">
        <v>45</v>
      </c>
      <c r="B44">
        <v>87.32</v>
      </c>
    </row>
    <row r="45" spans="1:20">
      <c r="A45">
        <v>50</v>
      </c>
      <c r="B45">
        <v>87.52000000000001</v>
      </c>
      <c r="Q45" s="5">
        <f>$B$10</f>
        <v>0.3</v>
      </c>
    </row>
    <row r="46" spans="1:20">
      <c r="A46">
        <v>55</v>
      </c>
      <c r="B46">
        <v>87.72</v>
      </c>
      <c r="Q46" t="s">
        <v>13</v>
      </c>
    </row>
    <row r="47" spans="1:20">
      <c r="A47">
        <v>60</v>
      </c>
      <c r="B47">
        <v>87.92</v>
      </c>
      <c r="M47" s="5">
        <f>$B$9</f>
        <v>0.8</v>
      </c>
      <c r="T47">
        <f>SUM(I55,M50,Q48)</f>
        <v>117</v>
      </c>
    </row>
    <row r="48" spans="1:20">
      <c r="A48">
        <v>65</v>
      </c>
      <c r="B48">
        <v>88.12</v>
      </c>
      <c r="M48" t="s">
        <v>6</v>
      </c>
      <c r="Q48" s="5">
        <f>$B$18</f>
        <v>90</v>
      </c>
      <c r="R48">
        <f>T47</f>
        <v>117</v>
      </c>
    </row>
    <row r="49" spans="1:20">
      <c r="A49">
        <v>70</v>
      </c>
      <c r="B49">
        <v>88.32</v>
      </c>
      <c r="C49">
        <v>8.4245999999999999</v>
      </c>
    </row>
    <row r="50" spans="1:20">
      <c r="M50" s="5">
        <f>$B$16</f>
        <v>27</v>
      </c>
      <c r="N50">
        <f>IF(ABS(1-(Q45+Q50))&lt;=0.00001,Q45*R48+Q50*R53,NA())</f>
        <v>89</v>
      </c>
      <c r="Q50" s="5">
        <f>1-Q45</f>
        <v>0.7</v>
      </c>
    </row>
    <row r="51" spans="1:20">
      <c r="Q51" t="s">
        <v>14</v>
      </c>
    </row>
    <row r="52" spans="1:20">
      <c r="I52" s="5">
        <f>1-I27</f>
        <v>0.6</v>
      </c>
      <c r="T52">
        <f>SUM(I55,M50,Q53)</f>
        <v>77</v>
      </c>
    </row>
    <row r="53" spans="1:20">
      <c r="I53" t="s">
        <v>41</v>
      </c>
      <c r="Q53" s="5">
        <f>$B$19</f>
        <v>50</v>
      </c>
      <c r="R53">
        <f>T52</f>
        <v>77</v>
      </c>
    </row>
    <row r="55" spans="1:20">
      <c r="I55" s="5">
        <v>0</v>
      </c>
      <c r="J55">
        <f>IF(ABS(1-(M47+M57))&lt;=0.00001,M47*N50+M57*N60,NA())</f>
        <v>87.2</v>
      </c>
      <c r="Q55" s="5">
        <f>$B$10</f>
        <v>0.3</v>
      </c>
    </row>
    <row r="56" spans="1:20">
      <c r="Q56" t="s">
        <v>13</v>
      </c>
    </row>
    <row r="57" spans="1:20">
      <c r="M57" s="5">
        <f>1-M47</f>
        <v>0.19999999999999996</v>
      </c>
      <c r="T57">
        <f>SUM(I55,M60,Q58)</f>
        <v>108</v>
      </c>
    </row>
    <row r="58" spans="1:20">
      <c r="M58" t="s">
        <v>12</v>
      </c>
      <c r="Q58" s="5">
        <f>$B$18</f>
        <v>90</v>
      </c>
      <c r="R58">
        <f>T57</f>
        <v>108</v>
      </c>
    </row>
    <row r="60" spans="1:20">
      <c r="M60" s="5">
        <f>$B$17</f>
        <v>18</v>
      </c>
      <c r="N60">
        <f>IF(ABS(1-(Q55+Q60))&lt;=0.00001,Q55*R58+Q60*R63,NA())</f>
        <v>80</v>
      </c>
      <c r="Q60" s="5">
        <f>1-Q55</f>
        <v>0.7</v>
      </c>
    </row>
    <row r="61" spans="1:20">
      <c r="Q61" t="s">
        <v>14</v>
      </c>
    </row>
    <row r="62" spans="1:20">
      <c r="T62">
        <f>SUM(I55,M60,Q63)</f>
        <v>68</v>
      </c>
    </row>
    <row r="63" spans="1:20">
      <c r="Q63" s="5">
        <f>$B$19</f>
        <v>50</v>
      </c>
      <c r="R63">
        <f>T62</f>
        <v>68</v>
      </c>
    </row>
    <row r="1000" spans="189:204">
      <c r="GH1000" s="3" t="s">
        <v>20</v>
      </c>
      <c r="GI1000" s="3" t="s">
        <v>21</v>
      </c>
      <c r="GJ1000" s="3" t="s">
        <v>22</v>
      </c>
      <c r="GK1000" s="3" t="s">
        <v>23</v>
      </c>
      <c r="GL1000" s="3" t="s">
        <v>25</v>
      </c>
      <c r="GM1000" s="3" t="s">
        <v>26</v>
      </c>
      <c r="GN1000" s="3" t="s">
        <v>27</v>
      </c>
      <c r="GO1000" s="3" t="s">
        <v>28</v>
      </c>
      <c r="GP1000" s="3" t="s">
        <v>29</v>
      </c>
      <c r="GQ1000" s="3" t="s">
        <v>30</v>
      </c>
      <c r="GR1000" s="3" t="s">
        <v>31</v>
      </c>
      <c r="GS1000" s="3" t="s">
        <v>32</v>
      </c>
      <c r="GT1000" s="3" t="s">
        <v>33</v>
      </c>
      <c r="GU1000" s="3" t="s">
        <v>34</v>
      </c>
      <c r="GV1000" s="3" t="s">
        <v>35</v>
      </c>
    </row>
    <row r="1001" spans="189:204">
      <c r="GG1001">
        <v>0</v>
      </c>
      <c r="GH1001" s="3">
        <v>0</v>
      </c>
      <c r="GI1001" s="3" t="s">
        <v>24</v>
      </c>
      <c r="GJ1001" s="3">
        <v>0</v>
      </c>
      <c r="GK1001" s="3">
        <v>0</v>
      </c>
      <c r="GL1001" s="3">
        <v>0</v>
      </c>
      <c r="GM1001" s="3" t="s">
        <v>40</v>
      </c>
      <c r="GN1001" s="3">
        <v>2</v>
      </c>
      <c r="GO1001" s="3">
        <v>1</v>
      </c>
      <c r="GP1001" s="3">
        <v>2</v>
      </c>
      <c r="GQ1001" s="3">
        <v>0</v>
      </c>
      <c r="GR1001" s="3">
        <v>0</v>
      </c>
      <c r="GS1001" s="3">
        <v>0</v>
      </c>
      <c r="GT1001" s="4">
        <v>26</v>
      </c>
      <c r="GU1001" s="4">
        <v>1</v>
      </c>
      <c r="GV1001" s="4" t="b">
        <v>1</v>
      </c>
    </row>
    <row r="1002" spans="189:204">
      <c r="GG1002">
        <v>0</v>
      </c>
      <c r="GH1002" s="3">
        <v>1</v>
      </c>
      <c r="GL1002" s="3">
        <v>0</v>
      </c>
      <c r="GM1002" s="3" t="s">
        <v>40</v>
      </c>
      <c r="GN1002" s="3">
        <v>3</v>
      </c>
      <c r="GO1002" s="3">
        <v>3</v>
      </c>
      <c r="GP1002" s="3">
        <v>4</v>
      </c>
      <c r="GQ1002" s="3">
        <v>5</v>
      </c>
      <c r="GR1002" s="3">
        <v>0</v>
      </c>
      <c r="GS1002" s="3">
        <v>0</v>
      </c>
      <c r="GT1002" s="4">
        <v>14</v>
      </c>
      <c r="GU1002" s="4">
        <v>5</v>
      </c>
      <c r="GV1002" s="4" t="b">
        <v>1</v>
      </c>
    </row>
    <row r="1003" spans="189:204">
      <c r="GG1003">
        <v>0</v>
      </c>
      <c r="GH1003" s="3">
        <v>2</v>
      </c>
      <c r="GL1003" s="3">
        <v>0</v>
      </c>
      <c r="GM1003" s="3" t="s">
        <v>40</v>
      </c>
      <c r="GN1003" s="3">
        <v>2</v>
      </c>
      <c r="GO1003" s="3">
        <v>6</v>
      </c>
      <c r="GP1003" s="3">
        <v>7</v>
      </c>
      <c r="GQ1003" s="3">
        <v>0</v>
      </c>
      <c r="GR1003" s="3">
        <v>0</v>
      </c>
      <c r="GS1003" s="3">
        <v>0</v>
      </c>
      <c r="GT1003" s="4">
        <v>39</v>
      </c>
      <c r="GU1003" s="4">
        <v>5</v>
      </c>
      <c r="GV1003" s="4" t="b">
        <v>1</v>
      </c>
    </row>
    <row r="1004" spans="189:204">
      <c r="GG1004">
        <v>7</v>
      </c>
      <c r="GH1004">
        <v>3</v>
      </c>
      <c r="GL1004">
        <v>1</v>
      </c>
      <c r="GM1004" t="s">
        <v>40</v>
      </c>
      <c r="GN1004">
        <v>2</v>
      </c>
      <c r="GO1004">
        <v>8</v>
      </c>
      <c r="GP1004">
        <v>9</v>
      </c>
      <c r="GQ1004">
        <v>0</v>
      </c>
      <c r="GR1004">
        <v>0</v>
      </c>
      <c r="GS1004">
        <v>0</v>
      </c>
      <c r="GT1004">
        <v>4</v>
      </c>
      <c r="GU1004">
        <v>9</v>
      </c>
      <c r="GV1004" t="b">
        <v>1</v>
      </c>
    </row>
    <row r="1005" spans="189:204">
      <c r="GG1005">
        <v>0</v>
      </c>
      <c r="GH1005">
        <v>4</v>
      </c>
      <c r="GL1005">
        <v>1</v>
      </c>
      <c r="GM1005" t="s">
        <v>40</v>
      </c>
      <c r="GN1005">
        <v>2</v>
      </c>
      <c r="GO1005">
        <v>10</v>
      </c>
      <c r="GP1005">
        <v>11</v>
      </c>
      <c r="GQ1005">
        <v>0</v>
      </c>
      <c r="GR1005">
        <v>0</v>
      </c>
      <c r="GS1005">
        <v>0</v>
      </c>
      <c r="GT1005">
        <v>14</v>
      </c>
      <c r="GU1005">
        <v>9</v>
      </c>
      <c r="GV1005" t="b">
        <v>1</v>
      </c>
    </row>
    <row r="1006" spans="189:204">
      <c r="GG1006">
        <v>0</v>
      </c>
      <c r="GH1006">
        <v>5</v>
      </c>
      <c r="GL1006">
        <v>1</v>
      </c>
      <c r="GM1006" t="s">
        <v>40</v>
      </c>
      <c r="GN1006">
        <v>2</v>
      </c>
      <c r="GO1006">
        <v>12</v>
      </c>
      <c r="GP1006">
        <v>13</v>
      </c>
      <c r="GQ1006">
        <v>0</v>
      </c>
      <c r="GR1006">
        <v>0</v>
      </c>
      <c r="GS1006">
        <v>0</v>
      </c>
      <c r="GT1006">
        <v>24</v>
      </c>
      <c r="GU1006">
        <v>9</v>
      </c>
      <c r="GV1006" t="b">
        <v>1</v>
      </c>
    </row>
    <row r="1007" spans="189:204">
      <c r="GG1007">
        <v>0</v>
      </c>
      <c r="GH1007">
        <v>6</v>
      </c>
      <c r="GL1007">
        <v>2</v>
      </c>
      <c r="GM1007" t="s">
        <v>40</v>
      </c>
      <c r="GN1007">
        <v>2</v>
      </c>
      <c r="GO1007">
        <v>14</v>
      </c>
      <c r="GP1007">
        <v>15</v>
      </c>
      <c r="GQ1007">
        <v>0</v>
      </c>
      <c r="GR1007">
        <v>0</v>
      </c>
      <c r="GS1007">
        <v>0</v>
      </c>
      <c r="GT1007">
        <v>34</v>
      </c>
      <c r="GU1007">
        <v>9</v>
      </c>
      <c r="GV1007" t="b">
        <v>1</v>
      </c>
    </row>
    <row r="1008" spans="189:204">
      <c r="GG1008">
        <v>0</v>
      </c>
      <c r="GH1008">
        <v>7</v>
      </c>
      <c r="GL1008">
        <v>2</v>
      </c>
      <c r="GM1008" t="s">
        <v>40</v>
      </c>
      <c r="GN1008">
        <v>2</v>
      </c>
      <c r="GO1008">
        <v>16</v>
      </c>
      <c r="GP1008">
        <v>17</v>
      </c>
      <c r="GQ1008">
        <v>0</v>
      </c>
      <c r="GR1008">
        <v>0</v>
      </c>
      <c r="GS1008">
        <v>0</v>
      </c>
      <c r="GT1008">
        <v>44</v>
      </c>
      <c r="GU1008">
        <v>9</v>
      </c>
      <c r="GV1008" t="b">
        <v>1</v>
      </c>
    </row>
    <row r="1009" spans="189:204">
      <c r="GG1009">
        <v>16</v>
      </c>
      <c r="GH1009">
        <v>8</v>
      </c>
      <c r="GL1009">
        <v>3</v>
      </c>
      <c r="GM1009" t="s">
        <v>37</v>
      </c>
      <c r="GN1009">
        <v>0</v>
      </c>
      <c r="GO1009">
        <v>0</v>
      </c>
      <c r="GP1009">
        <v>0</v>
      </c>
      <c r="GQ1009">
        <v>0</v>
      </c>
      <c r="GR1009">
        <v>0</v>
      </c>
      <c r="GS1009">
        <v>0</v>
      </c>
      <c r="GT1009">
        <v>2</v>
      </c>
      <c r="GU1009">
        <v>13</v>
      </c>
      <c r="GV1009" t="b">
        <v>1</v>
      </c>
    </row>
    <row r="1010" spans="189:204">
      <c r="GG1010">
        <v>17</v>
      </c>
      <c r="GH1010">
        <v>9</v>
      </c>
      <c r="GL1010">
        <v>3</v>
      </c>
      <c r="GM1010" t="s">
        <v>37</v>
      </c>
      <c r="GN1010">
        <v>0</v>
      </c>
      <c r="GO1010">
        <v>0</v>
      </c>
      <c r="GP1010">
        <v>0</v>
      </c>
      <c r="GQ1010">
        <v>0</v>
      </c>
      <c r="GR1010">
        <v>0</v>
      </c>
      <c r="GS1010">
        <v>0</v>
      </c>
      <c r="GT1010">
        <v>7</v>
      </c>
      <c r="GU1010">
        <v>13</v>
      </c>
      <c r="GV1010" t="b">
        <v>1</v>
      </c>
    </row>
    <row r="1011" spans="189:204">
      <c r="GG1011">
        <v>0</v>
      </c>
      <c r="GH1011">
        <v>10</v>
      </c>
      <c r="GL1011">
        <v>4</v>
      </c>
      <c r="GM1011" t="s">
        <v>37</v>
      </c>
      <c r="GN1011">
        <v>0</v>
      </c>
      <c r="GO1011">
        <v>0</v>
      </c>
      <c r="GP1011">
        <v>0</v>
      </c>
      <c r="GQ1011">
        <v>0</v>
      </c>
      <c r="GR1011">
        <v>0</v>
      </c>
      <c r="GS1011">
        <v>0</v>
      </c>
      <c r="GT1011">
        <v>12</v>
      </c>
      <c r="GU1011">
        <v>13</v>
      </c>
      <c r="GV1011" t="b">
        <v>1</v>
      </c>
    </row>
    <row r="1012" spans="189:204">
      <c r="GG1012">
        <v>0</v>
      </c>
      <c r="GH1012">
        <v>11</v>
      </c>
      <c r="GL1012">
        <v>4</v>
      </c>
      <c r="GM1012" t="s">
        <v>37</v>
      </c>
      <c r="GN1012">
        <v>0</v>
      </c>
      <c r="GO1012">
        <v>0</v>
      </c>
      <c r="GP1012">
        <v>0</v>
      </c>
      <c r="GQ1012">
        <v>0</v>
      </c>
      <c r="GR1012">
        <v>0</v>
      </c>
      <c r="GS1012">
        <v>0</v>
      </c>
      <c r="GT1012">
        <v>17</v>
      </c>
      <c r="GU1012">
        <v>13</v>
      </c>
      <c r="GV1012" t="b">
        <v>1</v>
      </c>
    </row>
    <row r="1013" spans="189:204">
      <c r="GG1013">
        <v>0</v>
      </c>
      <c r="GH1013">
        <v>12</v>
      </c>
      <c r="GL1013">
        <v>5</v>
      </c>
      <c r="GM1013" t="s">
        <v>37</v>
      </c>
      <c r="GN1013">
        <v>0</v>
      </c>
      <c r="GO1013">
        <v>0</v>
      </c>
      <c r="GP1013">
        <v>0</v>
      </c>
      <c r="GQ1013">
        <v>0</v>
      </c>
      <c r="GR1013">
        <v>0</v>
      </c>
      <c r="GS1013">
        <v>0</v>
      </c>
      <c r="GT1013">
        <v>22</v>
      </c>
      <c r="GU1013">
        <v>13</v>
      </c>
      <c r="GV1013" t="b">
        <v>1</v>
      </c>
    </row>
    <row r="1014" spans="189:204">
      <c r="GG1014">
        <v>0</v>
      </c>
      <c r="GH1014">
        <v>13</v>
      </c>
      <c r="GL1014">
        <v>5</v>
      </c>
      <c r="GM1014" t="s">
        <v>37</v>
      </c>
      <c r="GN1014">
        <v>0</v>
      </c>
      <c r="GO1014">
        <v>0</v>
      </c>
      <c r="GP1014">
        <v>0</v>
      </c>
      <c r="GQ1014">
        <v>0</v>
      </c>
      <c r="GR1014">
        <v>0</v>
      </c>
      <c r="GS1014">
        <v>0</v>
      </c>
      <c r="GT1014">
        <v>27</v>
      </c>
      <c r="GU1014">
        <v>13</v>
      </c>
      <c r="GV1014" t="b">
        <v>1</v>
      </c>
    </row>
    <row r="1015" spans="189:204">
      <c r="GG1015">
        <v>0</v>
      </c>
      <c r="GH1015">
        <v>14</v>
      </c>
      <c r="GL1015">
        <v>6</v>
      </c>
      <c r="GM1015" t="s">
        <v>37</v>
      </c>
      <c r="GN1015">
        <v>0</v>
      </c>
      <c r="GO1015">
        <v>0</v>
      </c>
      <c r="GP1015">
        <v>0</v>
      </c>
      <c r="GQ1015">
        <v>0</v>
      </c>
      <c r="GR1015">
        <v>0</v>
      </c>
      <c r="GS1015">
        <v>0</v>
      </c>
      <c r="GT1015">
        <v>32</v>
      </c>
      <c r="GU1015">
        <v>13</v>
      </c>
      <c r="GV1015" t="b">
        <v>1</v>
      </c>
    </row>
    <row r="1016" spans="189:204">
      <c r="GG1016">
        <v>0</v>
      </c>
      <c r="GH1016">
        <v>15</v>
      </c>
      <c r="GL1016">
        <v>6</v>
      </c>
      <c r="GM1016" t="s">
        <v>37</v>
      </c>
      <c r="GN1016">
        <v>0</v>
      </c>
      <c r="GO1016">
        <v>0</v>
      </c>
      <c r="GP1016">
        <v>0</v>
      </c>
      <c r="GQ1016">
        <v>0</v>
      </c>
      <c r="GR1016">
        <v>0</v>
      </c>
      <c r="GS1016">
        <v>0</v>
      </c>
      <c r="GT1016">
        <v>37</v>
      </c>
      <c r="GU1016">
        <v>13</v>
      </c>
      <c r="GV1016" t="b">
        <v>1</v>
      </c>
    </row>
    <row r="1017" spans="189:204">
      <c r="GH1017">
        <v>16</v>
      </c>
      <c r="GL1017">
        <v>7</v>
      </c>
      <c r="GM1017" t="s">
        <v>37</v>
      </c>
      <c r="GN1017">
        <v>0</v>
      </c>
      <c r="GO1017">
        <v>0</v>
      </c>
      <c r="GP1017">
        <v>0</v>
      </c>
      <c r="GQ1017">
        <v>0</v>
      </c>
      <c r="GR1017">
        <v>0</v>
      </c>
      <c r="GS1017">
        <v>0</v>
      </c>
      <c r="GT1017">
        <v>42</v>
      </c>
      <c r="GU1017">
        <v>13</v>
      </c>
      <c r="GV1017" t="b">
        <v>1</v>
      </c>
    </row>
    <row r="1018" spans="189:204">
      <c r="GH1018">
        <v>17</v>
      </c>
      <c r="GL1018">
        <v>7</v>
      </c>
      <c r="GM1018" t="s">
        <v>37</v>
      </c>
      <c r="GN1018">
        <v>0</v>
      </c>
      <c r="GO1018">
        <v>0</v>
      </c>
      <c r="GP1018">
        <v>0</v>
      </c>
      <c r="GQ1018">
        <v>0</v>
      </c>
      <c r="GR1018">
        <v>0</v>
      </c>
      <c r="GS1018">
        <v>0</v>
      </c>
      <c r="GT1018">
        <v>47</v>
      </c>
      <c r="GU1018">
        <v>13</v>
      </c>
      <c r="GV1018" t="b">
        <v>1</v>
      </c>
    </row>
  </sheetData>
  <pageMargins left="0.7" right="0.7" top="0.75" bottom="0.75" header="0.3" footer="0.3"/>
  <pageSetup orientation="portrait"/>
  <headerFooter>
    <oddFooter>&amp;l&amp;bTreePlan Student License, For Education Only&amp;r&amp;bTreePlan.com</oddFooter>
  </headerFooter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4:GV1011"/>
  <sheetViews>
    <sheetView topLeftCell="C11" workbookViewId="0">
      <selection activeCell="F42" sqref="F42"/>
    </sheetView>
  </sheetViews>
  <sheetFormatPr baseColWidth="10" defaultRowHeight="15" x14ac:dyDescent="0"/>
  <cols>
    <col min="1" max="5" width="10.83203125" style="7"/>
    <col min="6" max="6" width="2.33203125" style="7" customWidth="1"/>
    <col min="7" max="7" width="3.83203125" style="7" customWidth="1"/>
    <col min="8" max="9" width="10.83203125" style="7"/>
    <col min="10" max="10" width="2.33203125" style="7" customWidth="1"/>
    <col min="11" max="11" width="3.83203125" style="7" customWidth="1"/>
    <col min="12" max="13" width="10.83203125" style="7"/>
    <col min="14" max="14" width="2.33203125" style="7" customWidth="1"/>
    <col min="15" max="15" width="29" style="7" bestFit="1" customWidth="1"/>
    <col min="16" max="16" width="10.83203125" style="7"/>
    <col min="17" max="17" width="12.83203125" style="7" bestFit="1" customWidth="1"/>
    <col min="18" max="18" width="2.33203125" style="7" customWidth="1"/>
    <col min="19" max="16384" width="10.83203125" style="7"/>
  </cols>
  <sheetData>
    <row r="14" spans="5:21">
      <c r="E14" s="8" t="s">
        <v>38</v>
      </c>
      <c r="L14" s="9">
        <v>0.625</v>
      </c>
      <c r="S14" s="10" t="s">
        <v>39</v>
      </c>
    </row>
    <row r="15" spans="5:21">
      <c r="L15" s="7" t="s">
        <v>19</v>
      </c>
    </row>
    <row r="16" spans="5:21">
      <c r="H16" s="9">
        <v>0.5</v>
      </c>
      <c r="S16" s="7">
        <f>SUM(H19,L17)</f>
        <v>0</v>
      </c>
      <c r="U16" s="7">
        <f>H16*L14</f>
        <v>0.3125</v>
      </c>
    </row>
    <row r="17" spans="5:21">
      <c r="H17" s="7" t="s">
        <v>68</v>
      </c>
      <c r="L17" s="9">
        <v>0</v>
      </c>
      <c r="M17" s="7">
        <f>S16</f>
        <v>0</v>
      </c>
    </row>
    <row r="19" spans="5:21">
      <c r="H19" s="9">
        <v>0</v>
      </c>
      <c r="I19" s="7">
        <f>IF(ABS(1-(L14+L19))&lt;=0.00001,L14*M17+L19*M22,NA())</f>
        <v>0</v>
      </c>
      <c r="L19" s="9">
        <f>1-L14</f>
        <v>0.375</v>
      </c>
    </row>
    <row r="20" spans="5:21">
      <c r="L20" s="7" t="s">
        <v>43</v>
      </c>
    </row>
    <row r="21" spans="5:21">
      <c r="S21" s="7">
        <f>SUM(H19,L22)</f>
        <v>0</v>
      </c>
      <c r="U21" s="7">
        <f>H16*L19</f>
        <v>0.1875</v>
      </c>
    </row>
    <row r="22" spans="5:21">
      <c r="L22" s="9">
        <v>0</v>
      </c>
      <c r="M22" s="7">
        <f>S21</f>
        <v>0</v>
      </c>
    </row>
    <row r="24" spans="5:21">
      <c r="P24" s="9">
        <v>0.15</v>
      </c>
    </row>
    <row r="25" spans="5:21">
      <c r="P25" s="7" t="s">
        <v>19</v>
      </c>
    </row>
    <row r="26" spans="5:21">
      <c r="E26" s="7">
        <f>IF(ABS(1-(H16+H31))&lt;=0.00001,H16*I19+H31*I34,NA())</f>
        <v>0</v>
      </c>
      <c r="L26" s="9">
        <v>0.6</v>
      </c>
      <c r="S26" s="7">
        <f>SUM(H34,L29,P27)</f>
        <v>0</v>
      </c>
      <c r="U26" s="7">
        <f>H31*L26*P24</f>
        <v>4.4999999999999998E-2</v>
      </c>
    </row>
    <row r="27" spans="5:21">
      <c r="L27" s="7" t="s">
        <v>67</v>
      </c>
      <c r="P27" s="9">
        <v>0</v>
      </c>
      <c r="Q27" s="7">
        <f>S26</f>
        <v>0</v>
      </c>
    </row>
    <row r="29" spans="5:21">
      <c r="L29" s="9">
        <v>0</v>
      </c>
      <c r="M29" s="7">
        <f>IF(ABS(1-(P24+P29))&lt;=0.00001,P24*Q27+P29*Q32,NA())</f>
        <v>0</v>
      </c>
      <c r="P29" s="9">
        <f>1-P24</f>
        <v>0.85</v>
      </c>
    </row>
    <row r="30" spans="5:21">
      <c r="P30" s="7" t="s">
        <v>43</v>
      </c>
    </row>
    <row r="31" spans="5:21">
      <c r="H31" s="9">
        <f>1-H16</f>
        <v>0.5</v>
      </c>
      <c r="S31" s="7">
        <f>SUM(H34,L29,P32)</f>
        <v>0</v>
      </c>
      <c r="U31" s="7">
        <f>H31*L26*P29</f>
        <v>0.255</v>
      </c>
    </row>
    <row r="32" spans="5:21">
      <c r="H32" s="7" t="s">
        <v>66</v>
      </c>
      <c r="P32" s="9">
        <v>0</v>
      </c>
      <c r="Q32" s="7">
        <f>S31</f>
        <v>0</v>
      </c>
    </row>
    <row r="34" spans="8:21">
      <c r="H34" s="9">
        <v>0</v>
      </c>
      <c r="I34" s="7">
        <f>IF(ABS(1-(L26+L36))&lt;=0.00001,L26*M29+L36*M39,NA())</f>
        <v>0</v>
      </c>
      <c r="P34" s="9">
        <v>0.9</v>
      </c>
    </row>
    <row r="35" spans="8:21">
      <c r="P35" s="7" t="s">
        <v>19</v>
      </c>
    </row>
    <row r="36" spans="8:21">
      <c r="L36" s="9">
        <f>1-L26</f>
        <v>0.4</v>
      </c>
      <c r="S36" s="7">
        <f>SUM(H34,L39,P37)</f>
        <v>0</v>
      </c>
      <c r="U36" s="7">
        <f>H31*L36*P34</f>
        <v>0.18000000000000002</v>
      </c>
    </row>
    <row r="37" spans="8:21">
      <c r="L37" s="7" t="s">
        <v>65</v>
      </c>
      <c r="P37" s="9">
        <v>0</v>
      </c>
      <c r="Q37" s="7">
        <f>S36</f>
        <v>0</v>
      </c>
    </row>
    <row r="39" spans="8:21">
      <c r="L39" s="9">
        <v>0</v>
      </c>
      <c r="M39" s="7">
        <f>IF(ABS(1-(P34+P39))&lt;=0.00001,P34*Q37+P39*Q42,NA())</f>
        <v>0</v>
      </c>
      <c r="P39" s="9">
        <f>1-P34</f>
        <v>9.9999999999999978E-2</v>
      </c>
    </row>
    <row r="40" spans="8:21">
      <c r="P40" s="7" t="s">
        <v>43</v>
      </c>
    </row>
    <row r="41" spans="8:21">
      <c r="S41" s="7">
        <f>SUM(H34,L39,P42)</f>
        <v>0</v>
      </c>
      <c r="U41" s="7">
        <f>H31*L36*P39</f>
        <v>1.9999999999999997E-2</v>
      </c>
    </row>
    <row r="42" spans="8:21">
      <c r="P42" s="9">
        <v>0</v>
      </c>
      <c r="Q42" s="7">
        <f>S41</f>
        <v>0</v>
      </c>
    </row>
    <row r="43" spans="8:21">
      <c r="U43" s="7">
        <f>U16+U21+U26+U31+U36+U41</f>
        <v>1</v>
      </c>
    </row>
    <row r="44" spans="8:21">
      <c r="P44" s="8" t="s">
        <v>19</v>
      </c>
      <c r="Q44" s="8" t="s">
        <v>43</v>
      </c>
    </row>
    <row r="45" spans="8:21">
      <c r="P45" s="11">
        <f>U16+U26+U36</f>
        <v>0.53749999999999998</v>
      </c>
      <c r="Q45" s="11">
        <f>U21+U31+U41</f>
        <v>0.46250000000000002</v>
      </c>
    </row>
    <row r="46" spans="8:21">
      <c r="O46" s="8" t="s">
        <v>64</v>
      </c>
      <c r="P46" s="8">
        <v>0.625</v>
      </c>
      <c r="Q46" s="8">
        <v>0.375</v>
      </c>
    </row>
    <row r="47" spans="8:21">
      <c r="O47" s="8" t="s">
        <v>63</v>
      </c>
      <c r="P47" s="8">
        <v>0.45</v>
      </c>
      <c r="Q47" s="8">
        <v>0.55000000000000004</v>
      </c>
    </row>
    <row r="48" spans="8:21">
      <c r="O48" s="8" t="s">
        <v>62</v>
      </c>
      <c r="P48" s="8">
        <v>0.53749999999999998</v>
      </c>
      <c r="Q48" s="8">
        <v>0.46250000000000002</v>
      </c>
    </row>
    <row r="1000" spans="190:204">
      <c r="GH1000" s="3" t="s">
        <v>20</v>
      </c>
      <c r="GI1000" s="3" t="s">
        <v>21</v>
      </c>
      <c r="GJ1000" s="3" t="s">
        <v>22</v>
      </c>
      <c r="GK1000" s="3" t="s">
        <v>23</v>
      </c>
      <c r="GL1000" s="3" t="s">
        <v>25</v>
      </c>
      <c r="GM1000" s="3" t="s">
        <v>26</v>
      </c>
      <c r="GN1000" s="3" t="s">
        <v>27</v>
      </c>
      <c r="GO1000" s="3" t="s">
        <v>28</v>
      </c>
      <c r="GP1000" s="3" t="s">
        <v>29</v>
      </c>
      <c r="GQ1000" s="3" t="s">
        <v>30</v>
      </c>
      <c r="GR1000" s="3" t="s">
        <v>31</v>
      </c>
      <c r="GS1000" s="3" t="s">
        <v>32</v>
      </c>
      <c r="GT1000" s="3" t="s">
        <v>33</v>
      </c>
      <c r="GU1000" s="3" t="s">
        <v>34</v>
      </c>
      <c r="GV1000" s="3" t="s">
        <v>35</v>
      </c>
    </row>
    <row r="1001" spans="190:204">
      <c r="GH1001" s="3">
        <v>0</v>
      </c>
      <c r="GI1001" s="3" t="s">
        <v>24</v>
      </c>
      <c r="GJ1001" s="3">
        <v>0</v>
      </c>
      <c r="GK1001" s="3">
        <v>0</v>
      </c>
      <c r="GL1001" s="3">
        <v>0</v>
      </c>
      <c r="GM1001" s="3" t="s">
        <v>40</v>
      </c>
      <c r="GN1001" s="3">
        <v>2</v>
      </c>
      <c r="GO1001" s="3">
        <v>1</v>
      </c>
      <c r="GP1001" s="3">
        <v>2</v>
      </c>
      <c r="GQ1001" s="3">
        <v>0</v>
      </c>
      <c r="GR1001" s="3">
        <v>0</v>
      </c>
      <c r="GS1001" s="3">
        <v>0</v>
      </c>
      <c r="GT1001" s="4">
        <v>11</v>
      </c>
      <c r="GU1001" s="4">
        <v>1</v>
      </c>
      <c r="GV1001" s="4" t="b">
        <v>1</v>
      </c>
    </row>
    <row r="1002" spans="190:204">
      <c r="GH1002" s="3">
        <v>1</v>
      </c>
      <c r="GL1002" s="3">
        <v>0</v>
      </c>
      <c r="GM1002" s="3" t="s">
        <v>40</v>
      </c>
      <c r="GN1002" s="3">
        <v>2</v>
      </c>
      <c r="GO1002" s="3">
        <v>3</v>
      </c>
      <c r="GP1002" s="3">
        <v>4</v>
      </c>
      <c r="GQ1002" s="3">
        <v>0</v>
      </c>
      <c r="GR1002" s="3">
        <v>0</v>
      </c>
      <c r="GS1002" s="3">
        <v>0</v>
      </c>
      <c r="GT1002" s="4">
        <v>4</v>
      </c>
      <c r="GU1002" s="4">
        <v>5</v>
      </c>
      <c r="GV1002" s="4" t="b">
        <v>1</v>
      </c>
    </row>
    <row r="1003" spans="190:204">
      <c r="GH1003" s="3">
        <v>2</v>
      </c>
      <c r="GL1003" s="3">
        <v>0</v>
      </c>
      <c r="GM1003" s="3" t="s">
        <v>40</v>
      </c>
      <c r="GN1003" s="3">
        <v>2</v>
      </c>
      <c r="GO1003" s="3">
        <v>5</v>
      </c>
      <c r="GP1003" s="3">
        <v>6</v>
      </c>
      <c r="GQ1003" s="3">
        <v>0</v>
      </c>
      <c r="GR1003" s="3">
        <v>0</v>
      </c>
      <c r="GS1003" s="3">
        <v>0</v>
      </c>
      <c r="GT1003" s="4">
        <v>19</v>
      </c>
      <c r="GU1003" s="4">
        <v>5</v>
      </c>
      <c r="GV1003" s="4" t="b">
        <v>1</v>
      </c>
    </row>
    <row r="1004" spans="190:204">
      <c r="GH1004" s="7">
        <v>3</v>
      </c>
      <c r="GL1004" s="7">
        <v>1</v>
      </c>
      <c r="GM1004" s="7" t="s">
        <v>37</v>
      </c>
      <c r="GN1004" s="7">
        <v>0</v>
      </c>
      <c r="GO1004" s="7">
        <v>0</v>
      </c>
      <c r="GP1004" s="7">
        <v>0</v>
      </c>
      <c r="GQ1004" s="7">
        <v>0</v>
      </c>
      <c r="GR1004" s="7">
        <v>0</v>
      </c>
      <c r="GS1004" s="7">
        <v>0</v>
      </c>
      <c r="GT1004" s="7">
        <v>2</v>
      </c>
      <c r="GU1004" s="7">
        <v>9</v>
      </c>
      <c r="GV1004" s="7" t="b">
        <v>1</v>
      </c>
    </row>
    <row r="1005" spans="190:204">
      <c r="GH1005" s="7">
        <v>4</v>
      </c>
      <c r="GL1005" s="7">
        <v>1</v>
      </c>
      <c r="GM1005" s="7" t="s">
        <v>37</v>
      </c>
      <c r="GN1005" s="7">
        <v>0</v>
      </c>
      <c r="GO1005" s="7">
        <v>0</v>
      </c>
      <c r="GP1005" s="7">
        <v>0</v>
      </c>
      <c r="GQ1005" s="7">
        <v>0</v>
      </c>
      <c r="GR1005" s="7">
        <v>0</v>
      </c>
      <c r="GS1005" s="7">
        <v>0</v>
      </c>
      <c r="GT1005" s="7">
        <v>7</v>
      </c>
      <c r="GU1005" s="7">
        <v>9</v>
      </c>
      <c r="GV1005" s="7" t="b">
        <v>1</v>
      </c>
    </row>
    <row r="1006" spans="190:204">
      <c r="GH1006" s="7">
        <v>5</v>
      </c>
      <c r="GL1006" s="7">
        <v>2</v>
      </c>
      <c r="GM1006" s="7" t="s">
        <v>40</v>
      </c>
      <c r="GN1006" s="7">
        <v>2</v>
      </c>
      <c r="GO1006" s="7">
        <v>7</v>
      </c>
      <c r="GP1006" s="7">
        <v>8</v>
      </c>
      <c r="GQ1006" s="7">
        <v>0</v>
      </c>
      <c r="GR1006" s="7">
        <v>0</v>
      </c>
      <c r="GS1006" s="7">
        <v>0</v>
      </c>
      <c r="GT1006" s="7">
        <v>14</v>
      </c>
      <c r="GU1006" s="7">
        <v>9</v>
      </c>
      <c r="GV1006" s="7" t="b">
        <v>1</v>
      </c>
    </row>
    <row r="1007" spans="190:204">
      <c r="GH1007" s="7">
        <v>6</v>
      </c>
      <c r="GL1007" s="7">
        <v>2</v>
      </c>
      <c r="GM1007" s="7" t="s">
        <v>40</v>
      </c>
      <c r="GN1007" s="7">
        <v>2</v>
      </c>
      <c r="GO1007" s="7">
        <v>9</v>
      </c>
      <c r="GP1007" s="7">
        <v>10</v>
      </c>
      <c r="GQ1007" s="7">
        <v>0</v>
      </c>
      <c r="GR1007" s="7">
        <v>0</v>
      </c>
      <c r="GS1007" s="7">
        <v>0</v>
      </c>
      <c r="GT1007" s="7">
        <v>24</v>
      </c>
      <c r="GU1007" s="7">
        <v>9</v>
      </c>
      <c r="GV1007" s="7" t="b">
        <v>1</v>
      </c>
    </row>
    <row r="1008" spans="190:204">
      <c r="GH1008" s="7">
        <v>7</v>
      </c>
      <c r="GL1008" s="7">
        <v>5</v>
      </c>
      <c r="GM1008" s="7" t="s">
        <v>37</v>
      </c>
      <c r="GN1008" s="7">
        <v>0</v>
      </c>
      <c r="GO1008" s="7">
        <v>0</v>
      </c>
      <c r="GP1008" s="7">
        <v>0</v>
      </c>
      <c r="GQ1008" s="7">
        <v>0</v>
      </c>
      <c r="GR1008" s="7">
        <v>0</v>
      </c>
      <c r="GS1008" s="7">
        <v>0</v>
      </c>
      <c r="GT1008" s="7">
        <v>12</v>
      </c>
      <c r="GU1008" s="7">
        <v>13</v>
      </c>
      <c r="GV1008" s="7" t="b">
        <v>1</v>
      </c>
    </row>
    <row r="1009" spans="190:204">
      <c r="GH1009" s="7">
        <v>8</v>
      </c>
      <c r="GL1009" s="7">
        <v>5</v>
      </c>
      <c r="GM1009" s="7" t="s">
        <v>37</v>
      </c>
      <c r="GN1009" s="7">
        <v>0</v>
      </c>
      <c r="GO1009" s="7">
        <v>0</v>
      </c>
      <c r="GP1009" s="7">
        <v>0</v>
      </c>
      <c r="GQ1009" s="7">
        <v>0</v>
      </c>
      <c r="GR1009" s="7">
        <v>0</v>
      </c>
      <c r="GS1009" s="7">
        <v>0</v>
      </c>
      <c r="GT1009" s="7">
        <v>17</v>
      </c>
      <c r="GU1009" s="7">
        <v>13</v>
      </c>
      <c r="GV1009" s="7" t="b">
        <v>1</v>
      </c>
    </row>
    <row r="1010" spans="190:204">
      <c r="GH1010" s="7">
        <v>9</v>
      </c>
      <c r="GL1010" s="7">
        <v>6</v>
      </c>
      <c r="GM1010" s="7" t="s">
        <v>37</v>
      </c>
      <c r="GN1010" s="7">
        <v>0</v>
      </c>
      <c r="GO1010" s="7">
        <v>0</v>
      </c>
      <c r="GP1010" s="7">
        <v>0</v>
      </c>
      <c r="GQ1010" s="7">
        <v>0</v>
      </c>
      <c r="GR1010" s="7">
        <v>0</v>
      </c>
      <c r="GS1010" s="7">
        <v>0</v>
      </c>
      <c r="GT1010" s="7">
        <v>22</v>
      </c>
      <c r="GU1010" s="7">
        <v>13</v>
      </c>
      <c r="GV1010" s="7" t="b">
        <v>1</v>
      </c>
    </row>
    <row r="1011" spans="190:204">
      <c r="GH1011" s="7">
        <v>10</v>
      </c>
      <c r="GL1011" s="7">
        <v>6</v>
      </c>
      <c r="GM1011" s="7" t="s">
        <v>37</v>
      </c>
      <c r="GN1011" s="7">
        <v>0</v>
      </c>
      <c r="GO1011" s="7">
        <v>0</v>
      </c>
      <c r="GP1011" s="7">
        <v>0</v>
      </c>
      <c r="GQ1011" s="7">
        <v>0</v>
      </c>
      <c r="GR1011" s="7">
        <v>0</v>
      </c>
      <c r="GS1011" s="7">
        <v>0</v>
      </c>
      <c r="GT1011" s="7">
        <v>27</v>
      </c>
      <c r="GU1011" s="7">
        <v>13</v>
      </c>
      <c r="GV1011" s="7" t="b">
        <v>1</v>
      </c>
    </row>
  </sheetData>
  <pageMargins left="0.75" right="0.75" top="1" bottom="1" header="0.5" footer="0.5"/>
  <pageSetup orientation="portrait" horizontalDpi="4294967292" verticalDpi="4294967292"/>
  <headerFooter>
    <oddFooter>&amp;l&amp;bTreePlan Student License, For Education Only&amp;r&amp;bTreePlan.com</oddFooter>
  </headerFooter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Court_Settle</vt:lpstr>
      <vt:lpstr>Jury Trial</vt:lpstr>
      <vt:lpstr>Gilder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Lora Neel</dc:creator>
  <cp:lastModifiedBy>Jonathan Hudgins</cp:lastModifiedBy>
  <dcterms:created xsi:type="dcterms:W3CDTF">2015-12-28T19:27:08Z</dcterms:created>
  <dcterms:modified xsi:type="dcterms:W3CDTF">2016-01-08T02:38:01Z</dcterms:modified>
</cp:coreProperties>
</file>