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05" yWindow="-105" windowWidth="20730" windowHeight="11760" tabRatio="883" firstSheet="1" activeTab="1"/>
  </bookViews>
  <sheets>
    <sheet name="BACK UP VOL" sheetId="33" r:id="rId1"/>
    <sheet name="REKAP RAB" sheetId="34" r:id="rId2"/>
    <sheet name="RAB" sheetId="35" r:id="rId3"/>
    <sheet name="BIAYA SMKK" sheetId="39" r:id="rId4"/>
    <sheet name="REKAP ANALISA" sheetId="2" r:id="rId5"/>
    <sheet name="DEVISI 2" sheetId="11" r:id="rId6"/>
    <sheet name="DEVISI 3" sheetId="13" r:id="rId7"/>
    <sheet name="DEVISI 4" sheetId="12" r:id="rId8"/>
    <sheet name="DEVISI 5" sheetId="23" r:id="rId9"/>
    <sheet name="DEVISI 9" sheetId="26" r:id="rId10"/>
    <sheet name="An. Tambahan" sheetId="36" r:id="rId11"/>
    <sheet name="BAHAN+UPAH" sheetId="4" r:id="rId12"/>
    <sheet name="MPU OPSI 1" sheetId="44" state="hidden" r:id="rId13"/>
    <sheet name="MPU OPSI 2" sheetId="45" r:id="rId14"/>
    <sheet name="TKDN" sheetId="40" r:id="rId15"/>
    <sheet name="ANALISA K3" sheetId="32" r:id="rId16"/>
    <sheet name="DEVISI 6" sheetId="27" r:id="rId17"/>
    <sheet name="DEVISI 8" sheetId="24" r:id="rId18"/>
    <sheet name="Sheet1" sheetId="37" r:id="rId19"/>
    <sheet name="Sheet2" sheetId="3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</externalReferences>
  <definedNames>
    <definedName name="\">#REF!</definedName>
    <definedName name="\__TOTAL">#REF!</definedName>
    <definedName name="\_BUPAH_BAHAN">#REF!</definedName>
    <definedName name="\_CALAT__">#REF!</definedName>
    <definedName name="\_DMOBILISASI">#REF!</definedName>
    <definedName name="\_EMORTAR">#REF!</definedName>
    <definedName name="\_FGALIANBIASA">#REF!</definedName>
    <definedName name="\_GGALIANPADAS">#REF!</definedName>
    <definedName name="\_HURUGANBIASA">#REF!</definedName>
    <definedName name="\_IURUGANPILIHA">#REF!</definedName>
    <definedName name="\_JPEMADATANTAN">#REF!</definedName>
    <definedName name="\_KAGREGAT_A">#REF!</definedName>
    <definedName name="\_LAGREGAT_B">#REF!</definedName>
    <definedName name="\_MCTSB">#REF!</definedName>
    <definedName name="\_NSEMENPONDASI">#REF!</definedName>
    <definedName name="\_OPONDASISEMEN">#REF!</definedName>
    <definedName name="\_PPRIMECOAT">#REF!</definedName>
    <definedName name="\_QTACKCOAT">#REF!</definedName>
    <definedName name="\_RBURTU">#REF!</definedName>
    <definedName name="\_SPELABURAN">#REF!</definedName>
    <definedName name="\_THRS">#REF!</definedName>
    <definedName name="\_UATB">#REF!</definedName>
    <definedName name="\_VATBL">#REF!</definedName>
    <definedName name="\_WAC">#REF!</definedName>
    <definedName name="\_XSMA">#REF!</definedName>
    <definedName name="\_YK_275">#REF!</definedName>
    <definedName name="\_ZK_225">#REF!</definedName>
    <definedName name="\0" localSheetId="15">#REF!</definedName>
    <definedName name="\0">#REF!</definedName>
    <definedName name="\A">#REF!</definedName>
    <definedName name="\AAK_175">#REF!</definedName>
    <definedName name="\ABK_125">#REF!</definedName>
    <definedName name="\ACPEMBESIAN">#REF!</definedName>
    <definedName name="\ADPASANGANBATU">#REF!</definedName>
    <definedName name="\AEPANCANGGELAM">#REF!</definedName>
    <definedName name="\AFPLESTERAN">#REF!</definedName>
    <definedName name="\AGSIARAN">#REF!</definedName>
    <definedName name="\AHK_225__JBT_">#REF!</definedName>
    <definedName name="\AIK_350">#REF!</definedName>
    <definedName name="\AJMACADAM1">#REF!</definedName>
    <definedName name="\AKMARKA">#REF!</definedName>
    <definedName name="\ALRAMBU">#REF!</definedName>
    <definedName name="\AMPATOKPENGARA">#REF!</definedName>
    <definedName name="\ANKM">#REF!</definedName>
    <definedName name="\AOHEKTOMETER">#REF!</definedName>
    <definedName name="\APPENEBPOHON">#REF!</definedName>
    <definedName name="\AQPORTLPNJARAH">#REF!</definedName>
    <definedName name="\ARCOLDMILLING">#REF!</definedName>
    <definedName name="\AS01_03">#REF!</definedName>
    <definedName name="\AS05_07">#REF!</definedName>
    <definedName name="\AS08_10">#REF!</definedName>
    <definedName name="\ATVOLUME">#REF!</definedName>
    <definedName name="\AUREKAP">#REF!</definedName>
    <definedName name="\AV1DAFKUANTITA">#REF!</definedName>
    <definedName name="\AV2DAFKUANTITA">#REF!</definedName>
    <definedName name="\B">#REF!</definedName>
    <definedName name="\B_EVA">#REF!</definedName>
    <definedName name="\B_EVA1">#REF!</definedName>
    <definedName name="\B_PEM">#REF!</definedName>
    <definedName name="\B_PEM1">#REF!</definedName>
    <definedName name="\B_PENJ">#REF!</definedName>
    <definedName name="\B_PENJ1">#REF!</definedName>
    <definedName name="\B_TIMPANG">#REF!</definedName>
    <definedName name="\BAB_I_VI">#REF!</definedName>
    <definedName name="\BAB_VII_X">#REF!</definedName>
    <definedName name="\C">#REF!</definedName>
    <definedName name="\CV">#REF!</definedName>
    <definedName name="\CV_1">#REF!</definedName>
    <definedName name="\CV_2">#REF!</definedName>
    <definedName name="\CV2">#REF!</definedName>
    <definedName name="\D">#REF!</definedName>
    <definedName name="\D_REK">#REF!</definedName>
    <definedName name="\D_REK1">#REF!</definedName>
    <definedName name="\DAF_ISI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LAMP">#REF!</definedName>
    <definedName name="\LAMP1">#REF!</definedName>
    <definedName name="\LAMP2">#REF!</definedName>
    <definedName name="\M" localSheetId="15">#REF!</definedName>
    <definedName name="\M">#REF!</definedName>
    <definedName name="\N">#REF!</definedName>
    <definedName name="\O">#REF!</definedName>
    <definedName name="\P" localSheetId="15">#REF!</definedName>
    <definedName name="\P">#REF!</definedName>
    <definedName name="\PENET">#REF!</definedName>
    <definedName name="\PENET1">#REF!</definedName>
    <definedName name="\PRO">#REF!</definedName>
    <definedName name="\q">#REF!</definedName>
    <definedName name="\R">#REF!</definedName>
    <definedName name="\RESUME">#REF!</definedName>
    <definedName name="\RESUME1">#REF!</definedName>
    <definedName name="\S">#REF!</definedName>
    <definedName name="\T">#REF!</definedName>
    <definedName name="\U">#REF!</definedName>
    <definedName name="\USUL_1">#REF!</definedName>
    <definedName name="\USUL_2">#REF!</definedName>
    <definedName name="\V">#REF!</definedName>
    <definedName name="\W">#REF!</definedName>
    <definedName name="\WQ">'[1]BAG-2'!#REF!</definedName>
    <definedName name="\x">#REF!</definedName>
    <definedName name="\Y">#REF!</definedName>
    <definedName name="\Z">#REF!</definedName>
    <definedName name="__">[0]!STOP2:[0]!STOP2E</definedName>
    <definedName name="__?___RIGHT__?_">#REF!</definedName>
    <definedName name="_______________\G">#REF!</definedName>
    <definedName name="_______________\V">#REF!</definedName>
    <definedName name="________________\0">#REF!</definedName>
    <definedName name="________________\M">#REF!</definedName>
    <definedName name="________________\P">#REF!</definedName>
    <definedName name="________________\S">#REF!</definedName>
    <definedName name="______________________________arr3">{"Book1","4.09 FLORA DAN FAUNA.xls","4.22 PERLENGKAPAN SEKOLAH.xls"}</definedName>
    <definedName name="______________________________mas1">{"Book1","4.09 FLORA DAN FAUNA.xls","4.22 PERLENGKAPAN SEKOLAH.xls"}</definedName>
    <definedName name="______________________________mas12">{"Book1","4.09 FLORA DAN FAUNA.xls","4.22 PERLENGKAPAN SEKOLAH.xls"}</definedName>
    <definedName name="______________________________mas4">{"Book1","4.09 FLORA DAN FAUNA.xls","4.22 PERLENGKAPAN SEKOLAH.xls"}</definedName>
    <definedName name="______________________________mas5">{"Book1","4.09 FLORA DAN FAUNA.xls","4.22 PERLENGKAPAN SEKOLAH.xls"}</definedName>
    <definedName name="______________________________mas6">{"Book1","4.09 FLORA DAN FAUNA.xls","4.22 PERLENGKAPAN SEKOLAH.xls"}</definedName>
    <definedName name="______________________________mas7">{"Book1","4.09 FLORA DAN FAUNA.xls","4.22 PERLENGKAPAN SEKOLAH.xls"}</definedName>
    <definedName name="______________________________mas8">{"Book1","4.09 FLORA DAN FAUNA.xls","4.22 PERLENGKAPAN SEKOLAH.xls"}</definedName>
    <definedName name="______________________________mas9">{"Book1","4.09 FLORA DAN FAUNA.xls","4.22 PERLENGKAPAN SEKOLAH.xls"}</definedName>
    <definedName name="______________________________me1">{"Book1","4.09 FLORA DAN FAUNA.xls","4.22 PERLENGKAPAN SEKOLAH.xls"}</definedName>
    <definedName name="______________________________me2">{"Book1","4.09 FLORA DAN FAUNA.xls","4.22 PERLENGKAPAN SEKOLAH.xls"}</definedName>
    <definedName name="______________________________me3">{"Book1","4.09 FLORA DAN FAUNA.xls","4.22 PERLENGKAPAN SEKOLAH.xls"}</definedName>
    <definedName name="______________________________me4">{"Book1","4.09 FLORA DAN FAUNA.xls","4.22 PERLENGKAPAN SEKOLAH.xls"}</definedName>
    <definedName name="______________________________me5">{"Book1","4.09 FLORA DAN FAUNA.xls","4.22 PERLENGKAPAN SEKOLAH.xls"}</definedName>
    <definedName name="______________________________mek3">{"Book1","4.09 FLORA DAN FAUNA.xls","4.22 PERLENGKAPAN SEKOLAH.xls"}</definedName>
    <definedName name="______________________________mek5">{"Book1","4.09 FLORA DAN FAUNA.xls","4.22 PERLENGKAPAN SEKOLAH.xls"}</definedName>
    <definedName name="_____________________________arr3">{"Book1","4.09 FLORA DAN FAUNA.xls","4.22 PERLENGKAPAN SEKOLAH.xls"}</definedName>
    <definedName name="_____________________________der4">{"Book1","4.09 FLORA DAN FAUNA.xls","4.22 PERLENGKAPAN SEKOLAH.xls"}</definedName>
    <definedName name="_____________________________mas1">{"Book1","4.09 FLORA DAN FAUNA.xls","4.22 PERLENGKAPAN SEKOLAH.xls"}</definedName>
    <definedName name="_____________________________mas12">{"Book1","4.09 FLORA DAN FAUNA.xls","4.22 PERLENGKAPAN SEKOLAH.xls"}</definedName>
    <definedName name="_____________________________mas2">{"Book1","4.09 FLORA DAN FAUNA.xls","4.22 PERLENGKAPAN SEKOLAH.xls"}</definedName>
    <definedName name="_____________________________mas4">{"Book1","4.09 FLORA DAN FAUNA.xls","4.22 PERLENGKAPAN SEKOLAH.xls"}</definedName>
    <definedName name="_____________________________mas5">{"Book1","4.09 FLORA DAN FAUNA.xls","4.22 PERLENGKAPAN SEKOLAH.xls"}</definedName>
    <definedName name="_____________________________mas6">{"Book1","4.09 FLORA DAN FAUNA.xls","4.22 PERLENGKAPAN SEKOLAH.xls"}</definedName>
    <definedName name="_____________________________mas7">{"Book1","4.09 FLORA DAN FAUNA.xls","4.22 PERLENGKAPAN SEKOLAH.xls"}</definedName>
    <definedName name="_____________________________mas8">{"Book1","4.09 FLORA DAN FAUNA.xls","4.22 PERLENGKAPAN SEKOLAH.xls"}</definedName>
    <definedName name="_____________________________mas9">{"Book1","4.09 FLORA DAN FAUNA.xls","4.22 PERLENGKAPAN SEKOLAH.xls"}</definedName>
    <definedName name="_____________________________me1">{"Book1","4.09 FLORA DAN FAUNA.xls","4.22 PERLENGKAPAN SEKOLAH.xls"}</definedName>
    <definedName name="_____________________________me2">{"Book1","4.09 FLORA DAN FAUNA.xls","4.22 PERLENGKAPAN SEKOLAH.xls"}</definedName>
    <definedName name="_____________________________me3">{"Book1","4.09 FLORA DAN FAUNA.xls","4.22 PERLENGKAPAN SEKOLAH.xls"}</definedName>
    <definedName name="_____________________________me4">{"Book1","4.09 FLORA DAN FAUNA.xls","4.22 PERLENGKAPAN SEKOLAH.xls"}</definedName>
    <definedName name="_____________________________me5">{"Book1","4.09 FLORA DAN FAUNA.xls","4.22 PERLENGKAPAN SEKOLAH.xls"}</definedName>
    <definedName name="_____________________________me9">{"Book1","4.09 FLORA DAN FAUNA.xls","4.22 PERLENGKAPAN SEKOLAH.xls"}</definedName>
    <definedName name="_____________________________mek1">{"Book1","4.09 FLORA DAN FAUNA.xls","4.22 PERLENGKAPAN SEKOLAH.xls"}</definedName>
    <definedName name="_____________________________mek2">{"Book1","4.09 FLORA DAN FAUNA.xls","4.22 PERLENGKAPAN SEKOLAH.xls"}</definedName>
    <definedName name="_____________________________mek3">{"Book1","4.09 FLORA DAN FAUNA.xls","4.22 PERLENGKAPAN SEKOLAH.xls"}</definedName>
    <definedName name="_____________________________mek5">{"Book1","4.09 FLORA DAN FAUNA.xls","4.22 PERLENGKAPAN SEKOLAH.xls"}</definedName>
    <definedName name="_____________________________mek87">{"Book1","4.09 FLORA DAN FAUNA.xls","4.22 PERLENGKAPAN SEKOLAH.xls"}</definedName>
    <definedName name="_____________________________mek9">{"Book1","4.09 FLORA DAN FAUNA.xls","4.22 PERLENGKAPAN SEKOLAH.xls"}</definedName>
    <definedName name="_____________________________meq12">{"Book1","4.09 FLORA DAN FAUNA.xls","4.22 PERLENGKAPAN SEKOLAH.xls"}</definedName>
    <definedName name="____________________________arr3">{"Book1","4.09 FLORA DAN FAUNA.xls","4.22 PERLENGKAPAN SEKOLAH.xls"}</definedName>
    <definedName name="____________________________der4">{"Book1","4.09 FLORA DAN FAUNA.xls","4.22 PERLENGKAPAN SEKOLAH.xls"}</definedName>
    <definedName name="____________________________doc5">{"Book1","4.09 FLORA DAN FAUNA.xls","4.22 PERLENGKAPAN SEKOLAH.xls"}</definedName>
    <definedName name="____________________________mas1">{"Book1","4.09 FLORA DAN FAUNA.xls","4.22 PERLENGKAPAN SEKOLAH.xls"}</definedName>
    <definedName name="____________________________mas12">{"Book1","4.09 FLORA DAN FAUNA.xls","4.22 PERLENGKAPAN SEKOLAH.xls"}</definedName>
    <definedName name="____________________________mas2">{"Book1","4.09 FLORA DAN FAUNA.xls","4.22 PERLENGKAPAN SEKOLAH.xls"}</definedName>
    <definedName name="____________________________mas4">{"Book1","4.09 FLORA DAN FAUNA.xls","4.22 PERLENGKAPAN SEKOLAH.xls"}</definedName>
    <definedName name="____________________________mas5">{"Book1","4.09 FLORA DAN FAUNA.xls","4.22 PERLENGKAPAN SEKOLAH.xls"}</definedName>
    <definedName name="____________________________mas6">{"Book1","4.09 FLORA DAN FAUNA.xls","4.22 PERLENGKAPAN SEKOLAH.xls"}</definedName>
    <definedName name="____________________________mas7">{"Book1","4.09 FLORA DAN FAUNA.xls","4.22 PERLENGKAPAN SEKOLAH.xls"}</definedName>
    <definedName name="____________________________mas8">{"Book1","4.09 FLORA DAN FAUNA.xls","4.22 PERLENGKAPAN SEKOLAH.xls"}</definedName>
    <definedName name="____________________________mas9">{"Book1","4.09 FLORA DAN FAUNA.xls","4.22 PERLENGKAPAN SEKOLAH.xls"}</definedName>
    <definedName name="____________________________me1">{"Book1","4.09 FLORA DAN FAUNA.xls","4.22 PERLENGKAPAN SEKOLAH.xls"}</definedName>
    <definedName name="____________________________me2">{"Book1","4.09 FLORA DAN FAUNA.xls","4.22 PERLENGKAPAN SEKOLAH.xls"}</definedName>
    <definedName name="____________________________me3">{"Book1","4.09 FLORA DAN FAUNA.xls","4.22 PERLENGKAPAN SEKOLAH.xls"}</definedName>
    <definedName name="____________________________me4">{"Book1","4.09 FLORA DAN FAUNA.xls","4.22 PERLENGKAPAN SEKOLAH.xls"}</definedName>
    <definedName name="____________________________me5">{"Book1","4.09 FLORA DAN FAUNA.xls","4.22 PERLENGKAPAN SEKOLAH.xls"}</definedName>
    <definedName name="____________________________me9">{"Book1","4.09 FLORA DAN FAUNA.xls","4.22 PERLENGKAPAN SEKOLAH.xls"}</definedName>
    <definedName name="____________________________mek1">{"Book1","4.09 FLORA DAN FAUNA.xls","4.22 PERLENGKAPAN SEKOLAH.xls"}</definedName>
    <definedName name="____________________________mek2">{"Book1","4.09 FLORA DAN FAUNA.xls","4.22 PERLENGKAPAN SEKOLAH.xls"}</definedName>
    <definedName name="____________________________mek3">{"Book1","4.09 FLORA DAN FAUNA.xls","4.22 PERLENGKAPAN SEKOLAH.xls"}</definedName>
    <definedName name="____________________________mek5">{"Book1","4.09 FLORA DAN FAUNA.xls","4.22 PERLENGKAPAN SEKOLAH.xls"}</definedName>
    <definedName name="____________________________mek87">{"Book1","4.09 FLORA DAN FAUNA.xls","4.22 PERLENGKAPAN SEKOLAH.xls"}</definedName>
    <definedName name="____________________________mek9">{"Book1","4.09 FLORA DAN FAUNA.xls","4.22 PERLENGKAPAN SEKOLAH.xls"}</definedName>
    <definedName name="____________________________meq12">{"Book1","4.09 FLORA DAN FAUNA.xls","4.22 PERLENGKAPAN SEKOLAH.xls"}</definedName>
    <definedName name="___________________________arr3">{"Book1","4.09 FLORA DAN FAUNA.xls","4.22 PERLENGKAPAN SEKOLAH.xls"}</definedName>
    <definedName name="___________________________der4">{"Book1","4.09 FLORA DAN FAUNA.xls","4.22 PERLENGKAPAN SEKOLAH.xls"}</definedName>
    <definedName name="___________________________doc5">{"Book1","4.09 FLORA DAN FAUNA.xls","4.22 PERLENGKAPAN SEKOLAH.xls"}</definedName>
    <definedName name="___________________________mas1">{"Book1","4.09 FLORA DAN FAUNA.xls","4.22 PERLENGKAPAN SEKOLAH.xls"}</definedName>
    <definedName name="___________________________mas12">{"Book1","4.09 FLORA DAN FAUNA.xls","4.22 PERLENGKAPAN SEKOLAH.xls"}</definedName>
    <definedName name="___________________________mas2">{"Book1","4.09 FLORA DAN FAUNA.xls","4.22 PERLENGKAPAN SEKOLAH.xls"}</definedName>
    <definedName name="___________________________mas4">{"Book1","4.09 FLORA DAN FAUNA.xls","4.22 PERLENGKAPAN SEKOLAH.xls"}</definedName>
    <definedName name="___________________________mas5">{"Book1","4.09 FLORA DAN FAUNA.xls","4.22 PERLENGKAPAN SEKOLAH.xls"}</definedName>
    <definedName name="___________________________mas6">{"Book1","4.09 FLORA DAN FAUNA.xls","4.22 PERLENGKAPAN SEKOLAH.xls"}</definedName>
    <definedName name="___________________________mas7">{"Book1","4.09 FLORA DAN FAUNA.xls","4.22 PERLENGKAPAN SEKOLAH.xls"}</definedName>
    <definedName name="___________________________mas8">{"Book1","4.09 FLORA DAN FAUNA.xls","4.22 PERLENGKAPAN SEKOLAH.xls"}</definedName>
    <definedName name="___________________________mas9">{"Book1","4.09 FLORA DAN FAUNA.xls","4.22 PERLENGKAPAN SEKOLAH.xls"}</definedName>
    <definedName name="___________________________me1">{"Book1","4.09 FLORA DAN FAUNA.xls","4.22 PERLENGKAPAN SEKOLAH.xls"}</definedName>
    <definedName name="___________________________me2">{"Book1","4.09 FLORA DAN FAUNA.xls","4.22 PERLENGKAPAN SEKOLAH.xls"}</definedName>
    <definedName name="___________________________me3">{"Book1","4.09 FLORA DAN FAUNA.xls","4.22 PERLENGKAPAN SEKOLAH.xls"}</definedName>
    <definedName name="___________________________me4">{"Book1","4.09 FLORA DAN FAUNA.xls","4.22 PERLENGKAPAN SEKOLAH.xls"}</definedName>
    <definedName name="___________________________me5">{"Book1","4.09 FLORA DAN FAUNA.xls","4.22 PERLENGKAPAN SEKOLAH.xls"}</definedName>
    <definedName name="___________________________me9">{"Book1","4.09 FLORA DAN FAUNA.xls","4.22 PERLENGKAPAN SEKOLAH.xls"}</definedName>
    <definedName name="___________________________mek1">{"Book1","4.09 FLORA DAN FAUNA.xls","4.22 PERLENGKAPAN SEKOLAH.xls"}</definedName>
    <definedName name="___________________________mek2">{"Book1","4.09 FLORA DAN FAUNA.xls","4.22 PERLENGKAPAN SEKOLAH.xls"}</definedName>
    <definedName name="___________________________mek3">{"Book1","4.09 FLORA DAN FAUNA.xls","4.22 PERLENGKAPAN SEKOLAH.xls"}</definedName>
    <definedName name="___________________________mek5">{"Book1","4.09 FLORA DAN FAUNA.xls","4.22 PERLENGKAPAN SEKOLAH.xls"}</definedName>
    <definedName name="___________________________mek87">{"Book1","4.09 FLORA DAN FAUNA.xls","4.22 PERLENGKAPAN SEKOLAH.xls"}</definedName>
    <definedName name="___________________________mek9">{"Book1","4.09 FLORA DAN FAUNA.xls","4.22 PERLENGKAPAN SEKOLAH.xls"}</definedName>
    <definedName name="___________________________meq12">{"Book1","4.09 FLORA DAN FAUNA.xls","4.22 PERLENGKAPAN SEKOLAH.xls"}</definedName>
    <definedName name="___________________________pvc100">#REF!</definedName>
    <definedName name="___________________________pvc150">#REF!</definedName>
    <definedName name="__________________________der4">{"Book1","4.09 FLORA DAN FAUNA.xls","4.22 PERLENGKAPAN SEKOLAH.xls"}</definedName>
    <definedName name="__________________________doc5">{"Book1","4.09 FLORA DAN FAUNA.xls","4.22 PERLENGKAPAN SEKOLAH.xls"}</definedName>
    <definedName name="__________________________mas2">{"Book1","4.09 FLORA DAN FAUNA.xls","4.22 PERLENGKAPAN SEKOLAH.xls"}</definedName>
    <definedName name="__________________________me9">{"Book1","4.09 FLORA DAN FAUNA.xls","4.22 PERLENGKAPAN SEKOLAH.xls"}</definedName>
    <definedName name="__________________________mek1">{"Book1","4.09 FLORA DAN FAUNA.xls","4.22 PERLENGKAPAN SEKOLAH.xls"}</definedName>
    <definedName name="__________________________mek2">{"Book1","4.09 FLORA DAN FAUNA.xls","4.22 PERLENGKAPAN SEKOLAH.xls"}</definedName>
    <definedName name="__________________________mek87">{"Book1","4.09 FLORA DAN FAUNA.xls","4.22 PERLENGKAPAN SEKOLAH.xls"}</definedName>
    <definedName name="__________________________mek9">{"Book1","4.09 FLORA DAN FAUNA.xls","4.22 PERLENGKAPAN SEKOLAH.xls"}</definedName>
    <definedName name="__________________________meq12">{"Book1","4.09 FLORA DAN FAUNA.xls","4.22 PERLENGKAPAN SEKOLAH.xls"}</definedName>
    <definedName name="__________________________pvc100">#REF!</definedName>
    <definedName name="__________________________pvc150">#REF!</definedName>
    <definedName name="__________________________PVC200">#REF!</definedName>
    <definedName name="_________________________doc5">{"Book1","4.09 FLORA DAN FAUNA.xls","4.22 PERLENGKAPAN SEKOLAH.xls"}</definedName>
    <definedName name="_________________________pvc100">#REF!</definedName>
    <definedName name="_________________________pvc150">#REF!</definedName>
    <definedName name="_________________________PVC200">#REF!</definedName>
    <definedName name="________________________gk2" hidden="1">#REF!</definedName>
    <definedName name="________________________pvc100">#REF!</definedName>
    <definedName name="________________________pvc150">#REF!</definedName>
    <definedName name="________________________PVC200">#REF!</definedName>
    <definedName name="_______________________gk2" hidden="1">#REF!</definedName>
    <definedName name="_______________________pvc100">#REF!</definedName>
    <definedName name="_______________________pvc150">#REF!</definedName>
    <definedName name="_______________________PVC200">#REF!</definedName>
    <definedName name="______________________gk2" hidden="1">#REF!</definedName>
    <definedName name="______________________PVC150">#REF!</definedName>
    <definedName name="______________________PVC200">#REF!</definedName>
    <definedName name="_____________________arr3">{"Book1","4.09 FLORA DAN FAUNA.xls","4.22 PERLENGKAPAN SEKOLAH.xls"}</definedName>
    <definedName name="_____________________gk2" hidden="1">#REF!</definedName>
    <definedName name="_____________________mas1">{"Book1","4.09 FLORA DAN FAUNA.xls","4.22 PERLENGKAPAN SEKOLAH.xls"}</definedName>
    <definedName name="_____________________mas12">{"Book1","4.09 FLORA DAN FAUNA.xls","4.22 PERLENGKAPAN SEKOLAH.xls"}</definedName>
    <definedName name="_____________________mas4">{"Book1","4.09 FLORA DAN FAUNA.xls","4.22 PERLENGKAPAN SEKOLAH.xls"}</definedName>
    <definedName name="_____________________mas5">{"Book1","4.09 FLORA DAN FAUNA.xls","4.22 PERLENGKAPAN SEKOLAH.xls"}</definedName>
    <definedName name="_____________________mas6">{"Book1","4.09 FLORA DAN FAUNA.xls","4.22 PERLENGKAPAN SEKOLAH.xls"}</definedName>
    <definedName name="_____________________mas7">{"Book1","4.09 FLORA DAN FAUNA.xls","4.22 PERLENGKAPAN SEKOLAH.xls"}</definedName>
    <definedName name="_____________________mas8">{"Book1","4.09 FLORA DAN FAUNA.xls","4.22 PERLENGKAPAN SEKOLAH.xls"}</definedName>
    <definedName name="_____________________mas9">{"Book1","4.09 FLORA DAN FAUNA.xls","4.22 PERLENGKAPAN SEKOLAH.xls"}</definedName>
    <definedName name="_____________________me1">{"Book1","4.09 FLORA DAN FAUNA.xls","4.22 PERLENGKAPAN SEKOLAH.xls"}</definedName>
    <definedName name="_____________________me2">{"Book1","4.09 FLORA DAN FAUNA.xls","4.22 PERLENGKAPAN SEKOLAH.xls"}</definedName>
    <definedName name="_____________________me3">{"Book1","4.09 FLORA DAN FAUNA.xls","4.22 PERLENGKAPAN SEKOLAH.xls"}</definedName>
    <definedName name="_____________________me4">{"Book1","4.09 FLORA DAN FAUNA.xls","4.22 PERLENGKAPAN SEKOLAH.xls"}</definedName>
    <definedName name="_____________________me5">{"Book1","4.09 FLORA DAN FAUNA.xls","4.22 PERLENGKAPAN SEKOLAH.xls"}</definedName>
    <definedName name="_____________________mek3">{"Book1","4.09 FLORA DAN FAUNA.xls","4.22 PERLENGKAPAN SEKOLAH.xls"}</definedName>
    <definedName name="_____________________mek5">{"Book1","4.09 FLORA DAN FAUNA.xls","4.22 PERLENGKAPAN SEKOLAH.xls"}</definedName>
    <definedName name="_____________________pvc1">#REF!</definedName>
    <definedName name="_____________________pvc100">#REF!</definedName>
    <definedName name="_____________________pvc150">#REF!</definedName>
    <definedName name="_____________________PVC200">#REF!</definedName>
    <definedName name="_____________________pvc4">#REF!</definedName>
    <definedName name="_____________________pvc6">#REF!</definedName>
    <definedName name="____________________arr3">{"Book1","4.09 FLORA DAN FAUNA.xls","4.22 PERLENGKAPAN SEKOLAH.xls"}</definedName>
    <definedName name="____________________der4">{"Book1","4.09 FLORA DAN FAUNA.xls","4.22 PERLENGKAPAN SEKOLAH.xls"}</definedName>
    <definedName name="____________________gk2" hidden="1">#REF!</definedName>
    <definedName name="____________________mas1">{"Book1","4.09 FLORA DAN FAUNA.xls","4.22 PERLENGKAPAN SEKOLAH.xls"}</definedName>
    <definedName name="____________________mas12">{"Book1","4.09 FLORA DAN FAUNA.xls","4.22 PERLENGKAPAN SEKOLAH.xls"}</definedName>
    <definedName name="____________________mas2">{"Book1","4.09 FLORA DAN FAUNA.xls","4.22 PERLENGKAPAN SEKOLAH.xls"}</definedName>
    <definedName name="____________________mas4">{"Book1","4.09 FLORA DAN FAUNA.xls","4.22 PERLENGKAPAN SEKOLAH.xls"}</definedName>
    <definedName name="____________________mas5">{"Book1","4.09 FLORA DAN FAUNA.xls","4.22 PERLENGKAPAN SEKOLAH.xls"}</definedName>
    <definedName name="____________________mas6">{"Book1","4.09 FLORA DAN FAUNA.xls","4.22 PERLENGKAPAN SEKOLAH.xls"}</definedName>
    <definedName name="____________________mas7">{"Book1","4.09 FLORA DAN FAUNA.xls","4.22 PERLENGKAPAN SEKOLAH.xls"}</definedName>
    <definedName name="____________________mas8">{"Book1","4.09 FLORA DAN FAUNA.xls","4.22 PERLENGKAPAN SEKOLAH.xls"}</definedName>
    <definedName name="____________________mas9">{"Book1","4.09 FLORA DAN FAUNA.xls","4.22 PERLENGKAPAN SEKOLAH.xls"}</definedName>
    <definedName name="____________________me1">{"Book1","4.09 FLORA DAN FAUNA.xls","4.22 PERLENGKAPAN SEKOLAH.xls"}</definedName>
    <definedName name="____________________me2">{"Book1","4.09 FLORA DAN FAUNA.xls","4.22 PERLENGKAPAN SEKOLAH.xls"}</definedName>
    <definedName name="____________________me3">{"Book1","4.09 FLORA DAN FAUNA.xls","4.22 PERLENGKAPAN SEKOLAH.xls"}</definedName>
    <definedName name="____________________me4">{"Book1","4.09 FLORA DAN FAUNA.xls","4.22 PERLENGKAPAN SEKOLAH.xls"}</definedName>
    <definedName name="____________________me5">{"Book1","4.09 FLORA DAN FAUNA.xls","4.22 PERLENGKAPAN SEKOLAH.xls"}</definedName>
    <definedName name="____________________me9">{"Book1","4.09 FLORA DAN FAUNA.xls","4.22 PERLENGKAPAN SEKOLAH.xls"}</definedName>
    <definedName name="____________________mek1">{"Book1","4.09 FLORA DAN FAUNA.xls","4.22 PERLENGKAPAN SEKOLAH.xls"}</definedName>
    <definedName name="____________________mek2">{"Book1","4.09 FLORA DAN FAUNA.xls","4.22 PERLENGKAPAN SEKOLAH.xls"}</definedName>
    <definedName name="____________________mek3">{"Book1","4.09 FLORA DAN FAUNA.xls","4.22 PERLENGKAPAN SEKOLAH.xls"}</definedName>
    <definedName name="____________________mek5">{"Book1","4.09 FLORA DAN FAUNA.xls","4.22 PERLENGKAPAN SEKOLAH.xls"}</definedName>
    <definedName name="____________________mek87">{"Book1","4.09 FLORA DAN FAUNA.xls","4.22 PERLENGKAPAN SEKOLAH.xls"}</definedName>
    <definedName name="____________________mek9">{"Book1","4.09 FLORA DAN FAUNA.xls","4.22 PERLENGKAPAN SEKOLAH.xls"}</definedName>
    <definedName name="____________________meq12">{"Book1","4.09 FLORA DAN FAUNA.xls","4.22 PERLENGKAPAN SEKOLAH.xls"}</definedName>
    <definedName name="____________________pvc100">#REF!</definedName>
    <definedName name="____________________pvc150">#REF!</definedName>
    <definedName name="____________________PVC200">#REF!</definedName>
    <definedName name="___________________arr3">{"Book1","4.09 FLORA DAN FAUNA.xls","4.22 PERLENGKAPAN SEKOLAH.xls"}</definedName>
    <definedName name="___________________der4">{"Book1","4.09 FLORA DAN FAUNA.xls","4.22 PERLENGKAPAN SEKOLAH.xls"}</definedName>
    <definedName name="___________________doc5">{"Book1","4.09 FLORA DAN FAUNA.xls","4.22 PERLENGKAPAN SEKOLAH.xls"}</definedName>
    <definedName name="___________________gk2" hidden="1">#REF!</definedName>
    <definedName name="___________________mas1">{"Book1","4.09 FLORA DAN FAUNA.xls","4.22 PERLENGKAPAN SEKOLAH.xls"}</definedName>
    <definedName name="___________________mas12">{"Book1","4.09 FLORA DAN FAUNA.xls","4.22 PERLENGKAPAN SEKOLAH.xls"}</definedName>
    <definedName name="___________________mas2">{"Book1","4.09 FLORA DAN FAUNA.xls","4.22 PERLENGKAPAN SEKOLAH.xls"}</definedName>
    <definedName name="___________________mas4">{"Book1","4.09 FLORA DAN FAUNA.xls","4.22 PERLENGKAPAN SEKOLAH.xls"}</definedName>
    <definedName name="___________________mas5">{"Book1","4.09 FLORA DAN FAUNA.xls","4.22 PERLENGKAPAN SEKOLAH.xls"}</definedName>
    <definedName name="___________________mas6">{"Book1","4.09 FLORA DAN FAUNA.xls","4.22 PERLENGKAPAN SEKOLAH.xls"}</definedName>
    <definedName name="___________________mas7">{"Book1","4.09 FLORA DAN FAUNA.xls","4.22 PERLENGKAPAN SEKOLAH.xls"}</definedName>
    <definedName name="___________________mas8">{"Book1","4.09 FLORA DAN FAUNA.xls","4.22 PERLENGKAPAN SEKOLAH.xls"}</definedName>
    <definedName name="___________________mas9">{"Book1","4.09 FLORA DAN FAUNA.xls","4.22 PERLENGKAPAN SEKOLAH.xls"}</definedName>
    <definedName name="___________________me1">{"Book1","4.09 FLORA DAN FAUNA.xls","4.22 PERLENGKAPAN SEKOLAH.xls"}</definedName>
    <definedName name="___________________me2">{"Book1","4.09 FLORA DAN FAUNA.xls","4.22 PERLENGKAPAN SEKOLAH.xls"}</definedName>
    <definedName name="___________________me3">{"Book1","4.09 FLORA DAN FAUNA.xls","4.22 PERLENGKAPAN SEKOLAH.xls"}</definedName>
    <definedName name="___________________me4">{"Book1","4.09 FLORA DAN FAUNA.xls","4.22 PERLENGKAPAN SEKOLAH.xls"}</definedName>
    <definedName name="___________________me5">{"Book1","4.09 FLORA DAN FAUNA.xls","4.22 PERLENGKAPAN SEKOLAH.xls"}</definedName>
    <definedName name="___________________me9">{"Book1","4.09 FLORA DAN FAUNA.xls","4.22 PERLENGKAPAN SEKOLAH.xls"}</definedName>
    <definedName name="___________________mek1">{"Book1","4.09 FLORA DAN FAUNA.xls","4.22 PERLENGKAPAN SEKOLAH.xls"}</definedName>
    <definedName name="___________________mek2">{"Book1","4.09 FLORA DAN FAUNA.xls","4.22 PERLENGKAPAN SEKOLAH.xls"}</definedName>
    <definedName name="___________________mek3">{"Book1","4.09 FLORA DAN FAUNA.xls","4.22 PERLENGKAPAN SEKOLAH.xls"}</definedName>
    <definedName name="___________________mek5">{"Book1","4.09 FLORA DAN FAUNA.xls","4.22 PERLENGKAPAN SEKOLAH.xls"}</definedName>
    <definedName name="___________________mek87">{"Book1","4.09 FLORA DAN FAUNA.xls","4.22 PERLENGKAPAN SEKOLAH.xls"}</definedName>
    <definedName name="___________________mek9">{"Book1","4.09 FLORA DAN FAUNA.xls","4.22 PERLENGKAPAN SEKOLAH.xls"}</definedName>
    <definedName name="___________________meq12">{"Book1","4.09 FLORA DAN FAUNA.xls","4.22 PERLENGKAPAN SEKOLAH.xls"}</definedName>
    <definedName name="___________________pvc1">#REF!</definedName>
    <definedName name="___________________pvc100">#REF!</definedName>
    <definedName name="___________________pvc150">#REF!</definedName>
    <definedName name="___________________PVC200">#REF!</definedName>
    <definedName name="___________________pvc4">#REF!</definedName>
    <definedName name="___________________pvc6">#REF!</definedName>
    <definedName name="__________________arr3">{"Book1","4.09 FLORA DAN FAUNA.xls","4.22 PERLENGKAPAN SEKOLAH.xls"}</definedName>
    <definedName name="__________________der4">{"Book1","4.09 FLORA DAN FAUNA.xls","4.22 PERLENGKAPAN SEKOLAH.xls"}</definedName>
    <definedName name="__________________doc5">{"Book1","4.09 FLORA DAN FAUNA.xls","4.22 PERLENGKAPAN SEKOLAH.xls"}</definedName>
    <definedName name="__________________gk2" hidden="1">#REF!</definedName>
    <definedName name="__________________mas1">{"Book1","4.09 FLORA DAN FAUNA.xls","4.22 PERLENGKAPAN SEKOLAH.xls"}</definedName>
    <definedName name="__________________mas12">{"Book1","4.09 FLORA DAN FAUNA.xls","4.22 PERLENGKAPAN SEKOLAH.xls"}</definedName>
    <definedName name="__________________mas2">{"Book1","4.09 FLORA DAN FAUNA.xls","4.22 PERLENGKAPAN SEKOLAH.xls"}</definedName>
    <definedName name="__________________mas4">{"Book1","4.09 FLORA DAN FAUNA.xls","4.22 PERLENGKAPAN SEKOLAH.xls"}</definedName>
    <definedName name="__________________mas5">{"Book1","4.09 FLORA DAN FAUNA.xls","4.22 PERLENGKAPAN SEKOLAH.xls"}</definedName>
    <definedName name="__________________mas6">{"Book1","4.09 FLORA DAN FAUNA.xls","4.22 PERLENGKAPAN SEKOLAH.xls"}</definedName>
    <definedName name="__________________mas7">{"Book1","4.09 FLORA DAN FAUNA.xls","4.22 PERLENGKAPAN SEKOLAH.xls"}</definedName>
    <definedName name="__________________mas8">{"Book1","4.09 FLORA DAN FAUNA.xls","4.22 PERLENGKAPAN SEKOLAH.xls"}</definedName>
    <definedName name="__________________mas9">{"Book1","4.09 FLORA DAN FAUNA.xls","4.22 PERLENGKAPAN SEKOLAH.xls"}</definedName>
    <definedName name="__________________me1">{"Book1","4.09 FLORA DAN FAUNA.xls","4.22 PERLENGKAPAN SEKOLAH.xls"}</definedName>
    <definedName name="__________________me2">{"Book1","4.09 FLORA DAN FAUNA.xls","4.22 PERLENGKAPAN SEKOLAH.xls"}</definedName>
    <definedName name="__________________me3">{"Book1","4.09 FLORA DAN FAUNA.xls","4.22 PERLENGKAPAN SEKOLAH.xls"}</definedName>
    <definedName name="__________________me4">{"Book1","4.09 FLORA DAN FAUNA.xls","4.22 PERLENGKAPAN SEKOLAH.xls"}</definedName>
    <definedName name="__________________me5">{"Book1","4.09 FLORA DAN FAUNA.xls","4.22 PERLENGKAPAN SEKOLAH.xls"}</definedName>
    <definedName name="__________________me9">{"Book1","4.09 FLORA DAN FAUNA.xls","4.22 PERLENGKAPAN SEKOLAH.xls"}</definedName>
    <definedName name="__________________mek1">{"Book1","4.09 FLORA DAN FAUNA.xls","4.22 PERLENGKAPAN SEKOLAH.xls"}</definedName>
    <definedName name="__________________mek2">{"Book1","4.09 FLORA DAN FAUNA.xls","4.22 PERLENGKAPAN SEKOLAH.xls"}</definedName>
    <definedName name="__________________mek3">{"Book1","4.09 FLORA DAN FAUNA.xls","4.22 PERLENGKAPAN SEKOLAH.xls"}</definedName>
    <definedName name="__________________mek5">{"Book1","4.09 FLORA DAN FAUNA.xls","4.22 PERLENGKAPAN SEKOLAH.xls"}</definedName>
    <definedName name="__________________mek87">{"Book1","4.09 FLORA DAN FAUNA.xls","4.22 PERLENGKAPAN SEKOLAH.xls"}</definedName>
    <definedName name="__________________mek9">{"Book1","4.09 FLORA DAN FAUNA.xls","4.22 PERLENGKAPAN SEKOLAH.xls"}</definedName>
    <definedName name="__________________meq12">{"Book1","4.09 FLORA DAN FAUNA.xls","4.22 PERLENGKAPAN SEKOLAH.xls"}</definedName>
    <definedName name="__________________pvc1">#REF!</definedName>
    <definedName name="__________________pvc100">#REF!</definedName>
    <definedName name="__________________PVC150">#REF!</definedName>
    <definedName name="__________________PVC200">#REF!</definedName>
    <definedName name="__________________pvc4">#REF!</definedName>
    <definedName name="__________________pvc6">#REF!</definedName>
    <definedName name="_________________arr3">{"Book1","4.09 FLORA DAN FAUNA.xls","4.22 PERLENGKAPAN SEKOLAH.xls"}</definedName>
    <definedName name="_________________der4">{"Book1","4.09 FLORA DAN FAUNA.xls","4.22 PERLENGKAPAN SEKOLAH.xls"}</definedName>
    <definedName name="_________________doc5">{"Book1","4.09 FLORA DAN FAUNA.xls","4.22 PERLENGKAPAN SEKOLAH.xls"}</definedName>
    <definedName name="_________________gk2" hidden="1">#REF!</definedName>
    <definedName name="_________________mas1">{"Book1","4.09 FLORA DAN FAUNA.xls","4.22 PERLENGKAPAN SEKOLAH.xls"}</definedName>
    <definedName name="_________________mas12">{"Book1","4.09 FLORA DAN FAUNA.xls","4.22 PERLENGKAPAN SEKOLAH.xls"}</definedName>
    <definedName name="_________________mas2">{"Book1","4.09 FLORA DAN FAUNA.xls","4.22 PERLENGKAPAN SEKOLAH.xls"}</definedName>
    <definedName name="_________________mas4">{"Book1","4.09 FLORA DAN FAUNA.xls","4.22 PERLENGKAPAN SEKOLAH.xls"}</definedName>
    <definedName name="_________________mas5">{"Book1","4.09 FLORA DAN FAUNA.xls","4.22 PERLENGKAPAN SEKOLAH.xls"}</definedName>
    <definedName name="_________________mas6">{"Book1","4.09 FLORA DAN FAUNA.xls","4.22 PERLENGKAPAN SEKOLAH.xls"}</definedName>
    <definedName name="_________________mas7">{"Book1","4.09 FLORA DAN FAUNA.xls","4.22 PERLENGKAPAN SEKOLAH.xls"}</definedName>
    <definedName name="_________________mas8">{"Book1","4.09 FLORA DAN FAUNA.xls","4.22 PERLENGKAPAN SEKOLAH.xls"}</definedName>
    <definedName name="_________________mas9">{"Book1","4.09 FLORA DAN FAUNA.xls","4.22 PERLENGKAPAN SEKOLAH.xls"}</definedName>
    <definedName name="_________________me1">{"Book1","4.09 FLORA DAN FAUNA.xls","4.22 PERLENGKAPAN SEKOLAH.xls"}</definedName>
    <definedName name="_________________me2">{"Book1","4.09 FLORA DAN FAUNA.xls","4.22 PERLENGKAPAN SEKOLAH.xls"}</definedName>
    <definedName name="_________________me3">{"Book1","4.09 FLORA DAN FAUNA.xls","4.22 PERLENGKAPAN SEKOLAH.xls"}</definedName>
    <definedName name="_________________me4">{"Book1","4.09 FLORA DAN FAUNA.xls","4.22 PERLENGKAPAN SEKOLAH.xls"}</definedName>
    <definedName name="_________________me5">{"Book1","4.09 FLORA DAN FAUNA.xls","4.22 PERLENGKAPAN SEKOLAH.xls"}</definedName>
    <definedName name="_________________me9">{"Book1","4.09 FLORA DAN FAUNA.xls","4.22 PERLENGKAPAN SEKOLAH.xls"}</definedName>
    <definedName name="_________________mek1">{"Book1","4.09 FLORA DAN FAUNA.xls","4.22 PERLENGKAPAN SEKOLAH.xls"}</definedName>
    <definedName name="_________________mek2">{"Book1","4.09 FLORA DAN FAUNA.xls","4.22 PERLENGKAPAN SEKOLAH.xls"}</definedName>
    <definedName name="_________________mek3">{"Book1","4.09 FLORA DAN FAUNA.xls","4.22 PERLENGKAPAN SEKOLAH.xls"}</definedName>
    <definedName name="_________________mek5">{"Book1","4.09 FLORA DAN FAUNA.xls","4.22 PERLENGKAPAN SEKOLAH.xls"}</definedName>
    <definedName name="_________________mek87">{"Book1","4.09 FLORA DAN FAUNA.xls","4.22 PERLENGKAPAN SEKOLAH.xls"}</definedName>
    <definedName name="_________________mek9">{"Book1","4.09 FLORA DAN FAUNA.xls","4.22 PERLENGKAPAN SEKOLAH.xls"}</definedName>
    <definedName name="_________________meq12">{"Book1","4.09 FLORA DAN FAUNA.xls","4.22 PERLENGKAPAN SEKOLAH.xls"}</definedName>
    <definedName name="_________________pvc1">#REF!</definedName>
    <definedName name="_________________pvc100">#REF!</definedName>
    <definedName name="_________________PVC150">#REF!</definedName>
    <definedName name="_________________PVC200">#REF!</definedName>
    <definedName name="_________________pvc4">#REF!</definedName>
    <definedName name="_________________pvc6">#REF!</definedName>
    <definedName name="________________arr3">{"Book1","4.09 FLORA DAN FAUNA.xls","4.22 PERLENGKAPAN SEKOLAH.xls"}</definedName>
    <definedName name="________________der4">{"Book1","4.09 FLORA DAN FAUNA.xls","4.22 PERLENGKAPAN SEKOLAH.xls"}</definedName>
    <definedName name="________________doc5">{"Book1","4.09 FLORA DAN FAUNA.xls","4.22 PERLENGKAPAN SEKOLAH.xls"}</definedName>
    <definedName name="________________gk2" hidden="1">#REF!</definedName>
    <definedName name="________________mas1">{"Book1","4.09 FLORA DAN FAUNA.xls","4.22 PERLENGKAPAN SEKOLAH.xls"}</definedName>
    <definedName name="________________mas12">{"Book1","4.09 FLORA DAN FAUNA.xls","4.22 PERLENGKAPAN SEKOLAH.xls"}</definedName>
    <definedName name="________________mas2">{"Book1","4.09 FLORA DAN FAUNA.xls","4.22 PERLENGKAPAN SEKOLAH.xls"}</definedName>
    <definedName name="________________mas4">{"Book1","4.09 FLORA DAN FAUNA.xls","4.22 PERLENGKAPAN SEKOLAH.xls"}</definedName>
    <definedName name="________________mas5">{"Book1","4.09 FLORA DAN FAUNA.xls","4.22 PERLENGKAPAN SEKOLAH.xls"}</definedName>
    <definedName name="________________mas6">{"Book1","4.09 FLORA DAN FAUNA.xls","4.22 PERLENGKAPAN SEKOLAH.xls"}</definedName>
    <definedName name="________________mas7">{"Book1","4.09 FLORA DAN FAUNA.xls","4.22 PERLENGKAPAN SEKOLAH.xls"}</definedName>
    <definedName name="________________mas8">{"Book1","4.09 FLORA DAN FAUNA.xls","4.22 PERLENGKAPAN SEKOLAH.xls"}</definedName>
    <definedName name="________________mas9">{"Book1","4.09 FLORA DAN FAUNA.xls","4.22 PERLENGKAPAN SEKOLAH.xls"}</definedName>
    <definedName name="________________me1">{"Book1","4.09 FLORA DAN FAUNA.xls","4.22 PERLENGKAPAN SEKOLAH.xls"}</definedName>
    <definedName name="________________me2">{"Book1","4.09 FLORA DAN FAUNA.xls","4.22 PERLENGKAPAN SEKOLAH.xls"}</definedName>
    <definedName name="________________me3">{"Book1","4.09 FLORA DAN FAUNA.xls","4.22 PERLENGKAPAN SEKOLAH.xls"}</definedName>
    <definedName name="________________me4">{"Book1","4.09 FLORA DAN FAUNA.xls","4.22 PERLENGKAPAN SEKOLAH.xls"}</definedName>
    <definedName name="________________me5">{"Book1","4.09 FLORA DAN FAUNA.xls","4.22 PERLENGKAPAN SEKOLAH.xls"}</definedName>
    <definedName name="________________me9">{"Book1","4.09 FLORA DAN FAUNA.xls","4.22 PERLENGKAPAN SEKOLAH.xls"}</definedName>
    <definedName name="________________mek1">{"Book1","4.09 FLORA DAN FAUNA.xls","4.22 PERLENGKAPAN SEKOLAH.xls"}</definedName>
    <definedName name="________________mek2">{"Book1","4.09 FLORA DAN FAUNA.xls","4.22 PERLENGKAPAN SEKOLAH.xls"}</definedName>
    <definedName name="________________mek3">{"Book1","4.09 FLORA DAN FAUNA.xls","4.22 PERLENGKAPAN SEKOLAH.xls"}</definedName>
    <definedName name="________________mek5">{"Book1","4.09 FLORA DAN FAUNA.xls","4.22 PERLENGKAPAN SEKOLAH.xls"}</definedName>
    <definedName name="________________mek87">{"Book1","4.09 FLORA DAN FAUNA.xls","4.22 PERLENGKAPAN SEKOLAH.xls"}</definedName>
    <definedName name="________________mek9">{"Book1","4.09 FLORA DAN FAUNA.xls","4.22 PERLENGKAPAN SEKOLAH.xls"}</definedName>
    <definedName name="________________meq12">{"Book1","4.09 FLORA DAN FAUNA.xls","4.22 PERLENGKAPAN SEKOLAH.xls"}</definedName>
    <definedName name="________________pvc1">#REF!</definedName>
    <definedName name="________________pvc100">#REF!</definedName>
    <definedName name="________________pvc150">#REF!</definedName>
    <definedName name="________________PVC200">#REF!</definedName>
    <definedName name="________________pvc4">#REF!</definedName>
    <definedName name="________________pvc6">#REF!</definedName>
    <definedName name="_______________arr3">{"Book1","4.09 FLORA DAN FAUNA.xls","4.22 PERLENGKAPAN SEKOLAH.xls"}</definedName>
    <definedName name="_______________der4">{"Book1","4.09 FLORA DAN FAUNA.xls","4.22 PERLENGKAPAN SEKOLAH.xls"}</definedName>
    <definedName name="_______________doc5">{"Book1","4.09 FLORA DAN FAUNA.xls","4.22 PERLENGKAPAN SEKOLAH.xls"}</definedName>
    <definedName name="_______________gk2" hidden="1">#REF!</definedName>
    <definedName name="_______________mas1">{"Book1","4.09 FLORA DAN FAUNA.xls","4.22 PERLENGKAPAN SEKOLAH.xls"}</definedName>
    <definedName name="_______________mas12">{"Book1","4.09 FLORA DAN FAUNA.xls","4.22 PERLENGKAPAN SEKOLAH.xls"}</definedName>
    <definedName name="_______________mas2">{"Book1","4.09 FLORA DAN FAUNA.xls","4.22 PERLENGKAPAN SEKOLAH.xls"}</definedName>
    <definedName name="_______________mas4">{"Book1","4.09 FLORA DAN FAUNA.xls","4.22 PERLENGKAPAN SEKOLAH.xls"}</definedName>
    <definedName name="_______________mas5">{"Book1","4.09 FLORA DAN FAUNA.xls","4.22 PERLENGKAPAN SEKOLAH.xls"}</definedName>
    <definedName name="_______________mas6">{"Book1","4.09 FLORA DAN FAUNA.xls","4.22 PERLENGKAPAN SEKOLAH.xls"}</definedName>
    <definedName name="_______________mas7">{"Book1","4.09 FLORA DAN FAUNA.xls","4.22 PERLENGKAPAN SEKOLAH.xls"}</definedName>
    <definedName name="_______________mas8">{"Book1","4.09 FLORA DAN FAUNA.xls","4.22 PERLENGKAPAN SEKOLAH.xls"}</definedName>
    <definedName name="_______________mas9">{"Book1","4.09 FLORA DAN FAUNA.xls","4.22 PERLENGKAPAN SEKOLAH.xls"}</definedName>
    <definedName name="_______________me1">{"Book1","4.09 FLORA DAN FAUNA.xls","4.22 PERLENGKAPAN SEKOLAH.xls"}</definedName>
    <definedName name="_______________me2">{"Book1","4.09 FLORA DAN FAUNA.xls","4.22 PERLENGKAPAN SEKOLAH.xls"}</definedName>
    <definedName name="_______________me3">{"Book1","4.09 FLORA DAN FAUNA.xls","4.22 PERLENGKAPAN SEKOLAH.xls"}</definedName>
    <definedName name="_______________me4">{"Book1","4.09 FLORA DAN FAUNA.xls","4.22 PERLENGKAPAN SEKOLAH.xls"}</definedName>
    <definedName name="_______________me5">{"Book1","4.09 FLORA DAN FAUNA.xls","4.22 PERLENGKAPAN SEKOLAH.xls"}</definedName>
    <definedName name="_______________me9">{"Book1","4.09 FLORA DAN FAUNA.xls","4.22 PERLENGKAPAN SEKOLAH.xls"}</definedName>
    <definedName name="_______________mek1">{"Book1","4.09 FLORA DAN FAUNA.xls","4.22 PERLENGKAPAN SEKOLAH.xls"}</definedName>
    <definedName name="_______________mek2">{"Book1","4.09 FLORA DAN FAUNA.xls","4.22 PERLENGKAPAN SEKOLAH.xls"}</definedName>
    <definedName name="_______________mek3">{"Book1","4.09 FLORA DAN FAUNA.xls","4.22 PERLENGKAPAN SEKOLAH.xls"}</definedName>
    <definedName name="_______________mek5">{"Book1","4.09 FLORA DAN FAUNA.xls","4.22 PERLENGKAPAN SEKOLAH.xls"}</definedName>
    <definedName name="_______________mek87">{"Book1","4.09 FLORA DAN FAUNA.xls","4.22 PERLENGKAPAN SEKOLAH.xls"}</definedName>
    <definedName name="_______________mek9">{"Book1","4.09 FLORA DAN FAUNA.xls","4.22 PERLENGKAPAN SEKOLAH.xls"}</definedName>
    <definedName name="_______________meq12">{"Book1","4.09 FLORA DAN FAUNA.xls","4.22 PERLENGKAPAN SEKOLAH.xls"}</definedName>
    <definedName name="_______________pvc1">#REF!</definedName>
    <definedName name="_______________PVC150">#REF!</definedName>
    <definedName name="_______________PVC200">#REF!</definedName>
    <definedName name="_______________pvc4">#REF!</definedName>
    <definedName name="_______________pvc6">#REF!</definedName>
    <definedName name="______________arr3">{"Book1","4.09 FLORA DAN FAUNA.xls","4.22 PERLENGKAPAN SEKOLAH.xls"}</definedName>
    <definedName name="______________DAF10">#REF!</definedName>
    <definedName name="______________der4">{"Book1","4.09 FLORA DAN FAUNA.xls","4.22 PERLENGKAPAN SEKOLAH.xls"}</definedName>
    <definedName name="______________dia6">#REF!</definedName>
    <definedName name="______________doc5">{"Book1","4.09 FLORA DAN FAUNA.xls","4.22 PERLENGKAPAN SEKOLAH.xls"}</definedName>
    <definedName name="______________gk2" hidden="1">#REF!</definedName>
    <definedName name="______________grc1">#REF!</definedName>
    <definedName name="______________mas1">{"Book1","4.09 FLORA DAN FAUNA.xls","4.22 PERLENGKAPAN SEKOLAH.xls"}</definedName>
    <definedName name="______________mas12">{"Book1","4.09 FLORA DAN FAUNA.xls","4.22 PERLENGKAPAN SEKOLAH.xls"}</definedName>
    <definedName name="______________mas2">{"Book1","4.09 FLORA DAN FAUNA.xls","4.22 PERLENGKAPAN SEKOLAH.xls"}</definedName>
    <definedName name="______________mas4">{"Book1","4.09 FLORA DAN FAUNA.xls","4.22 PERLENGKAPAN SEKOLAH.xls"}</definedName>
    <definedName name="______________mas5">{"Book1","4.09 FLORA DAN FAUNA.xls","4.22 PERLENGKAPAN SEKOLAH.xls"}</definedName>
    <definedName name="______________mas6">{"Book1","4.09 FLORA DAN FAUNA.xls","4.22 PERLENGKAPAN SEKOLAH.xls"}</definedName>
    <definedName name="______________mas7">{"Book1","4.09 FLORA DAN FAUNA.xls","4.22 PERLENGKAPAN SEKOLAH.xls"}</definedName>
    <definedName name="______________mas8">{"Book1","4.09 FLORA DAN FAUNA.xls","4.22 PERLENGKAPAN SEKOLAH.xls"}</definedName>
    <definedName name="______________mas9">{"Book1","4.09 FLORA DAN FAUNA.xls","4.22 PERLENGKAPAN SEKOLAH.xls"}</definedName>
    <definedName name="______________me1">{"Book1","4.09 FLORA DAN FAUNA.xls","4.22 PERLENGKAPAN SEKOLAH.xls"}</definedName>
    <definedName name="______________me2">{"Book1","4.09 FLORA DAN FAUNA.xls","4.22 PERLENGKAPAN SEKOLAH.xls"}</definedName>
    <definedName name="______________me3">{"Book1","4.09 FLORA DAN FAUNA.xls","4.22 PERLENGKAPAN SEKOLAH.xls"}</definedName>
    <definedName name="______________me4">{"Book1","4.09 FLORA DAN FAUNA.xls","4.22 PERLENGKAPAN SEKOLAH.xls"}</definedName>
    <definedName name="______________me5">{"Book1","4.09 FLORA DAN FAUNA.xls","4.22 PERLENGKAPAN SEKOLAH.xls"}</definedName>
    <definedName name="______________me9">{"Book1","4.09 FLORA DAN FAUNA.xls","4.22 PERLENGKAPAN SEKOLAH.xls"}</definedName>
    <definedName name="______________mek1">{"Book1","4.09 FLORA DAN FAUNA.xls","4.22 PERLENGKAPAN SEKOLAH.xls"}</definedName>
    <definedName name="______________mek2">{"Book1","4.09 FLORA DAN FAUNA.xls","4.22 PERLENGKAPAN SEKOLAH.xls"}</definedName>
    <definedName name="______________mek3">{"Book1","4.09 FLORA DAN FAUNA.xls","4.22 PERLENGKAPAN SEKOLAH.xls"}</definedName>
    <definedName name="______________mek5">{"Book1","4.09 FLORA DAN FAUNA.xls","4.22 PERLENGKAPAN SEKOLAH.xls"}</definedName>
    <definedName name="______________mek87">{"Book1","4.09 FLORA DAN FAUNA.xls","4.22 PERLENGKAPAN SEKOLAH.xls"}</definedName>
    <definedName name="______________mek9">{"Book1","4.09 FLORA DAN FAUNA.xls","4.22 PERLENGKAPAN SEKOLAH.xls"}</definedName>
    <definedName name="______________meq12">{"Book1","4.09 FLORA DAN FAUNA.xls","4.22 PERLENGKAPAN SEKOLAH.xls"}</definedName>
    <definedName name="______________pab100">#REF!</definedName>
    <definedName name="______________pab15">#REF!</definedName>
    <definedName name="______________pab150">#REF!</definedName>
    <definedName name="______________pab2">#REF!</definedName>
    <definedName name="______________pab20">#REF!</definedName>
    <definedName name="______________pab25">#REF!</definedName>
    <definedName name="______________pab32">#REF!</definedName>
    <definedName name="______________pab4">#REF!</definedName>
    <definedName name="______________pab40">#REF!</definedName>
    <definedName name="______________pab50">#REF!</definedName>
    <definedName name="______________pab6">#REF!</definedName>
    <definedName name="______________pab80">#REF!</definedName>
    <definedName name="______________pah150">#REF!</definedName>
    <definedName name="______________pak100">#REF!</definedName>
    <definedName name="______________pak150">#REF!</definedName>
    <definedName name="______________pak50">#REF!</definedName>
    <definedName name="______________pak80">#REF!</definedName>
    <definedName name="______________pc50">#REF!</definedName>
    <definedName name="______________pc80">#REF!</definedName>
    <definedName name="______________pcf80">#REF!</definedName>
    <definedName name="______________ph100">#REF!</definedName>
    <definedName name="______________ph150">#REF!</definedName>
    <definedName name="______________phf100">#REF!</definedName>
    <definedName name="______________phf150">#REF!</definedName>
    <definedName name="______________pv40">#REF!</definedName>
    <definedName name="______________pvc1">#REF!</definedName>
    <definedName name="______________pvc150">#REF!</definedName>
    <definedName name="______________PVC200">#REF!</definedName>
    <definedName name="______________pvc4">#REF!</definedName>
    <definedName name="______________pvc6">#REF!</definedName>
    <definedName name="______________rkl1000">#REF!</definedName>
    <definedName name="______________rkl200">#REF!</definedName>
    <definedName name="______________rkl300">#REF!</definedName>
    <definedName name="______________rkl400">#REF!</definedName>
    <definedName name="______________rkl500">#REF!</definedName>
    <definedName name="______________rkl600">#REF!</definedName>
    <definedName name="______________rkl700">#REF!</definedName>
    <definedName name="______________rkl800">#REF!</definedName>
    <definedName name="______________tlc20">#REF!</definedName>
    <definedName name="_____________abs100">#REF!</definedName>
    <definedName name="_____________ahu100">#REF!</definedName>
    <definedName name="_____________ahu150">#REF!</definedName>
    <definedName name="_____________ako100">#REF!</definedName>
    <definedName name="_____________ako150">#REF!</definedName>
    <definedName name="_____________ako50">#REF!</definedName>
    <definedName name="_____________ako80">#REF!</definedName>
    <definedName name="_____________aku100">#REF!</definedName>
    <definedName name="_____________aku150">#REF!</definedName>
    <definedName name="_____________arr3">{"Book1","4.09 FLORA DAN FAUNA.xls","4.22 PERLENGKAPAN SEKOLAH.xls"}</definedName>
    <definedName name="_____________cas80">#REF!</definedName>
    <definedName name="_____________DAF10">#REF!</definedName>
    <definedName name="_____________daf33">#REF!</definedName>
    <definedName name="_____________der4">{"Book1","4.09 FLORA DAN FAUNA.xls","4.22 PERLENGKAPAN SEKOLAH.xls"}</definedName>
    <definedName name="_____________dia6">#REF!</definedName>
    <definedName name="_____________doc5">{"Book1","4.09 FLORA DAN FAUNA.xls","4.22 PERLENGKAPAN SEKOLAH.xls"}</definedName>
    <definedName name="_____________gk2" hidden="1">#REF!</definedName>
    <definedName name="_____________grc1">#REF!</definedName>
    <definedName name="_____________gti50">#REF!</definedName>
    <definedName name="_____________gti60">#REF!</definedName>
    <definedName name="_____________gvd100">#REF!</definedName>
    <definedName name="_____________gvd15">#REF!</definedName>
    <definedName name="_____________gvd150">#REF!</definedName>
    <definedName name="_____________gvd25">#REF!</definedName>
    <definedName name="_____________gvd50">#REF!</definedName>
    <definedName name="_____________mas1">{"Book1","4.09 FLORA DAN FAUNA.xls","4.22 PERLENGKAPAN SEKOLAH.xls"}</definedName>
    <definedName name="_____________mas12">{"Book1","4.09 FLORA DAN FAUNA.xls","4.22 PERLENGKAPAN SEKOLAH.xls"}</definedName>
    <definedName name="_____________mas2">{"Book1","4.09 FLORA DAN FAUNA.xls","4.22 PERLENGKAPAN SEKOLAH.xls"}</definedName>
    <definedName name="_____________mas4">{"Book1","4.09 FLORA DAN FAUNA.xls","4.22 PERLENGKAPAN SEKOLAH.xls"}</definedName>
    <definedName name="_____________mas5">{"Book1","4.09 FLORA DAN FAUNA.xls","4.22 PERLENGKAPAN SEKOLAH.xls"}</definedName>
    <definedName name="_____________mas6">{"Book1","4.09 FLORA DAN FAUNA.xls","4.22 PERLENGKAPAN SEKOLAH.xls"}</definedName>
    <definedName name="_____________mas7">{"Book1","4.09 FLORA DAN FAUNA.xls","4.22 PERLENGKAPAN SEKOLAH.xls"}</definedName>
    <definedName name="_____________mas8">{"Book1","4.09 FLORA DAN FAUNA.xls","4.22 PERLENGKAPAN SEKOLAH.xls"}</definedName>
    <definedName name="_____________mas9">{"Book1","4.09 FLORA DAN FAUNA.xls","4.22 PERLENGKAPAN SEKOLAH.xls"}</definedName>
    <definedName name="_____________me1">{"Book1","4.09 FLORA DAN FAUNA.xls","4.22 PERLENGKAPAN SEKOLAH.xls"}</definedName>
    <definedName name="_____________me2">{"Book1","4.09 FLORA DAN FAUNA.xls","4.22 PERLENGKAPAN SEKOLAH.xls"}</definedName>
    <definedName name="_____________me3">{"Book1","4.09 FLORA DAN FAUNA.xls","4.22 PERLENGKAPAN SEKOLAH.xls"}</definedName>
    <definedName name="_____________me4">{"Book1","4.09 FLORA DAN FAUNA.xls","4.22 PERLENGKAPAN SEKOLAH.xls"}</definedName>
    <definedName name="_____________me5">{"Book1","4.09 FLORA DAN FAUNA.xls","4.22 PERLENGKAPAN SEKOLAH.xls"}</definedName>
    <definedName name="_____________me9">{"Book1","4.09 FLORA DAN FAUNA.xls","4.22 PERLENGKAPAN SEKOLAH.xls"}</definedName>
    <definedName name="_____________mek1">{"Book1","4.09 FLORA DAN FAUNA.xls","4.22 PERLENGKAPAN SEKOLAH.xls"}</definedName>
    <definedName name="_____________mek2">{"Book1","4.09 FLORA DAN FAUNA.xls","4.22 PERLENGKAPAN SEKOLAH.xls"}</definedName>
    <definedName name="_____________mek3">{"Book1","4.09 FLORA DAN FAUNA.xls","4.22 PERLENGKAPAN SEKOLAH.xls"}</definedName>
    <definedName name="_____________mek5">{"Book1","4.09 FLORA DAN FAUNA.xls","4.22 PERLENGKAPAN SEKOLAH.xls"}</definedName>
    <definedName name="_____________mek87">{"Book1","4.09 FLORA DAN FAUNA.xls","4.22 PERLENGKAPAN SEKOLAH.xls"}</definedName>
    <definedName name="_____________mek9">{"Book1","4.09 FLORA DAN FAUNA.xls","4.22 PERLENGKAPAN SEKOLAH.xls"}</definedName>
    <definedName name="_____________meq12">{"Book1","4.09 FLORA DAN FAUNA.xls","4.22 PERLENGKAPAN SEKOLAH.xls"}</definedName>
    <definedName name="_____________pab100">#REF!</definedName>
    <definedName name="_____________pab125">#REF!</definedName>
    <definedName name="_____________pab15">#REF!</definedName>
    <definedName name="_____________pab150">#REF!</definedName>
    <definedName name="_____________pab2">#REF!</definedName>
    <definedName name="_____________pab20">#REF!</definedName>
    <definedName name="_____________pab25">#REF!</definedName>
    <definedName name="_____________pab32">#REF!</definedName>
    <definedName name="_____________pab4">#REF!</definedName>
    <definedName name="_____________pab40">#REF!</definedName>
    <definedName name="_____________pab50">#REF!</definedName>
    <definedName name="_____________pab6">#REF!</definedName>
    <definedName name="_____________pab65">#REF!</definedName>
    <definedName name="_____________pab80">#REF!</definedName>
    <definedName name="_____________pah150">#REF!</definedName>
    <definedName name="_____________pak100">#REF!</definedName>
    <definedName name="_____________pak150">#REF!</definedName>
    <definedName name="_____________pak50">#REF!</definedName>
    <definedName name="_____________pak80">#REF!</definedName>
    <definedName name="_____________pbs100">#REF!</definedName>
    <definedName name="_____________pbs15">#REF!</definedName>
    <definedName name="_____________pbs150">#REF!</definedName>
    <definedName name="_____________pbs40">#REF!</definedName>
    <definedName name="_____________pbs50">#REF!</definedName>
    <definedName name="_____________pbs65">#REF!</definedName>
    <definedName name="_____________pbs80">#REF!</definedName>
    <definedName name="_____________pc50">#REF!</definedName>
    <definedName name="_____________pc80">#REF!</definedName>
    <definedName name="_____________pcf80">#REF!</definedName>
    <definedName name="_____________ph100">#REF!</definedName>
    <definedName name="_____________ph150">#REF!</definedName>
    <definedName name="_____________phf100">#REF!</definedName>
    <definedName name="_____________phf150">#REF!</definedName>
    <definedName name="_____________pv100">#REF!</definedName>
    <definedName name="_____________pv40">#REF!</definedName>
    <definedName name="_____________pv50">#REF!</definedName>
    <definedName name="_____________pv80">#REF!</definedName>
    <definedName name="_____________pvc1">#REF!</definedName>
    <definedName name="_____________PVC150">#REF!</definedName>
    <definedName name="_____________PVC200">#REF!</definedName>
    <definedName name="_____________pvc4">#REF!</definedName>
    <definedName name="_____________pvc6">#REF!</definedName>
    <definedName name="_____________pvf100">#REF!</definedName>
    <definedName name="_____________pvf80">#REF!</definedName>
    <definedName name="_____________rk100">#REF!</definedName>
    <definedName name="_____________rk200">#REF!</definedName>
    <definedName name="_____________rk300">#REF!</definedName>
    <definedName name="_____________rk600">#REF!</definedName>
    <definedName name="_____________rkl1000">#REF!</definedName>
    <definedName name="_____________rkl1200">#REF!</definedName>
    <definedName name="_____________rkl200">#REF!</definedName>
    <definedName name="_____________rkl300">#REF!</definedName>
    <definedName name="_____________rkl400">#REF!</definedName>
    <definedName name="_____________rkl500">#REF!</definedName>
    <definedName name="_____________rkl600">#REF!</definedName>
    <definedName name="_____________rkl700">#REF!</definedName>
    <definedName name="_____________rkl800">#REF!</definedName>
    <definedName name="_____________sfv150">#REF!</definedName>
    <definedName name="_____________tlc20">#REF!</definedName>
    <definedName name="_____________vnt100">#REF!</definedName>
    <definedName name="_____________vnt40">#REF!</definedName>
    <definedName name="_____________vnt50">#REF!</definedName>
    <definedName name="_____________vnt80">#REF!</definedName>
    <definedName name="____________arr3">{"Book1","4.09 FLORA DAN FAUNA.xls","4.22 PERLENGKAPAN SEKOLAH.xls"}</definedName>
    <definedName name="____________bcv100">#REF!</definedName>
    <definedName name="____________bcv125">#REF!</definedName>
    <definedName name="____________bcv150">#REF!</definedName>
    <definedName name="____________cvd100">#REF!</definedName>
    <definedName name="____________cvd15">#REF!</definedName>
    <definedName name="____________cvd150">#REF!</definedName>
    <definedName name="____________cvd50">#REF!</definedName>
    <definedName name="____________cvd65">#REF!</definedName>
    <definedName name="____________DAF10">#REF!</definedName>
    <definedName name="____________daf32">#REF!</definedName>
    <definedName name="____________daf33">#REF!</definedName>
    <definedName name="____________der4">{"Book1","4.09 FLORA DAN FAUNA.xls","4.22 PERLENGKAPAN SEKOLAH.xls"}</definedName>
    <definedName name="____________DIV1">#REF!</definedName>
    <definedName name="____________DIV10">#REF!</definedName>
    <definedName name="____________DIV11">#REF!</definedName>
    <definedName name="____________DIV2">#REF!</definedName>
    <definedName name="____________DIV3">#REF!</definedName>
    <definedName name="____________DIV4">#REF!</definedName>
    <definedName name="____________DIV5">#REF!</definedName>
    <definedName name="____________DIV6">#REF!</definedName>
    <definedName name="____________DIV7">#REF!</definedName>
    <definedName name="____________DIV8">#REF!</definedName>
    <definedName name="____________DIV9">#REF!</definedName>
    <definedName name="____________doc5">{"Book1","4.09 FLORA DAN FAUNA.xls","4.22 PERLENGKAPAN SEKOLAH.xls"}</definedName>
    <definedName name="____________fjd100">#REF!</definedName>
    <definedName name="____________fjd150">#REF!</definedName>
    <definedName name="____________fjd50">#REF!</definedName>
    <definedName name="____________fjd65">#REF!</definedName>
    <definedName name="____________fmd150">#REF!</definedName>
    <definedName name="____________gk2" hidden="1">#REF!</definedName>
    <definedName name="____________grc1">#REF!</definedName>
    <definedName name="____________gti50">#REF!</definedName>
    <definedName name="____________gti60">#REF!</definedName>
    <definedName name="____________gvd100">#REF!</definedName>
    <definedName name="____________gvd15">#REF!</definedName>
    <definedName name="____________gvd150">#REF!</definedName>
    <definedName name="____________gvd25">#REF!</definedName>
    <definedName name="____________gvd50">#REF!</definedName>
    <definedName name="____________gvd65">#REF!</definedName>
    <definedName name="____________HAL1">#REF!</definedName>
    <definedName name="____________HAL2">#REF!</definedName>
    <definedName name="____________HAL3">#REF!</definedName>
    <definedName name="____________HAL4">#REF!</definedName>
    <definedName name="____________HAL5">#REF!</definedName>
    <definedName name="____________HAL6">#REF!</definedName>
    <definedName name="____________HAL7">#REF!</definedName>
    <definedName name="____________HAL8">#REF!</definedName>
    <definedName name="____________hdw1">#REF!</definedName>
    <definedName name="____________mas1">{"Book1","4.09 FLORA DAN FAUNA.xls","4.22 PERLENGKAPAN SEKOLAH.xls"}</definedName>
    <definedName name="____________mas12">{"Book1","4.09 FLORA DAN FAUNA.xls","4.22 PERLENGKAPAN SEKOLAH.xls"}</definedName>
    <definedName name="____________mas2">{"Book1","4.09 FLORA DAN FAUNA.xls","4.22 PERLENGKAPAN SEKOLAH.xls"}</definedName>
    <definedName name="____________mas4">{"Book1","4.09 FLORA DAN FAUNA.xls","4.22 PERLENGKAPAN SEKOLAH.xls"}</definedName>
    <definedName name="____________mas5">{"Book1","4.09 FLORA DAN FAUNA.xls","4.22 PERLENGKAPAN SEKOLAH.xls"}</definedName>
    <definedName name="____________mas6">{"Book1","4.09 FLORA DAN FAUNA.xls","4.22 PERLENGKAPAN SEKOLAH.xls"}</definedName>
    <definedName name="____________mas7">{"Book1","4.09 FLORA DAN FAUNA.xls","4.22 PERLENGKAPAN SEKOLAH.xls"}</definedName>
    <definedName name="____________mas8">{"Book1","4.09 FLORA DAN FAUNA.xls","4.22 PERLENGKAPAN SEKOLAH.xls"}</definedName>
    <definedName name="____________mas9">{"Book1","4.09 FLORA DAN FAUNA.xls","4.22 PERLENGKAPAN SEKOLAH.xls"}</definedName>
    <definedName name="____________me1">{"Book1","4.09 FLORA DAN FAUNA.xls","4.22 PERLENGKAPAN SEKOLAH.xls"}</definedName>
    <definedName name="____________me2">{"Book1","4.09 FLORA DAN FAUNA.xls","4.22 PERLENGKAPAN SEKOLAH.xls"}</definedName>
    <definedName name="____________me3">{"Book1","4.09 FLORA DAN FAUNA.xls","4.22 PERLENGKAPAN SEKOLAH.xls"}</definedName>
    <definedName name="____________me4">{"Book1","4.09 FLORA DAN FAUNA.xls","4.22 PERLENGKAPAN SEKOLAH.xls"}</definedName>
    <definedName name="____________me5">{"Book1","4.09 FLORA DAN FAUNA.xls","4.22 PERLENGKAPAN SEKOLAH.xls"}</definedName>
    <definedName name="____________me9">{"Book1","4.09 FLORA DAN FAUNA.xls","4.22 PERLENGKAPAN SEKOLAH.xls"}</definedName>
    <definedName name="____________mek1">{"Book1","4.09 FLORA DAN FAUNA.xls","4.22 PERLENGKAPAN SEKOLAH.xls"}</definedName>
    <definedName name="____________mek2">{"Book1","4.09 FLORA DAN FAUNA.xls","4.22 PERLENGKAPAN SEKOLAH.xls"}</definedName>
    <definedName name="____________mek3">{"Book1","4.09 FLORA DAN FAUNA.xls","4.22 PERLENGKAPAN SEKOLAH.xls"}</definedName>
    <definedName name="____________mek5">{"Book1","4.09 FLORA DAN FAUNA.xls","4.22 PERLENGKAPAN SEKOLAH.xls"}</definedName>
    <definedName name="____________mek87">{"Book1","4.09 FLORA DAN FAUNA.xls","4.22 PERLENGKAPAN SEKOLAH.xls"}</definedName>
    <definedName name="____________mek9">{"Book1","4.09 FLORA DAN FAUNA.xls","4.22 PERLENGKAPAN SEKOLAH.xls"}</definedName>
    <definedName name="____________meq12">{"Book1","4.09 FLORA DAN FAUNA.xls","4.22 PERLENGKAPAN SEKOLAH.xls"}</definedName>
    <definedName name="____________pab125">#REF!</definedName>
    <definedName name="____________pab65">#REF!</definedName>
    <definedName name="____________pbs100">#REF!</definedName>
    <definedName name="____________pbs15">#REF!</definedName>
    <definedName name="____________pbs150">#REF!</definedName>
    <definedName name="____________pbs40">#REF!</definedName>
    <definedName name="____________pbs50">#REF!</definedName>
    <definedName name="____________pbs65">#REF!</definedName>
    <definedName name="____________pbs80">#REF!</definedName>
    <definedName name="____________pl1">#REF!</definedName>
    <definedName name="____________PL3">#REF!</definedName>
    <definedName name="____________pvc1">#REF!</definedName>
    <definedName name="____________PVC150">#REF!</definedName>
    <definedName name="____________PVC200">#REF!</definedName>
    <definedName name="____________pvc300">#REF!</definedName>
    <definedName name="____________pvc4">#REF!</definedName>
    <definedName name="____________pvc6">#REF!</definedName>
    <definedName name="____________rk100">#REF!</definedName>
    <definedName name="____________rk200">#REF!</definedName>
    <definedName name="____________rk300">#REF!</definedName>
    <definedName name="____________rk600">#REF!</definedName>
    <definedName name="____________rkl1000">#REF!</definedName>
    <definedName name="____________rkl1200">#REF!</definedName>
    <definedName name="____________rkl200">#REF!</definedName>
    <definedName name="____________rkl300">#REF!</definedName>
    <definedName name="____________rkl400">#REF!</definedName>
    <definedName name="____________rkl500">#REF!</definedName>
    <definedName name="____________rkl600">#REF!</definedName>
    <definedName name="____________rkl700">#REF!</definedName>
    <definedName name="____________rkl800">#REF!</definedName>
    <definedName name="____________sfv150">#REF!</definedName>
    <definedName name="____________std100">#REF!</definedName>
    <definedName name="____________std150">#REF!</definedName>
    <definedName name="____________std50">#REF!</definedName>
    <definedName name="____________std65">#REF!</definedName>
    <definedName name="____________tlc20">#REF!</definedName>
    <definedName name="____________tsv25">#REF!</definedName>
    <definedName name="___________arr3">{"Book1","4.09 FLORA DAN FAUNA.xls","4.22 PERLENGKAPAN SEKOLAH.xls"}</definedName>
    <definedName name="___________bcv100">#REF!</definedName>
    <definedName name="___________bcv125">#REF!</definedName>
    <definedName name="___________bcv150">#REF!</definedName>
    <definedName name="___________bsc100">#REF!</definedName>
    <definedName name="___________cvd100">#REF!</definedName>
    <definedName name="___________cvd15">#REF!</definedName>
    <definedName name="___________cvd150">#REF!</definedName>
    <definedName name="___________cvd50">#REF!</definedName>
    <definedName name="___________cvd65">#REF!</definedName>
    <definedName name="___________DAF10">#REF!</definedName>
    <definedName name="___________daf31">#REF!</definedName>
    <definedName name="___________daf32">#REF!</definedName>
    <definedName name="___________daf33">#REF!</definedName>
    <definedName name="___________der4">{"Book1","4.09 FLORA DAN FAUNA.xls","4.22 PERLENGKAPAN SEKOLAH.xls"}</definedName>
    <definedName name="___________DIV1">#REF!</definedName>
    <definedName name="___________DIV10">#REF!</definedName>
    <definedName name="___________DIV11">#REF!</definedName>
    <definedName name="___________DIV2">#REF!</definedName>
    <definedName name="___________DIV3">#REF!</definedName>
    <definedName name="___________DIV4">#REF!</definedName>
    <definedName name="___________DIV5">#REF!</definedName>
    <definedName name="___________DIV6">#REF!</definedName>
    <definedName name="___________DIV7">#REF!</definedName>
    <definedName name="___________DIV8">#REF!</definedName>
    <definedName name="___________DIV9">#REF!</definedName>
    <definedName name="___________doc5">{"Book1","4.09 FLORA DAN FAUNA.xls","4.22 PERLENGKAPAN SEKOLAH.xls"}</definedName>
    <definedName name="___________EQU2">#REF!</definedName>
    <definedName name="___________fjd100">#REF!</definedName>
    <definedName name="___________fjd150">#REF!</definedName>
    <definedName name="___________fjd50">#REF!</definedName>
    <definedName name="___________fjd65">#REF!</definedName>
    <definedName name="___________fmd150">#REF!</definedName>
    <definedName name="___________gk2" hidden="1">#REF!</definedName>
    <definedName name="___________grc1">#REF!</definedName>
    <definedName name="___________gti50">#REF!</definedName>
    <definedName name="___________gti60">#REF!</definedName>
    <definedName name="___________gvd100">#REF!</definedName>
    <definedName name="___________gvd15">#REF!</definedName>
    <definedName name="___________gvd150">#REF!</definedName>
    <definedName name="___________gvd25">#REF!</definedName>
    <definedName name="___________gvd50">#REF!</definedName>
    <definedName name="___________gvd65">#REF!</definedName>
    <definedName name="___________HAL1">#REF!</definedName>
    <definedName name="___________HAL2">#REF!</definedName>
    <definedName name="___________HAL3">#REF!</definedName>
    <definedName name="___________HAL4">#REF!</definedName>
    <definedName name="___________HAL5">#REF!</definedName>
    <definedName name="___________HAL6">#REF!</definedName>
    <definedName name="___________HAL7">#REF!</definedName>
    <definedName name="___________HAL8">#REF!</definedName>
    <definedName name="___________hdw1">#REF!</definedName>
    <definedName name="___________jum1">#REF!</definedName>
    <definedName name="___________jum10">#REF!</definedName>
    <definedName name="___________jum2">#REF!</definedName>
    <definedName name="___________jum3">#REF!</definedName>
    <definedName name="___________jum4">#REF!</definedName>
    <definedName name="___________jum5">#REF!</definedName>
    <definedName name="___________jum6">#REF!</definedName>
    <definedName name="___________jum7">#REF!</definedName>
    <definedName name="___________jum8">#REF!</definedName>
    <definedName name="___________jum9">#REF!</definedName>
    <definedName name="___________ker1020">#REF!</definedName>
    <definedName name="___________ker2020">#REF!</definedName>
    <definedName name="___________ker2025">#REF!</definedName>
    <definedName name="___________ker3030">#REF!</definedName>
    <definedName name="___________ko2">#REF!</definedName>
    <definedName name="___________mas1">{"Book1","4.09 FLORA DAN FAUNA.xls","4.22 PERLENGKAPAN SEKOLAH.xls"}</definedName>
    <definedName name="___________mas12">{"Book1","4.09 FLORA DAN FAUNA.xls","4.22 PERLENGKAPAN SEKOLAH.xls"}</definedName>
    <definedName name="___________mas2">{"Book1","4.09 FLORA DAN FAUNA.xls","4.22 PERLENGKAPAN SEKOLAH.xls"}</definedName>
    <definedName name="___________mas4">{"Book1","4.09 FLORA DAN FAUNA.xls","4.22 PERLENGKAPAN SEKOLAH.xls"}</definedName>
    <definedName name="___________mas5">{"Book1","4.09 FLORA DAN FAUNA.xls","4.22 PERLENGKAPAN SEKOLAH.xls"}</definedName>
    <definedName name="___________mas6">{"Book1","4.09 FLORA DAN FAUNA.xls","4.22 PERLENGKAPAN SEKOLAH.xls"}</definedName>
    <definedName name="___________mas7">{"Book1","4.09 FLORA DAN FAUNA.xls","4.22 PERLENGKAPAN SEKOLAH.xls"}</definedName>
    <definedName name="___________mas8">{"Book1","4.09 FLORA DAN FAUNA.xls","4.22 PERLENGKAPAN SEKOLAH.xls"}</definedName>
    <definedName name="___________mas9">{"Book1","4.09 FLORA DAN FAUNA.xls","4.22 PERLENGKAPAN SEKOLAH.xls"}</definedName>
    <definedName name="___________MDE35">#REF!</definedName>
    <definedName name="___________MDE36">#REF!</definedName>
    <definedName name="___________MDE37">#REF!</definedName>
    <definedName name="___________MDE38">#REF!</definedName>
    <definedName name="___________MDE39">#REF!</definedName>
    <definedName name="___________MDE40">#REF!</definedName>
    <definedName name="___________MDE41">#REF!</definedName>
    <definedName name="___________MDE42">#REF!</definedName>
    <definedName name="___________MDE43">#REF!</definedName>
    <definedName name="___________MDE44">#REF!</definedName>
    <definedName name="___________MDE45">#REF!</definedName>
    <definedName name="___________MDE46">#REF!</definedName>
    <definedName name="___________MDE47">#REF!</definedName>
    <definedName name="___________MDE48">#REF!</definedName>
    <definedName name="___________MDE49">#REF!</definedName>
    <definedName name="___________MDE50">#REF!</definedName>
    <definedName name="___________MDE51">#REF!</definedName>
    <definedName name="___________MDE52">#REF!</definedName>
    <definedName name="___________MDE53">#REF!</definedName>
    <definedName name="___________MDE54">#REF!</definedName>
    <definedName name="___________MDE55">#REF!</definedName>
    <definedName name="___________MDE56">#REF!</definedName>
    <definedName name="___________MDE57">#REF!</definedName>
    <definedName name="___________MDE58">#REF!</definedName>
    <definedName name="___________MDE59">#REF!</definedName>
    <definedName name="___________MDE60">#REF!</definedName>
    <definedName name="___________MDE61">#REF!</definedName>
    <definedName name="___________MDE62">#REF!</definedName>
    <definedName name="___________MDE63">#REF!</definedName>
    <definedName name="___________MDE64">#REF!</definedName>
    <definedName name="___________MDE65">#REF!</definedName>
    <definedName name="___________MDE66">#REF!</definedName>
    <definedName name="___________MDE67">#REF!</definedName>
    <definedName name="___________MDE68">#REF!</definedName>
    <definedName name="___________me1">{"Book1","4.09 FLORA DAN FAUNA.xls","4.22 PERLENGKAPAN SEKOLAH.xls"}</definedName>
    <definedName name="___________me2">{"Book1","4.09 FLORA DAN FAUNA.xls","4.22 PERLENGKAPAN SEKOLAH.xls"}</definedName>
    <definedName name="___________me3">{"Book1","4.09 FLORA DAN FAUNA.xls","4.22 PERLENGKAPAN SEKOLAH.xls"}</definedName>
    <definedName name="___________ME35">#REF!</definedName>
    <definedName name="___________ME36">#REF!</definedName>
    <definedName name="___________ME37">#REF!</definedName>
    <definedName name="___________ME38">#REF!</definedName>
    <definedName name="___________ME39">#REF!</definedName>
    <definedName name="___________me4">{"Book1","4.09 FLORA DAN FAUNA.xls","4.22 PERLENGKAPAN SEKOLAH.xls"}</definedName>
    <definedName name="___________ME40">#REF!</definedName>
    <definedName name="___________ME41">#REF!</definedName>
    <definedName name="___________ME42">#REF!</definedName>
    <definedName name="___________ME43">#REF!</definedName>
    <definedName name="___________ME44">#REF!</definedName>
    <definedName name="___________ME45">#REF!</definedName>
    <definedName name="___________ME46">#REF!</definedName>
    <definedName name="___________ME47">#REF!</definedName>
    <definedName name="___________ME48">#REF!</definedName>
    <definedName name="___________ME49">#REF!</definedName>
    <definedName name="___________me5">{"Book1","4.09 FLORA DAN FAUNA.xls","4.22 PERLENGKAPAN SEKOLAH.xls"}</definedName>
    <definedName name="___________ME50">#REF!</definedName>
    <definedName name="___________ME51">#REF!</definedName>
    <definedName name="___________ME52">#REF!</definedName>
    <definedName name="___________ME53">#REF!</definedName>
    <definedName name="___________ME54">#REF!</definedName>
    <definedName name="___________ME55">#REF!</definedName>
    <definedName name="___________ME56">#REF!</definedName>
    <definedName name="___________ME57">#REF!</definedName>
    <definedName name="___________ME58">#REF!</definedName>
    <definedName name="___________ME59">#REF!</definedName>
    <definedName name="___________ME60">#REF!</definedName>
    <definedName name="___________ME61">#REF!</definedName>
    <definedName name="___________ME62">#REF!</definedName>
    <definedName name="___________ME63">#REF!</definedName>
    <definedName name="___________ME64">#REF!</definedName>
    <definedName name="___________ME65">#REF!</definedName>
    <definedName name="___________ME66">#REF!</definedName>
    <definedName name="___________ME67">#REF!</definedName>
    <definedName name="___________ME68">#REF!</definedName>
    <definedName name="___________me9">{"Book1","4.09 FLORA DAN FAUNA.xls","4.22 PERLENGKAPAN SEKOLAH.xls"}</definedName>
    <definedName name="___________mek1">{"Book1","4.09 FLORA DAN FAUNA.xls","4.22 PERLENGKAPAN SEKOLAH.xls"}</definedName>
    <definedName name="___________mek2">{"Book1","4.09 FLORA DAN FAUNA.xls","4.22 PERLENGKAPAN SEKOLAH.xls"}</definedName>
    <definedName name="___________mek3">{"Book1","4.09 FLORA DAN FAUNA.xls","4.22 PERLENGKAPAN SEKOLAH.xls"}</definedName>
    <definedName name="___________mek5">{"Book1","4.09 FLORA DAN FAUNA.xls","4.22 PERLENGKAPAN SEKOLAH.xls"}</definedName>
    <definedName name="___________mek87">{"Book1","4.09 FLORA DAN FAUNA.xls","4.22 PERLENGKAPAN SEKOLAH.xls"}</definedName>
    <definedName name="___________mek9">{"Book1","4.09 FLORA DAN FAUNA.xls","4.22 PERLENGKAPAN SEKOLAH.xls"}</definedName>
    <definedName name="___________meq12">{"Book1","4.09 FLORA DAN FAUNA.xls","4.22 PERLENGKAPAN SEKOLAH.xls"}</definedName>
    <definedName name="___________mg8">#REF!</definedName>
    <definedName name="___________nym34">#REF!</definedName>
    <definedName name="___________nym46">#REF!</definedName>
    <definedName name="___________nyy34">#REF!</definedName>
    <definedName name="___________nyy410">#REF!</definedName>
    <definedName name="___________nyy416">#REF!</definedName>
    <definedName name="___________nyy44">#REF!</definedName>
    <definedName name="___________nyy46">#REF!</definedName>
    <definedName name="___________pab125">#REF!</definedName>
    <definedName name="___________pab126">#REF!</definedName>
    <definedName name="___________pab65">#REF!</definedName>
    <definedName name="___________pav8">#REF!</definedName>
    <definedName name="___________pbs100">#REF!</definedName>
    <definedName name="___________pbs15">#REF!</definedName>
    <definedName name="___________pbs150">#REF!</definedName>
    <definedName name="___________pbs40">#REF!</definedName>
    <definedName name="___________pbs50">#REF!</definedName>
    <definedName name="___________pbs65">#REF!</definedName>
    <definedName name="___________pbs80">#REF!</definedName>
    <definedName name="___________pc1">#REF!</definedName>
    <definedName name="___________PL1">#REF!</definedName>
    <definedName name="___________PL2">#REF!</definedName>
    <definedName name="___________PL3">#REF!</definedName>
    <definedName name="___________pvc1">#REF!</definedName>
    <definedName name="___________pvc12">#REF!</definedName>
    <definedName name="___________PVC150">#REF!</definedName>
    <definedName name="___________PVC200">#REF!</definedName>
    <definedName name="___________pvc3">#REF!</definedName>
    <definedName name="___________pvc300">#REF!</definedName>
    <definedName name="___________pvc34">#REF!</definedName>
    <definedName name="___________pvc4">#REF!</definedName>
    <definedName name="___________pvc44">#REF!</definedName>
    <definedName name="___________pvc6">#REF!</definedName>
    <definedName name="___________RAB1">#REF!</definedName>
    <definedName name="___________rk100">#REF!</definedName>
    <definedName name="___________rk200">#REF!</definedName>
    <definedName name="___________rk300">#REF!</definedName>
    <definedName name="___________rk600">#REF!</definedName>
    <definedName name="___________rkl1000">#REF!</definedName>
    <definedName name="___________rkl1200">#REF!</definedName>
    <definedName name="___________rkl200">#REF!</definedName>
    <definedName name="___________rkl300">#REF!</definedName>
    <definedName name="___________rkl400">#REF!</definedName>
    <definedName name="___________rkl500">#REF!</definedName>
    <definedName name="___________rkl600">#REF!</definedName>
    <definedName name="___________rkl700">#REF!</definedName>
    <definedName name="___________rkl800">#REF!</definedName>
    <definedName name="___________sfv150">#REF!</definedName>
    <definedName name="___________std100">#REF!</definedName>
    <definedName name="___________std150">#REF!</definedName>
    <definedName name="___________std4">#REF!</definedName>
    <definedName name="___________std50">#REF!</definedName>
    <definedName name="___________std65">#REF!</definedName>
    <definedName name="___________tlc20">#REF!</definedName>
    <definedName name="___________tsv25">#REF!</definedName>
    <definedName name="__________arr3">{"Book1","4.09 FLORA DAN FAUNA.xls","4.22 PERLENGKAPAN SEKOLAH.xls"}</definedName>
    <definedName name="__________bbm10">#REF!</definedName>
    <definedName name="__________bbm3">#REF!</definedName>
    <definedName name="__________bbm5">#REF!</definedName>
    <definedName name="__________bbm8">#REF!</definedName>
    <definedName name="__________bcv100">#REF!</definedName>
    <definedName name="__________bcv125">#REF!</definedName>
    <definedName name="__________bcv150">#REF!</definedName>
    <definedName name="__________bet250">#REF!</definedName>
    <definedName name="__________bet275">#REF!</definedName>
    <definedName name="__________bet300">#REF!</definedName>
    <definedName name="__________bpl32">#REF!</definedName>
    <definedName name="__________bpl9">#REF!</definedName>
    <definedName name="__________bsc100">#REF!</definedName>
    <definedName name="__________bsd1600">#REF!</definedName>
    <definedName name="__________bsd2500">#REF!</definedName>
    <definedName name="__________bsd4000">#REF!</definedName>
    <definedName name="__________btn175">#REF!</definedName>
    <definedName name="__________btn300">#REF!</definedName>
    <definedName name="__________bud3500">#REF!</definedName>
    <definedName name="__________bvd1">#REF!</definedName>
    <definedName name="__________bvd2">#REF!</definedName>
    <definedName name="__________bvd3">#REF!</definedName>
    <definedName name="__________bvd34">#REF!</definedName>
    <definedName name="__________bvd4">#REF!</definedName>
    <definedName name="__________bvd5">#REF!</definedName>
    <definedName name="__________bvd8">#REF!</definedName>
    <definedName name="__________cip10">#REF!</definedName>
    <definedName name="__________cip2">#REF!</definedName>
    <definedName name="__________cip3">#REF!</definedName>
    <definedName name="__________cip4">#REF!</definedName>
    <definedName name="__________cip6">#REF!</definedName>
    <definedName name="__________cip8">#REF!</definedName>
    <definedName name="__________cod4">#REF!</definedName>
    <definedName name="__________cvd100">#REF!</definedName>
    <definedName name="__________cvd15">#REF!</definedName>
    <definedName name="__________cvd150">#REF!</definedName>
    <definedName name="__________cvd50">#REF!</definedName>
    <definedName name="__________cvd65">#REF!</definedName>
    <definedName name="__________daf1">#REF!</definedName>
    <definedName name="__________DAF10">#REF!</definedName>
    <definedName name="__________daf2">#REF!</definedName>
    <definedName name="__________daf31">#REF!</definedName>
    <definedName name="__________daf32">#REF!</definedName>
    <definedName name="__________daf33">#REF!</definedName>
    <definedName name="__________ddn400">#REF!</definedName>
    <definedName name="__________ddn600">#REF!</definedName>
    <definedName name="__________der4">{"Book1","4.09 FLORA DAN FAUNA.xls","4.22 PERLENGKAPAN SEKOLAH.xls"}</definedName>
    <definedName name="__________DIV1">#REF!</definedName>
    <definedName name="__________DIV10">#REF!</definedName>
    <definedName name="__________DIV11">#REF!</definedName>
    <definedName name="__________DIV2">#REF!</definedName>
    <definedName name="__________DIV3">#REF!</definedName>
    <definedName name="__________DIV4">#REF!</definedName>
    <definedName name="__________DIV5">#REF!</definedName>
    <definedName name="__________DIV6">#REF!</definedName>
    <definedName name="__________DIV7">#REF!</definedName>
    <definedName name="__________DIV8">#REF!</definedName>
    <definedName name="__________DIV9">#REF!</definedName>
    <definedName name="__________dlh20">#REF!</definedName>
    <definedName name="__________dlh50">#REF!</definedName>
    <definedName name="__________doc5">{"Book1","4.09 FLORA DAN FAUNA.xls","4.22 PERLENGKAPAN SEKOLAH.xls"}</definedName>
    <definedName name="__________dot2020">#REF!</definedName>
    <definedName name="__________EQU1">#REF!</definedName>
    <definedName name="__________EQU2">#REF!</definedName>
    <definedName name="__________fdd3">#REF!</definedName>
    <definedName name="__________fdu2">#REF!</definedName>
    <definedName name="__________FIT100">#REF!</definedName>
    <definedName name="__________fit125">#REF!</definedName>
    <definedName name="__________FIT150">#REF!</definedName>
    <definedName name="__________FIT200">#REF!</definedName>
    <definedName name="__________FIT300">#REF!</definedName>
    <definedName name="__________FIT65">#REF!</definedName>
    <definedName name="__________fit80">#REF!</definedName>
    <definedName name="__________fjd100">#REF!</definedName>
    <definedName name="__________fjd150">#REF!</definedName>
    <definedName name="__________fjd50">#REF!</definedName>
    <definedName name="__________fjd65">#REF!</definedName>
    <definedName name="__________fmd150">#REF!</definedName>
    <definedName name="__________frc2495">#REF!</definedName>
    <definedName name="__________frc41010">#REF!</definedName>
    <definedName name="__________frc495">#REF!</definedName>
    <definedName name="__________gk2" hidden="1">#REF!</definedName>
    <definedName name="__________grc1">#REF!</definedName>
    <definedName name="__________gti50">#REF!</definedName>
    <definedName name="__________gti60">#REF!</definedName>
    <definedName name="__________gvd1">#REF!</definedName>
    <definedName name="__________gvd10">#REF!</definedName>
    <definedName name="__________gvd100">#REF!</definedName>
    <definedName name="__________gvd15">#REF!</definedName>
    <definedName name="__________gvd150">#REF!</definedName>
    <definedName name="__________gvd2">#REF!</definedName>
    <definedName name="__________gvd25">#REF!</definedName>
    <definedName name="__________gvd3">#REF!</definedName>
    <definedName name="__________gvd5">#REF!</definedName>
    <definedName name="__________gvd50">#REF!</definedName>
    <definedName name="__________gvd6">#REF!</definedName>
    <definedName name="__________gvd65">#REF!</definedName>
    <definedName name="__________gvd8">#REF!</definedName>
    <definedName name="__________HAL1">#REF!</definedName>
    <definedName name="__________HAL2">#REF!</definedName>
    <definedName name="__________HAL3">#REF!</definedName>
    <definedName name="__________HAL4">#REF!</definedName>
    <definedName name="__________HAL5">#REF!</definedName>
    <definedName name="__________HAL6">#REF!</definedName>
    <definedName name="__________HAL7">#REF!</definedName>
    <definedName name="__________HAL8">#REF!</definedName>
    <definedName name="__________hdw1">#REF!</definedName>
    <definedName name="__________int1">#REF!</definedName>
    <definedName name="__________int2">#REF!</definedName>
    <definedName name="__________jum1">#REF!</definedName>
    <definedName name="__________jum10">#REF!</definedName>
    <definedName name="__________jum2">#REF!</definedName>
    <definedName name="__________jum3">#REF!</definedName>
    <definedName name="__________jum4">#REF!</definedName>
    <definedName name="__________jum5">#REF!</definedName>
    <definedName name="__________jum6">#REF!</definedName>
    <definedName name="__________jum7">#REF!</definedName>
    <definedName name="__________jum8">#REF!</definedName>
    <definedName name="__________jum9">#REF!</definedName>
    <definedName name="__________kco7">#REF!</definedName>
    <definedName name="__________ker1020">#REF!</definedName>
    <definedName name="__________ker2020">#REF!</definedName>
    <definedName name="__________ker2025">#REF!</definedName>
    <definedName name="__________ker3030">#REF!</definedName>
    <definedName name="__________ko2">#REF!</definedName>
    <definedName name="__________LCM2">#REF!</definedName>
    <definedName name="__________LCM3">#REF!</definedName>
    <definedName name="__________ld100">#REF!</definedName>
    <definedName name="__________ld120">#REF!</definedName>
    <definedName name="__________ld50">#REF!</definedName>
    <definedName name="__________ld60">#REF!</definedName>
    <definedName name="__________ld80">#REF!</definedName>
    <definedName name="__________ldp60">#REF!</definedName>
    <definedName name="__________lh50">#REF!</definedName>
    <definedName name="__________lp100">#REF!</definedName>
    <definedName name="__________lp300">#REF!</definedName>
    <definedName name="__________lp36">#REF!</definedName>
    <definedName name="__________lp500">#REF!</definedName>
    <definedName name="__________lp60">#REF!</definedName>
    <definedName name="__________lpl11">#REF!</definedName>
    <definedName name="__________ls100">#REF!</definedName>
    <definedName name="__________ls50">#REF!</definedName>
    <definedName name="__________ls60">#REF!</definedName>
    <definedName name="__________ls80">#REF!</definedName>
    <definedName name="__________MAC12">#REF!</definedName>
    <definedName name="__________MAC46">#REF!</definedName>
    <definedName name="__________mas1">{"Book1","4.09 FLORA DAN FAUNA.xls","4.22 PERLENGKAPAN SEKOLAH.xls"}</definedName>
    <definedName name="__________mas12">{"Book1","4.09 FLORA DAN FAUNA.xls","4.22 PERLENGKAPAN SEKOLAH.xls"}</definedName>
    <definedName name="__________mas2">{"Book1","4.09 FLORA DAN FAUNA.xls","4.22 PERLENGKAPAN SEKOLAH.xls"}</definedName>
    <definedName name="__________mas4">{"Book1","4.09 FLORA DAN FAUNA.xls","4.22 PERLENGKAPAN SEKOLAH.xls"}</definedName>
    <definedName name="__________mas5">{"Book1","4.09 FLORA DAN FAUNA.xls","4.22 PERLENGKAPAN SEKOLAH.xls"}</definedName>
    <definedName name="__________mas6">{"Book1","4.09 FLORA DAN FAUNA.xls","4.22 PERLENGKAPAN SEKOLAH.xls"}</definedName>
    <definedName name="__________mas7">{"Book1","4.09 FLORA DAN FAUNA.xls","4.22 PERLENGKAPAN SEKOLAH.xls"}</definedName>
    <definedName name="__________mas8">{"Book1","4.09 FLORA DAN FAUNA.xls","4.22 PERLENGKAPAN SEKOLAH.xls"}</definedName>
    <definedName name="__________mas9">{"Book1","4.09 FLORA DAN FAUNA.xls","4.22 PERLENGKAPAN SEKOLAH.xls"}</definedName>
    <definedName name="__________mc2">#REF!</definedName>
    <definedName name="__________MDE35">#REF!</definedName>
    <definedName name="__________MDE36">#REF!</definedName>
    <definedName name="__________MDE37">#REF!</definedName>
    <definedName name="__________MDE38">#REF!</definedName>
    <definedName name="__________MDE39">#REF!</definedName>
    <definedName name="__________MDE40">#REF!</definedName>
    <definedName name="__________MDE41">#REF!</definedName>
    <definedName name="__________MDE42">#REF!</definedName>
    <definedName name="__________MDE43">#REF!</definedName>
    <definedName name="__________MDE44">#REF!</definedName>
    <definedName name="__________MDE45">#REF!</definedName>
    <definedName name="__________MDE46">#REF!</definedName>
    <definedName name="__________MDE47">#REF!</definedName>
    <definedName name="__________MDE48">#REF!</definedName>
    <definedName name="__________MDE49">#REF!</definedName>
    <definedName name="__________MDE50">#REF!</definedName>
    <definedName name="__________MDE51">#REF!</definedName>
    <definedName name="__________MDE52">#REF!</definedName>
    <definedName name="__________MDE53">#REF!</definedName>
    <definedName name="__________MDE54">#REF!</definedName>
    <definedName name="__________MDE55">#REF!</definedName>
    <definedName name="__________MDE56">#REF!</definedName>
    <definedName name="__________MDE57">#REF!</definedName>
    <definedName name="__________MDE58">#REF!</definedName>
    <definedName name="__________MDE59">#REF!</definedName>
    <definedName name="__________MDE60">#REF!</definedName>
    <definedName name="__________MDE61">#REF!</definedName>
    <definedName name="__________MDE62">#REF!</definedName>
    <definedName name="__________MDE63">#REF!</definedName>
    <definedName name="__________MDE64">#REF!</definedName>
    <definedName name="__________MDE65">#REF!</definedName>
    <definedName name="__________MDE66">#REF!</definedName>
    <definedName name="__________MDE67">#REF!</definedName>
    <definedName name="__________MDE68">#REF!</definedName>
    <definedName name="__________me1">{"Book1","4.09 FLORA DAN FAUNA.xls","4.22 PERLENGKAPAN SEKOLAH.xls"}</definedName>
    <definedName name="__________me2">{"Book1","4.09 FLORA DAN FAUNA.xls","4.22 PERLENGKAPAN SEKOLAH.xls"}</definedName>
    <definedName name="__________me3">{"Book1","4.09 FLORA DAN FAUNA.xls","4.22 PERLENGKAPAN SEKOLAH.xls"}</definedName>
    <definedName name="__________ME35">#REF!</definedName>
    <definedName name="__________ME36">#REF!</definedName>
    <definedName name="__________ME37">#REF!</definedName>
    <definedName name="__________ME38">#REF!</definedName>
    <definedName name="__________ME39">#REF!</definedName>
    <definedName name="__________me4">{"Book1","4.09 FLORA DAN FAUNA.xls","4.22 PERLENGKAPAN SEKOLAH.xls"}</definedName>
    <definedName name="__________ME40">#REF!</definedName>
    <definedName name="__________ME41">#REF!</definedName>
    <definedName name="__________ME42">#REF!</definedName>
    <definedName name="__________ME43">#REF!</definedName>
    <definedName name="__________ME44">#REF!</definedName>
    <definedName name="__________ME45">#REF!</definedName>
    <definedName name="__________ME46">#REF!</definedName>
    <definedName name="__________ME47">#REF!</definedName>
    <definedName name="__________ME48">#REF!</definedName>
    <definedName name="__________ME49">#REF!</definedName>
    <definedName name="__________me5">{"Book1","4.09 FLORA DAN FAUNA.xls","4.22 PERLENGKAPAN SEKOLAH.xls"}</definedName>
    <definedName name="__________ME50">#REF!</definedName>
    <definedName name="__________ME51">#REF!</definedName>
    <definedName name="__________ME52">#REF!</definedName>
    <definedName name="__________ME53">#REF!</definedName>
    <definedName name="__________ME54">#REF!</definedName>
    <definedName name="__________ME55">#REF!</definedName>
    <definedName name="__________ME56">#REF!</definedName>
    <definedName name="__________ME57">#REF!</definedName>
    <definedName name="__________ME58">#REF!</definedName>
    <definedName name="__________ME59">#REF!</definedName>
    <definedName name="__________ME60">#REF!</definedName>
    <definedName name="__________ME61">#REF!</definedName>
    <definedName name="__________ME62">#REF!</definedName>
    <definedName name="__________ME63">#REF!</definedName>
    <definedName name="__________ME64">#REF!</definedName>
    <definedName name="__________ME65">#REF!</definedName>
    <definedName name="__________ME66">#REF!</definedName>
    <definedName name="__________ME67">#REF!</definedName>
    <definedName name="__________ME68">#REF!</definedName>
    <definedName name="__________me9">{"Book1","4.09 FLORA DAN FAUNA.xls","4.22 PERLENGKAPAN SEKOLAH.xls"}</definedName>
    <definedName name="__________mek1">{"Book1","4.09 FLORA DAN FAUNA.xls","4.22 PERLENGKAPAN SEKOLAH.xls"}</definedName>
    <definedName name="__________mek2">{"Book1","4.09 FLORA DAN FAUNA.xls","4.22 PERLENGKAPAN SEKOLAH.xls"}</definedName>
    <definedName name="__________mek3">{"Book1","4.09 FLORA DAN FAUNA.xls","4.22 PERLENGKAPAN SEKOLAH.xls"}</definedName>
    <definedName name="__________mek5">{"Book1","4.09 FLORA DAN FAUNA.xls","4.22 PERLENGKAPAN SEKOLAH.xls"}</definedName>
    <definedName name="__________mek87">{"Book1","4.09 FLORA DAN FAUNA.xls","4.22 PERLENGKAPAN SEKOLAH.xls"}</definedName>
    <definedName name="__________mek9">{"Book1","4.09 FLORA DAN FAUNA.xls","4.22 PERLENGKAPAN SEKOLAH.xls"}</definedName>
    <definedName name="__________meq12">{"Book1","4.09 FLORA DAN FAUNA.xls","4.22 PERLENGKAPAN SEKOLAH.xls"}</definedName>
    <definedName name="__________mg8">#REF!</definedName>
    <definedName name="__________mu1">#REF!</definedName>
    <definedName name="__________mu2">#REF!</definedName>
    <definedName name="__________mvd1">#REF!</definedName>
    <definedName name="__________mvd2">#REF!</definedName>
    <definedName name="__________mvd3">#REF!</definedName>
    <definedName name="__________mvd4">#REF!</definedName>
    <definedName name="__________NCL100">#REF!</definedName>
    <definedName name="__________NCL200">#REF!</definedName>
    <definedName name="__________NCL250">#REF!</definedName>
    <definedName name="__________nin190">#REF!</definedName>
    <definedName name="__________nym34">#REF!</definedName>
    <definedName name="__________nym46">#REF!</definedName>
    <definedName name="__________nyy2416">#REF!</definedName>
    <definedName name="__________nyy244">#REF!</definedName>
    <definedName name="__________nyy246">#REF!</definedName>
    <definedName name="__________nyy34">#REF!</definedName>
    <definedName name="__________nyy410">#REF!</definedName>
    <definedName name="__________nyy41010">#REF!</definedName>
    <definedName name="__________nyy412050">#REF!</definedName>
    <definedName name="__________nyy412070">#REF!</definedName>
    <definedName name="__________nyy415070">#REF!</definedName>
    <definedName name="__________nyy416">#REF!</definedName>
    <definedName name="__________nyy41616">#REF!</definedName>
    <definedName name="__________nyy42525">#REF!</definedName>
    <definedName name="__________nyy43535">#REF!</definedName>
    <definedName name="__________nyy44">#REF!</definedName>
    <definedName name="__________nyy444">#REF!</definedName>
    <definedName name="__________nyy45050">#REF!</definedName>
    <definedName name="__________nyy46">#REF!</definedName>
    <definedName name="__________nyy466">#REF!</definedName>
    <definedName name="__________nyy47050">#REF!</definedName>
    <definedName name="__________nyy47070">#REF!</definedName>
    <definedName name="__________nyy49570">#REF!</definedName>
    <definedName name="__________PA1">#REF!</definedName>
    <definedName name="__________PA10">#REF!</definedName>
    <definedName name="__________PA2">#REF!</definedName>
    <definedName name="__________PA3">#REF!</definedName>
    <definedName name="__________PA4">#REF!</definedName>
    <definedName name="__________PA5">#REF!</definedName>
    <definedName name="__________PA6">#REF!</definedName>
    <definedName name="__________PA7">#REF!</definedName>
    <definedName name="__________PA8">#REF!</definedName>
    <definedName name="__________PA9">#REF!</definedName>
    <definedName name="__________pab125">#REF!</definedName>
    <definedName name="__________pab126">#REF!</definedName>
    <definedName name="__________pab65">#REF!</definedName>
    <definedName name="__________pav8">#REF!</definedName>
    <definedName name="__________PB1">#REF!</definedName>
    <definedName name="__________PB2">#REF!</definedName>
    <definedName name="__________PB3">#REF!</definedName>
    <definedName name="__________pb34">#REF!</definedName>
    <definedName name="__________pb4">#REF!</definedName>
    <definedName name="__________pbf3">#REF!</definedName>
    <definedName name="__________pbf4">#REF!</definedName>
    <definedName name="__________pbs100">#REF!</definedName>
    <definedName name="__________pbs15">#REF!</definedName>
    <definedName name="__________pbs150">#REF!</definedName>
    <definedName name="__________pbs40">#REF!</definedName>
    <definedName name="__________pbs50">#REF!</definedName>
    <definedName name="__________pbs65">#REF!</definedName>
    <definedName name="__________pbs80">#REF!</definedName>
    <definedName name="__________PC1">#REF!</definedName>
    <definedName name="__________pc10">#REF!</definedName>
    <definedName name="__________pc12">#REF!</definedName>
    <definedName name="__________pc2">#REF!</definedName>
    <definedName name="__________pc3">#REF!</definedName>
    <definedName name="__________pc4">#REF!</definedName>
    <definedName name="__________pc5">#REF!</definedName>
    <definedName name="__________pc6">#REF!</definedName>
    <definedName name="__________pc8">#REF!</definedName>
    <definedName name="__________pcf10">#REF!</definedName>
    <definedName name="__________pcf12">#REF!</definedName>
    <definedName name="__________pcf3">#REF!</definedName>
    <definedName name="__________pcf4">#REF!</definedName>
    <definedName name="__________pcf5">#REF!</definedName>
    <definedName name="__________pcf6">#REF!</definedName>
    <definedName name="__________pcf8">#REF!</definedName>
    <definedName name="__________pd1">#REF!</definedName>
    <definedName name="__________pd2">#REF!</definedName>
    <definedName name="__________pd3">#REF!</definedName>
    <definedName name="__________pdf3">#REF!</definedName>
    <definedName name="__________PJ2">#REF!</definedName>
    <definedName name="__________PJ3">#REF!</definedName>
    <definedName name="__________PL1">#REF!</definedName>
    <definedName name="__________PL2">#REF!</definedName>
    <definedName name="__________PL3">#REF!</definedName>
    <definedName name="__________po1000">#REF!</definedName>
    <definedName name="__________por4040">#REF!</definedName>
    <definedName name="__________pvc1">#REF!</definedName>
    <definedName name="__________pvc12">#REF!</definedName>
    <definedName name="__________PVC150">#REF!</definedName>
    <definedName name="__________PVC200">#REF!</definedName>
    <definedName name="__________pvc3">#REF!</definedName>
    <definedName name="__________pvc300">#REF!</definedName>
    <definedName name="__________pvc34">#REF!</definedName>
    <definedName name="__________pvc44">#REF!</definedName>
    <definedName name="__________QS1">#REF!</definedName>
    <definedName name="__________QS10">#REF!</definedName>
    <definedName name="__________QS11">#REF!</definedName>
    <definedName name="__________QS12">#REF!</definedName>
    <definedName name="__________QS13">#REF!</definedName>
    <definedName name="__________QS14">#REF!</definedName>
    <definedName name="__________QS15">#REF!</definedName>
    <definedName name="__________QS16">#REF!</definedName>
    <definedName name="__________QS17">#REF!</definedName>
    <definedName name="__________QS18">#REF!</definedName>
    <definedName name="__________QS19">#REF!</definedName>
    <definedName name="__________QS2">#REF!</definedName>
    <definedName name="__________QS20">#REF!</definedName>
    <definedName name="__________QS21">#REF!</definedName>
    <definedName name="__________QS3">#REF!</definedName>
    <definedName name="__________QS4">#REF!</definedName>
    <definedName name="__________QS5">#REF!</definedName>
    <definedName name="__________QS6">#REF!</definedName>
    <definedName name="__________QS7">#REF!</definedName>
    <definedName name="__________QS8">#REF!</definedName>
    <definedName name="__________QS9">#REF!</definedName>
    <definedName name="__________RAB1">#REF!</definedName>
    <definedName name="__________rd4">#REF!</definedName>
    <definedName name="__________rd6">#REF!</definedName>
    <definedName name="__________rd8">#REF!</definedName>
    <definedName name="__________rk100">#REF!</definedName>
    <definedName name="__________rk150">#REF!</definedName>
    <definedName name="__________rk200">#REF!</definedName>
    <definedName name="__________rk300">#REF!</definedName>
    <definedName name="__________rk400">#REF!</definedName>
    <definedName name="__________rk500">#REF!</definedName>
    <definedName name="__________rk600">#REF!</definedName>
    <definedName name="__________rkl1000">#REF!</definedName>
    <definedName name="__________rkl1200">#REF!</definedName>
    <definedName name="__________rkl200">#REF!</definedName>
    <definedName name="__________rkl300">#REF!</definedName>
    <definedName name="__________rkl400">#REF!</definedName>
    <definedName name="__________rkl500">#REF!</definedName>
    <definedName name="__________rkl600">#REF!</definedName>
    <definedName name="__________rkl700">#REF!</definedName>
    <definedName name="__________rkl800">#REF!</definedName>
    <definedName name="__________sc1">#REF!</definedName>
    <definedName name="__________SC2">#REF!</definedName>
    <definedName name="__________sc3">#REF!</definedName>
    <definedName name="__________sfv150">#REF!</definedName>
    <definedName name="__________sh1040">#REF!</definedName>
    <definedName name="__________SN3">#REF!</definedName>
    <definedName name="__________std100">#REF!</definedName>
    <definedName name="__________std150">#REF!</definedName>
    <definedName name="__________std2">#REF!</definedName>
    <definedName name="__________std3">#REF!</definedName>
    <definedName name="__________STD4">#REF!</definedName>
    <definedName name="__________std50">#REF!</definedName>
    <definedName name="__________std65">#REF!</definedName>
    <definedName name="__________ti100">#REF!</definedName>
    <definedName name="__________ti120">#REF!</definedName>
    <definedName name="__________ti50">#REF!</definedName>
    <definedName name="__________ti60">#REF!</definedName>
    <definedName name="__________ti80">#REF!</definedName>
    <definedName name="__________TL1">#REF!</definedName>
    <definedName name="__________TL2">#REF!</definedName>
    <definedName name="__________TL3">#REF!</definedName>
    <definedName name="__________TLA120">#REF!</definedName>
    <definedName name="__________TLA35">#REF!</definedName>
    <definedName name="__________TLA50">#REF!</definedName>
    <definedName name="__________TLA70">#REF!</definedName>
    <definedName name="__________TLA95">#REF!</definedName>
    <definedName name="__________tlc20">#REF!</definedName>
    <definedName name="__________tsv25">#REF!</definedName>
    <definedName name="__________uls60">#REF!</definedName>
    <definedName name="__________utd1">#REF!</definedName>
    <definedName name="__________utd2">#REF!</definedName>
    <definedName name="__________utd3">#REF!</definedName>
    <definedName name="__________vcd2">#REF!</definedName>
    <definedName name="__________vcd3">#REF!</definedName>
    <definedName name="__________vcd4">#REF!</definedName>
    <definedName name="__________VL100">#REF!</definedName>
    <definedName name="__________VL200">#REF!</definedName>
    <definedName name="__________VL250">#REF!</definedName>
    <definedName name="__________we3">#REF!</definedName>
    <definedName name="_________arr3">{"Book1","4.09 FLORA DAN FAUNA.xls","4.22 PERLENGKAPAN SEKOLAH.xls"}</definedName>
    <definedName name="_________bbm10">#REF!</definedName>
    <definedName name="_________bbm3">#REF!</definedName>
    <definedName name="_________bbm5">#REF!</definedName>
    <definedName name="_________bbm8">#REF!</definedName>
    <definedName name="_________bcv100">#REF!</definedName>
    <definedName name="_________bcv125">#REF!</definedName>
    <definedName name="_________bcv150">#REF!</definedName>
    <definedName name="_________bet250">#REF!</definedName>
    <definedName name="_________bet275">#REF!</definedName>
    <definedName name="_________bet300">#REF!</definedName>
    <definedName name="_________bpl32">#REF!</definedName>
    <definedName name="_________bpl9">#REF!</definedName>
    <definedName name="_________bsc100">#REF!</definedName>
    <definedName name="_________bsd1600">#REF!</definedName>
    <definedName name="_________bsd2500">#REF!</definedName>
    <definedName name="_________bsd4000">#REF!</definedName>
    <definedName name="_________btn175">#REF!</definedName>
    <definedName name="_________btn300">#REF!</definedName>
    <definedName name="_________bud3500">#REF!</definedName>
    <definedName name="_________bvd1">#REF!</definedName>
    <definedName name="_________bvd2">#REF!</definedName>
    <definedName name="_________bvd3">#REF!</definedName>
    <definedName name="_________bvd34">#REF!</definedName>
    <definedName name="_________bvd4">#REF!</definedName>
    <definedName name="_________bvd5">#REF!</definedName>
    <definedName name="_________bvd8">#REF!</definedName>
    <definedName name="_________cip10">#REF!</definedName>
    <definedName name="_________cip2">#REF!</definedName>
    <definedName name="_________cip3">#REF!</definedName>
    <definedName name="_________cip4">#REF!</definedName>
    <definedName name="_________cip6">#REF!</definedName>
    <definedName name="_________cip8">#REF!</definedName>
    <definedName name="_________cod4">#REF!</definedName>
    <definedName name="_________cvd100">#REF!</definedName>
    <definedName name="_________cvd15">#REF!</definedName>
    <definedName name="_________cvd150">#REF!</definedName>
    <definedName name="_________cvd50">#REF!</definedName>
    <definedName name="_________cvd65">#REF!</definedName>
    <definedName name="_________daf1">#REF!</definedName>
    <definedName name="_________DAF10">#REF!</definedName>
    <definedName name="_________daf2">#REF!</definedName>
    <definedName name="_________daf31">#REF!</definedName>
    <definedName name="_________daf32">#REF!</definedName>
    <definedName name="_________daf33">#REF!</definedName>
    <definedName name="_________ddn400">#REF!</definedName>
    <definedName name="_________ddn600">#REF!</definedName>
    <definedName name="_________der4">{"Book1","4.09 FLORA DAN FAUNA.xls","4.22 PERLENGKAPAN SEKOLAH.xls"}</definedName>
    <definedName name="_________DIV1">#REF!</definedName>
    <definedName name="_________DIV10">#REF!</definedName>
    <definedName name="_________DIV11">#REF!</definedName>
    <definedName name="_________DIV2">#REF!</definedName>
    <definedName name="_________DIV3">#REF!</definedName>
    <definedName name="_________DIV4">#REF!</definedName>
    <definedName name="_________DIV5">#REF!</definedName>
    <definedName name="_________DIV6">#REF!</definedName>
    <definedName name="_________DIV7">#REF!</definedName>
    <definedName name="_________DIV8">#REF!</definedName>
    <definedName name="_________DIV9">#REF!</definedName>
    <definedName name="_________dlh20">#REF!</definedName>
    <definedName name="_________dlh50">#REF!</definedName>
    <definedName name="_________doc5">{"Book1","4.09 FLORA DAN FAUNA.xls","4.22 PERLENGKAPAN SEKOLAH.xls"}</definedName>
    <definedName name="_________dot2020">#REF!</definedName>
    <definedName name="_________EEE03">#REF!</definedName>
    <definedName name="_________EEE05">#REF!</definedName>
    <definedName name="_________EEE06">#REF!</definedName>
    <definedName name="_________EEE08">#REF!</definedName>
    <definedName name="_________EEE09">#REF!</definedName>
    <definedName name="_________EEE10">#REF!</definedName>
    <definedName name="_________EEE13">#REF!</definedName>
    <definedName name="_________EEE15">#REF!</definedName>
    <definedName name="_________EEE16">#REF!</definedName>
    <definedName name="_________EEE17">#REF!</definedName>
    <definedName name="_________EEE18">#REF!</definedName>
    <definedName name="_________EEE19">#REF!</definedName>
    <definedName name="_________EEE20">#REF!</definedName>
    <definedName name="_________EEE23">#REF!</definedName>
    <definedName name="_________EEE25">#REF!</definedName>
    <definedName name="_________EEE26">#REF!</definedName>
    <definedName name="_________EQU1">#REF!</definedName>
    <definedName name="_________EQU2">#REF!</definedName>
    <definedName name="_________fdd3">#REF!</definedName>
    <definedName name="_________fdu2">#REF!</definedName>
    <definedName name="_________FIT100">#REF!</definedName>
    <definedName name="_________fit125">#REF!</definedName>
    <definedName name="_________FIT150">#REF!</definedName>
    <definedName name="_________FIT200">#REF!</definedName>
    <definedName name="_________FIT300">#REF!</definedName>
    <definedName name="_________FIT65">#REF!</definedName>
    <definedName name="_________fit80">#REF!</definedName>
    <definedName name="_________fjd100">#REF!</definedName>
    <definedName name="_________fjd150">#REF!</definedName>
    <definedName name="_________fjd50">#REF!</definedName>
    <definedName name="_________fjd65">#REF!</definedName>
    <definedName name="_________fmd150">#REF!</definedName>
    <definedName name="_________frc2495">#REF!</definedName>
    <definedName name="_________frc41010">#REF!</definedName>
    <definedName name="_________frc495">#REF!</definedName>
    <definedName name="_________gk2" hidden="1">#REF!</definedName>
    <definedName name="_________grc1">#REF!</definedName>
    <definedName name="_________gti50">#REF!</definedName>
    <definedName name="_________gti60">#REF!</definedName>
    <definedName name="_________gvd1">#REF!</definedName>
    <definedName name="_________gvd10">#REF!</definedName>
    <definedName name="_________gvd100">#REF!</definedName>
    <definedName name="_________gvd15">#REF!</definedName>
    <definedName name="_________gvd150">#REF!</definedName>
    <definedName name="_________gvd2">#REF!</definedName>
    <definedName name="_________gvd25">#REF!</definedName>
    <definedName name="_________gvd3">#REF!</definedName>
    <definedName name="_________gvd5">#REF!</definedName>
    <definedName name="_________gvd50">#REF!</definedName>
    <definedName name="_________gvd6">#REF!</definedName>
    <definedName name="_________gvd65">#REF!</definedName>
    <definedName name="_________gvd8">#REF!</definedName>
    <definedName name="_________HAL1">#REF!</definedName>
    <definedName name="_________HAL2">#REF!</definedName>
    <definedName name="_________HAL3">#REF!</definedName>
    <definedName name="_________HAL4">#REF!</definedName>
    <definedName name="_________HAL5">#REF!</definedName>
    <definedName name="_________HAL6">#REF!</definedName>
    <definedName name="_________HAL7">#REF!</definedName>
    <definedName name="_________HAL8">#REF!</definedName>
    <definedName name="_________hdw1">#REF!</definedName>
    <definedName name="_________int1">#REF!</definedName>
    <definedName name="_________int2">#REF!</definedName>
    <definedName name="_________jum1">#REF!</definedName>
    <definedName name="_________jum10">#REF!</definedName>
    <definedName name="_________jum2">#REF!</definedName>
    <definedName name="_________jum3">#REF!</definedName>
    <definedName name="_________jum4">#REF!</definedName>
    <definedName name="_________jum5">#REF!</definedName>
    <definedName name="_________jum6">#REF!</definedName>
    <definedName name="_________jum7">#REF!</definedName>
    <definedName name="_________jum8">#REF!</definedName>
    <definedName name="_________jum9">#REF!</definedName>
    <definedName name="_________kco7">#REF!</definedName>
    <definedName name="_________ker1020">#REF!</definedName>
    <definedName name="_________ker2020">#REF!</definedName>
    <definedName name="_________ker2025">#REF!</definedName>
    <definedName name="_________ker3030">#REF!</definedName>
    <definedName name="_________ko2">#REF!</definedName>
    <definedName name="_________LCM2">#REF!</definedName>
    <definedName name="_________LCM3">#REF!</definedName>
    <definedName name="_________ld100">#REF!</definedName>
    <definedName name="_________ld120">#REF!</definedName>
    <definedName name="_________ld50">#REF!</definedName>
    <definedName name="_________ld60">#REF!</definedName>
    <definedName name="_________ld80">#REF!</definedName>
    <definedName name="_________ldp60">#REF!</definedName>
    <definedName name="_________lh50">#REF!</definedName>
    <definedName name="_________lp100">#REF!</definedName>
    <definedName name="_________lp300">#REF!</definedName>
    <definedName name="_________lp36">#REF!</definedName>
    <definedName name="_________lp500">#REF!</definedName>
    <definedName name="_________lp60">#REF!</definedName>
    <definedName name="_________lpl11">#REF!</definedName>
    <definedName name="_________ls100">#REF!</definedName>
    <definedName name="_________ls50">#REF!</definedName>
    <definedName name="_________ls60">#REF!</definedName>
    <definedName name="_________ls80">#REF!</definedName>
    <definedName name="_________MAC12">#REF!</definedName>
    <definedName name="_________MAC46">#REF!</definedName>
    <definedName name="_________mas1">{"Book1","4.09 FLORA DAN FAUNA.xls","4.22 PERLENGKAPAN SEKOLAH.xls"}</definedName>
    <definedName name="_________mas12">{"Book1","4.09 FLORA DAN FAUNA.xls","4.22 PERLENGKAPAN SEKOLAH.xls"}</definedName>
    <definedName name="_________mas2">{"Book1","4.09 FLORA DAN FAUNA.xls","4.22 PERLENGKAPAN SEKOLAH.xls"}</definedName>
    <definedName name="_________mas4">{"Book1","4.09 FLORA DAN FAUNA.xls","4.22 PERLENGKAPAN SEKOLAH.xls"}</definedName>
    <definedName name="_________mas5">{"Book1","4.09 FLORA DAN FAUNA.xls","4.22 PERLENGKAPAN SEKOLAH.xls"}</definedName>
    <definedName name="_________mas6">{"Book1","4.09 FLORA DAN FAUNA.xls","4.22 PERLENGKAPAN SEKOLAH.xls"}</definedName>
    <definedName name="_________mas7">{"Book1","4.09 FLORA DAN FAUNA.xls","4.22 PERLENGKAPAN SEKOLAH.xls"}</definedName>
    <definedName name="_________mas8">{"Book1","4.09 FLORA DAN FAUNA.xls","4.22 PERLENGKAPAN SEKOLAH.xls"}</definedName>
    <definedName name="_________mas9">{"Book1","4.09 FLORA DAN FAUNA.xls","4.22 PERLENGKAPAN SEKOLAH.xls"}</definedName>
    <definedName name="_________mc2">#REF!</definedName>
    <definedName name="_________MDE36">#REF!</definedName>
    <definedName name="_________MDE37">#REF!</definedName>
    <definedName name="_________MDE38">#REF!</definedName>
    <definedName name="_________MDE39">#REF!</definedName>
    <definedName name="_________MDE40">#REF!</definedName>
    <definedName name="_________MDE41">#REF!</definedName>
    <definedName name="_________MDE42">#REF!</definedName>
    <definedName name="_________MDE43">#REF!</definedName>
    <definedName name="_________MDE44">#REF!</definedName>
    <definedName name="_________MDE45">#REF!</definedName>
    <definedName name="_________MDE46">#REF!</definedName>
    <definedName name="_________MDE47">#REF!</definedName>
    <definedName name="_________MDE48">#REF!</definedName>
    <definedName name="_________MDE49">#REF!</definedName>
    <definedName name="_________MDE50">#REF!</definedName>
    <definedName name="_________MDE51">#REF!</definedName>
    <definedName name="_________MDE52">#REF!</definedName>
    <definedName name="_________MDE53">#REF!</definedName>
    <definedName name="_________MDE54">#REF!</definedName>
    <definedName name="_________MDE55">#REF!</definedName>
    <definedName name="_________MDE56">#REF!</definedName>
    <definedName name="_________MDE57">#REF!</definedName>
    <definedName name="_________MDE58">#REF!</definedName>
    <definedName name="_________MDE59">#REF!</definedName>
    <definedName name="_________MDE60">#REF!</definedName>
    <definedName name="_________MDE61">#REF!</definedName>
    <definedName name="_________MDE62">#REF!</definedName>
    <definedName name="_________MDE63">#REF!</definedName>
    <definedName name="_________MDE64">#REF!</definedName>
    <definedName name="_________MDE65">#REF!</definedName>
    <definedName name="_________MDE66">#REF!</definedName>
    <definedName name="_________MDE67">#REF!</definedName>
    <definedName name="_________MDE68">#REF!</definedName>
    <definedName name="_________me1">{"Book1","4.09 FLORA DAN FAUNA.xls","4.22 PERLENGKAPAN SEKOLAH.xls"}</definedName>
    <definedName name="_________me2">{"Book1","4.09 FLORA DAN FAUNA.xls","4.22 PERLENGKAPAN SEKOLAH.xls"}</definedName>
    <definedName name="_________me3">{"Book1","4.09 FLORA DAN FAUNA.xls","4.22 PERLENGKAPAN SEKOLAH.xls"}</definedName>
    <definedName name="_________ME36">#REF!</definedName>
    <definedName name="_________ME37">#REF!</definedName>
    <definedName name="_________ME38">#REF!</definedName>
    <definedName name="_________ME39">#REF!</definedName>
    <definedName name="_________me4">{"Book1","4.09 FLORA DAN FAUNA.xls","4.22 PERLENGKAPAN SEKOLAH.xls"}</definedName>
    <definedName name="_________ME40">#REF!</definedName>
    <definedName name="_________ME41">#REF!</definedName>
    <definedName name="_________ME42">#REF!</definedName>
    <definedName name="_________ME43">#REF!</definedName>
    <definedName name="_________ME44">#REF!</definedName>
    <definedName name="_________ME45">#REF!</definedName>
    <definedName name="_________ME46">#REF!</definedName>
    <definedName name="_________ME47">#REF!</definedName>
    <definedName name="_________ME48">#REF!</definedName>
    <definedName name="_________ME49">#REF!</definedName>
    <definedName name="_________me5">{"Book1","4.09 FLORA DAN FAUNA.xls","4.22 PERLENGKAPAN SEKOLAH.xls"}</definedName>
    <definedName name="_________ME50">#REF!</definedName>
    <definedName name="_________ME51">#REF!</definedName>
    <definedName name="_________ME52">#REF!</definedName>
    <definedName name="_________ME53">#REF!</definedName>
    <definedName name="_________ME54">#REF!</definedName>
    <definedName name="_________ME55">#REF!</definedName>
    <definedName name="_________ME56">#REF!</definedName>
    <definedName name="_________ME57">#REF!</definedName>
    <definedName name="_________ME58">#REF!</definedName>
    <definedName name="_________ME59">#REF!</definedName>
    <definedName name="_________ME60">#REF!</definedName>
    <definedName name="_________ME61">#REF!</definedName>
    <definedName name="_________ME62">#REF!</definedName>
    <definedName name="_________ME63">#REF!</definedName>
    <definedName name="_________ME64">#REF!</definedName>
    <definedName name="_________ME65">#REF!</definedName>
    <definedName name="_________ME66">#REF!</definedName>
    <definedName name="_________ME67">#REF!</definedName>
    <definedName name="_________ME68">#REF!</definedName>
    <definedName name="_________me9">{"Book1","4.09 FLORA DAN FAUNA.xls","4.22 PERLENGKAPAN SEKOLAH.xls"}</definedName>
    <definedName name="_________mek1">{"Book1","4.09 FLORA DAN FAUNA.xls","4.22 PERLENGKAPAN SEKOLAH.xls"}</definedName>
    <definedName name="_________mek2">{"Book1","4.09 FLORA DAN FAUNA.xls","4.22 PERLENGKAPAN SEKOLAH.xls"}</definedName>
    <definedName name="_________mek3">{"Book1","4.09 FLORA DAN FAUNA.xls","4.22 PERLENGKAPAN SEKOLAH.xls"}</definedName>
    <definedName name="_________mek5">{"Book1","4.09 FLORA DAN FAUNA.xls","4.22 PERLENGKAPAN SEKOLAH.xls"}</definedName>
    <definedName name="_________mek87">{"Book1","4.09 FLORA DAN FAUNA.xls","4.22 PERLENGKAPAN SEKOLAH.xls"}</definedName>
    <definedName name="_________mek9">{"Book1","4.09 FLORA DAN FAUNA.xls","4.22 PERLENGKAPAN SEKOLAH.xls"}</definedName>
    <definedName name="_________meq12">{"Book1","4.09 FLORA DAN FAUNA.xls","4.22 PERLENGKAPAN SEKOLAH.xls"}</definedName>
    <definedName name="_________mg8">#REF!</definedName>
    <definedName name="_________mu1">#REF!</definedName>
    <definedName name="_________mu2">#REF!</definedName>
    <definedName name="_________mvd1">#REF!</definedName>
    <definedName name="_________mvd2">#REF!</definedName>
    <definedName name="_________mvd3">#REF!</definedName>
    <definedName name="_________mvd4">#REF!</definedName>
    <definedName name="_________NCL100">#REF!</definedName>
    <definedName name="_________NCL200">#REF!</definedName>
    <definedName name="_________NCL250">#REF!</definedName>
    <definedName name="_________nin190">#REF!</definedName>
    <definedName name="_________nym34">#REF!</definedName>
    <definedName name="_________nym46">#REF!</definedName>
    <definedName name="_________nyy2416">#REF!</definedName>
    <definedName name="_________nyy244">#REF!</definedName>
    <definedName name="_________nyy246">#REF!</definedName>
    <definedName name="_________nyy34">#REF!</definedName>
    <definedName name="_________nyy410">#REF!</definedName>
    <definedName name="_________nyy41010">#REF!</definedName>
    <definedName name="_________nyy412050">#REF!</definedName>
    <definedName name="_________nyy412070">#REF!</definedName>
    <definedName name="_________nyy415070">#REF!</definedName>
    <definedName name="_________nyy416">#REF!</definedName>
    <definedName name="_________nyy41616">#REF!</definedName>
    <definedName name="_________nyy42525">#REF!</definedName>
    <definedName name="_________nyy43535">#REF!</definedName>
    <definedName name="_________nyy44">#REF!</definedName>
    <definedName name="_________nyy444">#REF!</definedName>
    <definedName name="_________nyy45050">#REF!</definedName>
    <definedName name="_________nyy46">#REF!</definedName>
    <definedName name="_________nyy466">#REF!</definedName>
    <definedName name="_________nyy47050">#REF!</definedName>
    <definedName name="_________nyy47070">#REF!</definedName>
    <definedName name="_________nyy49570">#REF!</definedName>
    <definedName name="_________PA1">#REF!</definedName>
    <definedName name="_________PA10">#REF!</definedName>
    <definedName name="_________PA2">#REF!</definedName>
    <definedName name="_________PA3">#REF!</definedName>
    <definedName name="_________PA4">#REF!</definedName>
    <definedName name="_________PA5">#REF!</definedName>
    <definedName name="_________PA6">#REF!</definedName>
    <definedName name="_________PA7">#REF!</definedName>
    <definedName name="_________PA8">#REF!</definedName>
    <definedName name="_________PA9">#REF!</definedName>
    <definedName name="_________pab125">#REF!</definedName>
    <definedName name="_________pab126">#REF!</definedName>
    <definedName name="_________pab65">#REF!</definedName>
    <definedName name="_________pav8">#REF!</definedName>
    <definedName name="_________PB1">#REF!</definedName>
    <definedName name="_________PB2">#REF!</definedName>
    <definedName name="_________PB3">#REF!</definedName>
    <definedName name="_________pb34">#REF!</definedName>
    <definedName name="_________pb4">#REF!</definedName>
    <definedName name="_________pbf3">#REF!</definedName>
    <definedName name="_________pbf4">#REF!</definedName>
    <definedName name="_________pbs100">#REF!</definedName>
    <definedName name="_________pbs15">#REF!</definedName>
    <definedName name="_________pbs150">#REF!</definedName>
    <definedName name="_________pbs40">#REF!</definedName>
    <definedName name="_________pbs50">#REF!</definedName>
    <definedName name="_________pbs65">#REF!</definedName>
    <definedName name="_________pbs80">#REF!</definedName>
    <definedName name="_________pc1">#REF!</definedName>
    <definedName name="_________pc10">#REF!</definedName>
    <definedName name="_________pc12">#REF!</definedName>
    <definedName name="_________pc2">#REF!</definedName>
    <definedName name="_________pc3">#REF!</definedName>
    <definedName name="_________pc4">#REF!</definedName>
    <definedName name="_________pc5">#REF!</definedName>
    <definedName name="_________pc6">#REF!</definedName>
    <definedName name="_________pc8">#REF!</definedName>
    <definedName name="_________pcf10">#REF!</definedName>
    <definedName name="_________pcf12">#REF!</definedName>
    <definedName name="_________pcf3">#REF!</definedName>
    <definedName name="_________pcf4">#REF!</definedName>
    <definedName name="_________pcf5">#REF!</definedName>
    <definedName name="_________pcf6">#REF!</definedName>
    <definedName name="_________pcf8">#REF!</definedName>
    <definedName name="_________pd1">#REF!</definedName>
    <definedName name="_________pd2">#REF!</definedName>
    <definedName name="_________pd3">#REF!</definedName>
    <definedName name="_________pdf3">#REF!</definedName>
    <definedName name="_________PJ2">#REF!</definedName>
    <definedName name="_________PJ3">#REF!</definedName>
    <definedName name="_________PL1">#REF!</definedName>
    <definedName name="_________PL2">#REF!</definedName>
    <definedName name="_________PL3">#REF!</definedName>
    <definedName name="_________po1000">#REF!</definedName>
    <definedName name="_________por4040">#REF!</definedName>
    <definedName name="_________pvc1">#REF!</definedName>
    <definedName name="_________pvc12">#REF!</definedName>
    <definedName name="_________PVC150">#REF!</definedName>
    <definedName name="_________PVC200">#REF!</definedName>
    <definedName name="_________pvc3">#REF!</definedName>
    <definedName name="_________pvc300">#REF!</definedName>
    <definedName name="_________pvc34">#REF!</definedName>
    <definedName name="_________pvc4">#REF!</definedName>
    <definedName name="_________pvc44">#REF!</definedName>
    <definedName name="_________pvc6">#REF!</definedName>
    <definedName name="_________QS1">#REF!</definedName>
    <definedName name="_________QS10">#REF!</definedName>
    <definedName name="_________QS11">#REF!</definedName>
    <definedName name="_________QS12">#REF!</definedName>
    <definedName name="_________QS13">#REF!</definedName>
    <definedName name="_________QS14">#REF!</definedName>
    <definedName name="_________QS15">#REF!</definedName>
    <definedName name="_________QS16">#REF!</definedName>
    <definedName name="_________QS17">#REF!</definedName>
    <definedName name="_________QS18">#REF!</definedName>
    <definedName name="_________QS19">#REF!</definedName>
    <definedName name="_________QS2">#REF!</definedName>
    <definedName name="_________QS20">#REF!</definedName>
    <definedName name="_________QS21">#REF!</definedName>
    <definedName name="_________QS3">#REF!</definedName>
    <definedName name="_________QS4">#REF!</definedName>
    <definedName name="_________QS5">#REF!</definedName>
    <definedName name="_________QS6">#REF!</definedName>
    <definedName name="_________QS7">#REF!</definedName>
    <definedName name="_________QS8">#REF!</definedName>
    <definedName name="_________QS9">#REF!</definedName>
    <definedName name="_________RAB1">#REF!</definedName>
    <definedName name="_________rd4">#REF!</definedName>
    <definedName name="_________rd6">#REF!</definedName>
    <definedName name="_________rd8">#REF!</definedName>
    <definedName name="_________rk100">#REF!</definedName>
    <definedName name="_________rk150">#REF!</definedName>
    <definedName name="_________rk200">#REF!</definedName>
    <definedName name="_________rk300">#REF!</definedName>
    <definedName name="_________rk400">#REF!</definedName>
    <definedName name="_________rk500">#REF!</definedName>
    <definedName name="_________rk600">#REF!</definedName>
    <definedName name="_________rkl1000">#REF!</definedName>
    <definedName name="_________rkl1200">#REF!</definedName>
    <definedName name="_________rkl200">#REF!</definedName>
    <definedName name="_________rkl300">#REF!</definedName>
    <definedName name="_________rkl400">#REF!</definedName>
    <definedName name="_________rkl500">#REF!</definedName>
    <definedName name="_________rkl600">#REF!</definedName>
    <definedName name="_________rkl700">#REF!</definedName>
    <definedName name="_________rkl800">#REF!</definedName>
    <definedName name="_________sc1">#REF!</definedName>
    <definedName name="_________SC2">#REF!</definedName>
    <definedName name="_________sc3">#REF!</definedName>
    <definedName name="_________sfv150">#REF!</definedName>
    <definedName name="_________sh1040">#REF!</definedName>
    <definedName name="_________SN3">#REF!</definedName>
    <definedName name="_________std100">#REF!</definedName>
    <definedName name="_________std150">#REF!</definedName>
    <definedName name="_________std2">#REF!</definedName>
    <definedName name="_________std3">#REF!</definedName>
    <definedName name="_________std4">#REF!</definedName>
    <definedName name="_________std50">#REF!</definedName>
    <definedName name="_________std65">#REF!</definedName>
    <definedName name="_________ti100">#REF!</definedName>
    <definedName name="_________ti120">#REF!</definedName>
    <definedName name="_________ti50">#REF!</definedName>
    <definedName name="_________ti60">#REF!</definedName>
    <definedName name="_________ti80">#REF!</definedName>
    <definedName name="_________TL1">#REF!</definedName>
    <definedName name="_________TL2">#REF!</definedName>
    <definedName name="_________TL3">#REF!</definedName>
    <definedName name="_________TLA120">#REF!</definedName>
    <definedName name="_________TLA35">#REF!</definedName>
    <definedName name="_________TLA50">#REF!</definedName>
    <definedName name="_________TLA70">#REF!</definedName>
    <definedName name="_________TLA95">#REF!</definedName>
    <definedName name="_________tlc20">#REF!</definedName>
    <definedName name="_________tsv25">#REF!</definedName>
    <definedName name="_________uls60">#REF!</definedName>
    <definedName name="_________utd1">#REF!</definedName>
    <definedName name="_________utd2">#REF!</definedName>
    <definedName name="_________utd3">#REF!</definedName>
    <definedName name="_________vcd2">#REF!</definedName>
    <definedName name="_________vcd3">#REF!</definedName>
    <definedName name="_________vcd4">#REF!</definedName>
    <definedName name="_________VL100">#REF!</definedName>
    <definedName name="_________VL200">#REF!</definedName>
    <definedName name="_________VL250">#REF!</definedName>
    <definedName name="_________we3">#REF!</definedName>
    <definedName name="________AAD3">#N/A</definedName>
    <definedName name="________ADD1">[0]!STOP2:[0]!STOP2E</definedName>
    <definedName name="________ADD2">[0]!stop:[0]!STOPE</definedName>
    <definedName name="________ADD3">[0]!stop:[0]!STOPE</definedName>
    <definedName name="________arr3">{"Book1","4.09 FLORA DAN FAUNA.xls","4.22 PERLENGKAPAN SEKOLAH.xls"}</definedName>
    <definedName name="________bbm10">#REF!</definedName>
    <definedName name="________bbm3">#REF!</definedName>
    <definedName name="________bbm5">#REF!</definedName>
    <definedName name="________bbm8">#REF!</definedName>
    <definedName name="________bcv100">#REF!</definedName>
    <definedName name="________bcv125">#REF!</definedName>
    <definedName name="________bcv150">#REF!</definedName>
    <definedName name="________bet250">#REF!</definedName>
    <definedName name="________bet275">#REF!</definedName>
    <definedName name="________bet300">#REF!</definedName>
    <definedName name="________bpl32">#REF!</definedName>
    <definedName name="________bpl9">#REF!</definedName>
    <definedName name="________bsc100">#REF!</definedName>
    <definedName name="________bsd1600">#REF!</definedName>
    <definedName name="________bsd2500">#REF!</definedName>
    <definedName name="________bsd4000">#REF!</definedName>
    <definedName name="________btn175">#REF!</definedName>
    <definedName name="________btn300">#REF!</definedName>
    <definedName name="________bud3500">#REF!</definedName>
    <definedName name="________bvd1">#REF!</definedName>
    <definedName name="________bvd2">#REF!</definedName>
    <definedName name="________bvd3">#REF!</definedName>
    <definedName name="________bvd34">#REF!</definedName>
    <definedName name="________bvd4">#REF!</definedName>
    <definedName name="________bvd5">#REF!</definedName>
    <definedName name="________bvd8">#REF!</definedName>
    <definedName name="________cip10">#REF!</definedName>
    <definedName name="________cip2">#REF!</definedName>
    <definedName name="________cip3">#REF!</definedName>
    <definedName name="________cip4">#REF!</definedName>
    <definedName name="________cip6">#REF!</definedName>
    <definedName name="________cip8">#REF!</definedName>
    <definedName name="________cod4">#REF!</definedName>
    <definedName name="________cvd100">#REF!</definedName>
    <definedName name="________cvd15">#REF!</definedName>
    <definedName name="________cvd150">#REF!</definedName>
    <definedName name="________cvd50">#REF!</definedName>
    <definedName name="________cvd65">#REF!</definedName>
    <definedName name="________daf1">#REF!</definedName>
    <definedName name="________DAF10">#REF!</definedName>
    <definedName name="________daf2">#REF!</definedName>
    <definedName name="________daf31">#REF!</definedName>
    <definedName name="________daf32">#REF!</definedName>
    <definedName name="________daf33">#REF!</definedName>
    <definedName name="________ddn400">#REF!</definedName>
    <definedName name="________ddn600">#REF!</definedName>
    <definedName name="________der4">{"Book1","4.09 FLORA DAN FAUNA.xls","4.22 PERLENGKAPAN SEKOLAH.xls"}</definedName>
    <definedName name="________DIV1">#REF!</definedName>
    <definedName name="________DIV10">#REF!</definedName>
    <definedName name="________DIV11">#REF!</definedName>
    <definedName name="________DIV2">#REF!</definedName>
    <definedName name="________DIV3">#REF!</definedName>
    <definedName name="________DIV4">#REF!</definedName>
    <definedName name="________DIV5">#REF!</definedName>
    <definedName name="________DIV6">#REF!</definedName>
    <definedName name="________DIV7">#REF!</definedName>
    <definedName name="________DIV8">#REF!</definedName>
    <definedName name="________DIV9">#REF!</definedName>
    <definedName name="________dlh20">#REF!</definedName>
    <definedName name="________dlh50">#REF!</definedName>
    <definedName name="________doc5">{"Book1","4.09 FLORA DAN FAUNA.xls","4.22 PERLENGKAPAN SEKOLAH.xls"}</definedName>
    <definedName name="________dot2020">#REF!</definedName>
    <definedName name="________EEE03">#REF!</definedName>
    <definedName name="________EEE05">#REF!</definedName>
    <definedName name="________EEE06">#REF!</definedName>
    <definedName name="________EEE08">#REF!</definedName>
    <definedName name="________EEE09">#REF!</definedName>
    <definedName name="________EEE10">#REF!</definedName>
    <definedName name="________EEE13">#REF!</definedName>
    <definedName name="________EEE15">#REF!</definedName>
    <definedName name="________EEE16">#REF!</definedName>
    <definedName name="________EEE17">#REF!</definedName>
    <definedName name="________EEE18">#REF!</definedName>
    <definedName name="________EEE19">#REF!</definedName>
    <definedName name="________EEE20">#REF!</definedName>
    <definedName name="________EEE23">#REF!</definedName>
    <definedName name="________EEE25">#REF!</definedName>
    <definedName name="________EEE26">#REF!</definedName>
    <definedName name="________EQU1">#REF!</definedName>
    <definedName name="________EQU2">#REF!</definedName>
    <definedName name="________fdd3">#REF!</definedName>
    <definedName name="________fdu2">#REF!</definedName>
    <definedName name="________FIT100">#REF!</definedName>
    <definedName name="________fit125">#REF!</definedName>
    <definedName name="________FIT150">#REF!</definedName>
    <definedName name="________FIT200">#REF!</definedName>
    <definedName name="________FIT300">#REF!</definedName>
    <definedName name="________FIT65">#REF!</definedName>
    <definedName name="________fit80">#REF!</definedName>
    <definedName name="________fjd100">#REF!</definedName>
    <definedName name="________fjd150">#REF!</definedName>
    <definedName name="________fjd50">#REF!</definedName>
    <definedName name="________fjd65">#REF!</definedName>
    <definedName name="________fmd150">#REF!</definedName>
    <definedName name="________frc2495">#REF!</definedName>
    <definedName name="________frc41010">#REF!</definedName>
    <definedName name="________frc495">#REF!</definedName>
    <definedName name="________gk2" hidden="1">#REF!</definedName>
    <definedName name="________grc1">#REF!</definedName>
    <definedName name="________gti50">#REF!</definedName>
    <definedName name="________gti60">#REF!</definedName>
    <definedName name="________gvd1">#REF!</definedName>
    <definedName name="________gvd10">#REF!</definedName>
    <definedName name="________gvd100">#REF!</definedName>
    <definedName name="________gvd15">#REF!</definedName>
    <definedName name="________gvd150">#REF!</definedName>
    <definedName name="________gvd2">#REF!</definedName>
    <definedName name="________gvd25">#REF!</definedName>
    <definedName name="________gvd3">#REF!</definedName>
    <definedName name="________gvd4">#REF!</definedName>
    <definedName name="________gvd5">#REF!</definedName>
    <definedName name="________gvd50">#REF!</definedName>
    <definedName name="________gvd6">#REF!</definedName>
    <definedName name="________gvd65">#REF!</definedName>
    <definedName name="________gvd8">#REF!</definedName>
    <definedName name="________HAL1">#REF!</definedName>
    <definedName name="________HAL2">#REF!</definedName>
    <definedName name="________HAL3">#REF!</definedName>
    <definedName name="________HAL4">#REF!</definedName>
    <definedName name="________HAL5">#REF!</definedName>
    <definedName name="________HAL6">#REF!</definedName>
    <definedName name="________HAL7">#REF!</definedName>
    <definedName name="________HAL8">#REF!</definedName>
    <definedName name="________hdw1">#REF!</definedName>
    <definedName name="________int1">#REF!</definedName>
    <definedName name="________int2">#REF!</definedName>
    <definedName name="________jum1">#REF!</definedName>
    <definedName name="________jum10">#REF!</definedName>
    <definedName name="________jum2">#REF!</definedName>
    <definedName name="________jum3">#REF!</definedName>
    <definedName name="________jum4">#REF!</definedName>
    <definedName name="________jum5">#REF!</definedName>
    <definedName name="________jum6">#REF!</definedName>
    <definedName name="________jum7">#REF!</definedName>
    <definedName name="________jum8">#REF!</definedName>
    <definedName name="________jum9">#REF!</definedName>
    <definedName name="________kco7">#REF!</definedName>
    <definedName name="________ker1020">#REF!</definedName>
    <definedName name="________ker2020">#REF!</definedName>
    <definedName name="________ker2025">#REF!</definedName>
    <definedName name="________ker3030">#REF!</definedName>
    <definedName name="________ko2">#REF!</definedName>
    <definedName name="________LCM2">#REF!</definedName>
    <definedName name="________LCM3">#REF!</definedName>
    <definedName name="________ld100">#REF!</definedName>
    <definedName name="________ld120">#REF!</definedName>
    <definedName name="________ld50">#REF!</definedName>
    <definedName name="________ld60">#REF!</definedName>
    <definedName name="________ld80">#REF!</definedName>
    <definedName name="________ldp60">#REF!</definedName>
    <definedName name="________lh50">#REF!</definedName>
    <definedName name="________LLL01">#REF!</definedName>
    <definedName name="________lp100">#REF!</definedName>
    <definedName name="________lp300">#REF!</definedName>
    <definedName name="________lp36">#REF!</definedName>
    <definedName name="________lp500">#REF!</definedName>
    <definedName name="________lp60">#REF!</definedName>
    <definedName name="________lpl11">#REF!</definedName>
    <definedName name="________ls100">#REF!</definedName>
    <definedName name="________ls50">#REF!</definedName>
    <definedName name="________ls60">#REF!</definedName>
    <definedName name="________ls80">#REF!</definedName>
    <definedName name="________MAC12">#REF!</definedName>
    <definedName name="________MAC46">#REF!</definedName>
    <definedName name="________mas1">{"Book1","4.09 FLORA DAN FAUNA.xls","4.22 PERLENGKAPAN SEKOLAH.xls"}</definedName>
    <definedName name="________mas12">{"Book1","4.09 FLORA DAN FAUNA.xls","4.22 PERLENGKAPAN SEKOLAH.xls"}</definedName>
    <definedName name="________mas2">{"Book1","4.09 FLORA DAN FAUNA.xls","4.22 PERLENGKAPAN SEKOLAH.xls"}</definedName>
    <definedName name="________mas4">{"Book1","4.09 FLORA DAN FAUNA.xls","4.22 PERLENGKAPAN SEKOLAH.xls"}</definedName>
    <definedName name="________mas5">{"Book1","4.09 FLORA DAN FAUNA.xls","4.22 PERLENGKAPAN SEKOLAH.xls"}</definedName>
    <definedName name="________mas6">{"Book1","4.09 FLORA DAN FAUNA.xls","4.22 PERLENGKAPAN SEKOLAH.xls"}</definedName>
    <definedName name="________mas7">{"Book1","4.09 FLORA DAN FAUNA.xls","4.22 PERLENGKAPAN SEKOLAH.xls"}</definedName>
    <definedName name="________mas8">{"Book1","4.09 FLORA DAN FAUNA.xls","4.22 PERLENGKAPAN SEKOLAH.xls"}</definedName>
    <definedName name="________mas9">{"Book1","4.09 FLORA DAN FAUNA.xls","4.22 PERLENGKAPAN SEKOLAH.xls"}</definedName>
    <definedName name="________mc2">#REF!</definedName>
    <definedName name="________MDE36">#REF!</definedName>
    <definedName name="________MDE37">#REF!</definedName>
    <definedName name="________MDE38">#REF!</definedName>
    <definedName name="________MDE39">#REF!</definedName>
    <definedName name="________MDE40">#REF!</definedName>
    <definedName name="________MDE41">#REF!</definedName>
    <definedName name="________MDE42">#REF!</definedName>
    <definedName name="________MDE43">#REF!</definedName>
    <definedName name="________MDE44">#REF!</definedName>
    <definedName name="________MDE45">#REF!</definedName>
    <definedName name="________MDE46">#REF!</definedName>
    <definedName name="________MDE47">#REF!</definedName>
    <definedName name="________MDE48">#REF!</definedName>
    <definedName name="________MDE49">#REF!</definedName>
    <definedName name="________MDE50">#REF!</definedName>
    <definedName name="________MDE51">#REF!</definedName>
    <definedName name="________MDE52">#REF!</definedName>
    <definedName name="________MDE53">#REF!</definedName>
    <definedName name="________MDE54">#REF!</definedName>
    <definedName name="________MDE55">#REF!</definedName>
    <definedName name="________MDE56">#REF!</definedName>
    <definedName name="________MDE57">#REF!</definedName>
    <definedName name="________MDE58">#REF!</definedName>
    <definedName name="________MDE59">#REF!</definedName>
    <definedName name="________MDE60">#REF!</definedName>
    <definedName name="________MDE61">#REF!</definedName>
    <definedName name="________MDE62">#REF!</definedName>
    <definedName name="________MDE63">#REF!</definedName>
    <definedName name="________MDE64">#REF!</definedName>
    <definedName name="________MDE65">#REF!</definedName>
    <definedName name="________MDE66">#REF!</definedName>
    <definedName name="________MDE67">#REF!</definedName>
    <definedName name="________MDE68">#REF!</definedName>
    <definedName name="________me1">{"Book1","4.09 FLORA DAN FAUNA.xls","4.22 PERLENGKAPAN SEKOLAH.xls"}</definedName>
    <definedName name="________me2">{"Book1","4.09 FLORA DAN FAUNA.xls","4.22 PERLENGKAPAN SEKOLAH.xls"}</definedName>
    <definedName name="________me3">{"Book1","4.09 FLORA DAN FAUNA.xls","4.22 PERLENGKAPAN SEKOLAH.xls"}</definedName>
    <definedName name="________ME36">#REF!</definedName>
    <definedName name="________ME37">#REF!</definedName>
    <definedName name="________ME38">#REF!</definedName>
    <definedName name="________ME39">#REF!</definedName>
    <definedName name="________me4">{"Book1","4.09 FLORA DAN FAUNA.xls","4.22 PERLENGKAPAN SEKOLAH.xls"}</definedName>
    <definedName name="________ME40">#REF!</definedName>
    <definedName name="________ME41">#REF!</definedName>
    <definedName name="________ME42">#REF!</definedName>
    <definedName name="________ME43">#REF!</definedName>
    <definedName name="________ME44">#REF!</definedName>
    <definedName name="________ME45">#REF!</definedName>
    <definedName name="________ME46">#REF!</definedName>
    <definedName name="________ME47">#REF!</definedName>
    <definedName name="________ME48">#REF!</definedName>
    <definedName name="________ME49">#REF!</definedName>
    <definedName name="________me5">{"Book1","4.09 FLORA DAN FAUNA.xls","4.22 PERLENGKAPAN SEKOLAH.xls"}</definedName>
    <definedName name="________ME50">#REF!</definedName>
    <definedName name="________ME51">#REF!</definedName>
    <definedName name="________ME52">#REF!</definedName>
    <definedName name="________ME53">#REF!</definedName>
    <definedName name="________ME54">#REF!</definedName>
    <definedName name="________ME55">#REF!</definedName>
    <definedName name="________ME56">#REF!</definedName>
    <definedName name="________ME57">#REF!</definedName>
    <definedName name="________ME58">#REF!</definedName>
    <definedName name="________ME59">#REF!</definedName>
    <definedName name="________ME60">#REF!</definedName>
    <definedName name="________ME61">#REF!</definedName>
    <definedName name="________ME62">#REF!</definedName>
    <definedName name="________ME63">#REF!</definedName>
    <definedName name="________ME64">#REF!</definedName>
    <definedName name="________ME65">#REF!</definedName>
    <definedName name="________ME66">#REF!</definedName>
    <definedName name="________ME67">#REF!</definedName>
    <definedName name="________ME68">#REF!</definedName>
    <definedName name="________me9">{"Book1","4.09 FLORA DAN FAUNA.xls","4.22 PERLENGKAPAN SEKOLAH.xls"}</definedName>
    <definedName name="________mek1">{"Book1","4.09 FLORA DAN FAUNA.xls","4.22 PERLENGKAPAN SEKOLAH.xls"}</definedName>
    <definedName name="________mek2">{"Book1","4.09 FLORA DAN FAUNA.xls","4.22 PERLENGKAPAN SEKOLAH.xls"}</definedName>
    <definedName name="________mek3">{"Book1","4.09 FLORA DAN FAUNA.xls","4.22 PERLENGKAPAN SEKOLAH.xls"}</definedName>
    <definedName name="________mek5">{"Book1","4.09 FLORA DAN FAUNA.xls","4.22 PERLENGKAPAN SEKOLAH.xls"}</definedName>
    <definedName name="________mek87">{"Book1","4.09 FLORA DAN FAUNA.xls","4.22 PERLENGKAPAN SEKOLAH.xls"}</definedName>
    <definedName name="________mek9">{"Book1","4.09 FLORA DAN FAUNA.xls","4.22 PERLENGKAPAN SEKOLAH.xls"}</definedName>
    <definedName name="________meq12">{"Book1","4.09 FLORA DAN FAUNA.xls","4.22 PERLENGKAPAN SEKOLAH.xls"}</definedName>
    <definedName name="________mg8">#REF!</definedName>
    <definedName name="________mu1">#REF!</definedName>
    <definedName name="________mu2">#REF!</definedName>
    <definedName name="________mvd1">#REF!</definedName>
    <definedName name="________mvd2">#REF!</definedName>
    <definedName name="________mvd3">#REF!</definedName>
    <definedName name="________mvd4">#REF!</definedName>
    <definedName name="________NCL100">#REF!</definedName>
    <definedName name="________NCL200">#REF!</definedName>
    <definedName name="________NCL250">#REF!</definedName>
    <definedName name="________nin190">#REF!</definedName>
    <definedName name="________nym34">#REF!</definedName>
    <definedName name="________nym46">#REF!</definedName>
    <definedName name="________nyy2416">#REF!</definedName>
    <definedName name="________nyy244">#REF!</definedName>
    <definedName name="________nyy246">#REF!</definedName>
    <definedName name="________nyy34">#REF!</definedName>
    <definedName name="________nyy410">#REF!</definedName>
    <definedName name="________nyy41010">#REF!</definedName>
    <definedName name="________nyy412050">#REF!</definedName>
    <definedName name="________nyy412070">#REF!</definedName>
    <definedName name="________nyy415070">#REF!</definedName>
    <definedName name="________nyy416">#REF!</definedName>
    <definedName name="________nyy41616">#REF!</definedName>
    <definedName name="________nyy42525">#REF!</definedName>
    <definedName name="________nyy43535">#REF!</definedName>
    <definedName name="________nyy44">#REF!</definedName>
    <definedName name="________nyy444">#REF!</definedName>
    <definedName name="________nyy45050">#REF!</definedName>
    <definedName name="________nyy46">#REF!</definedName>
    <definedName name="________nyy466">#REF!</definedName>
    <definedName name="________nyy47050">#REF!</definedName>
    <definedName name="________nyy47070">#REF!</definedName>
    <definedName name="________nyy49570">#REF!</definedName>
    <definedName name="________PA1">#REF!</definedName>
    <definedName name="________PA10">#REF!</definedName>
    <definedName name="________PA2">#REF!</definedName>
    <definedName name="________PA3">#REF!</definedName>
    <definedName name="________PA4">#REF!</definedName>
    <definedName name="________PA5">#REF!</definedName>
    <definedName name="________PA6">#REF!</definedName>
    <definedName name="________PA7">#REF!</definedName>
    <definedName name="________PA8">#REF!</definedName>
    <definedName name="________PA9">#REF!</definedName>
    <definedName name="________pab125">#REF!</definedName>
    <definedName name="________pab126">#REF!</definedName>
    <definedName name="________pab65">#REF!</definedName>
    <definedName name="________pav8">#REF!</definedName>
    <definedName name="________PB1">#REF!</definedName>
    <definedName name="________PB2">#REF!</definedName>
    <definedName name="________PB3">#REF!</definedName>
    <definedName name="________pb34">#REF!</definedName>
    <definedName name="________pb4">#REF!</definedName>
    <definedName name="________pbf3">#REF!</definedName>
    <definedName name="________pbf4">#REF!</definedName>
    <definedName name="________pbs100">#REF!</definedName>
    <definedName name="________pbs15">#REF!</definedName>
    <definedName name="________pbs150">#REF!</definedName>
    <definedName name="________pbs40">#REF!</definedName>
    <definedName name="________pbs50">#REF!</definedName>
    <definedName name="________pbs65">#REF!</definedName>
    <definedName name="________pbs80">#REF!</definedName>
    <definedName name="________pc1">#REF!</definedName>
    <definedName name="________pc10">#REF!</definedName>
    <definedName name="________pc12">#REF!</definedName>
    <definedName name="________pc2">#REF!</definedName>
    <definedName name="________pc3">#REF!</definedName>
    <definedName name="________pc4">#REF!</definedName>
    <definedName name="________pc5">#REF!</definedName>
    <definedName name="________pc6">#REF!</definedName>
    <definedName name="________pc8">#REF!</definedName>
    <definedName name="________pcf10">#REF!</definedName>
    <definedName name="________pcf12">#REF!</definedName>
    <definedName name="________pcf3">#REF!</definedName>
    <definedName name="________pcf4">#REF!</definedName>
    <definedName name="________pcf5">#REF!</definedName>
    <definedName name="________pcf6">#REF!</definedName>
    <definedName name="________pcf8">#REF!</definedName>
    <definedName name="________pd1">#REF!</definedName>
    <definedName name="________pd2">#REF!</definedName>
    <definedName name="________pd3">#REF!</definedName>
    <definedName name="________pdf3">#REF!</definedName>
    <definedName name="________PJ2">#REF!</definedName>
    <definedName name="________PJ3">#REF!</definedName>
    <definedName name="________PL1">#REF!</definedName>
    <definedName name="________PL2">#REF!</definedName>
    <definedName name="________PL3">#REF!</definedName>
    <definedName name="________po1000">#REF!</definedName>
    <definedName name="________por4040">#REF!</definedName>
    <definedName name="________pvc1">#REF!</definedName>
    <definedName name="________pvc12">#REF!</definedName>
    <definedName name="________PVC150">#REF!</definedName>
    <definedName name="________PVC200">#REF!</definedName>
    <definedName name="________pvc3">#REF!</definedName>
    <definedName name="________pvc300">#REF!</definedName>
    <definedName name="________pvc34">#REF!</definedName>
    <definedName name="________pvc4">#REF!</definedName>
    <definedName name="________pvc44">#REF!</definedName>
    <definedName name="________pvc6">#REF!</definedName>
    <definedName name="________QS1">#REF!</definedName>
    <definedName name="________QS10">#REF!</definedName>
    <definedName name="________QS11">#REF!</definedName>
    <definedName name="________QS12">#REF!</definedName>
    <definedName name="________QS13">#REF!</definedName>
    <definedName name="________QS14">#REF!</definedName>
    <definedName name="________QS15">#REF!</definedName>
    <definedName name="________QS16">#REF!</definedName>
    <definedName name="________QS17">#REF!</definedName>
    <definedName name="________QS18">#REF!</definedName>
    <definedName name="________QS19">#REF!</definedName>
    <definedName name="________QS2">#REF!</definedName>
    <definedName name="________QS20">#REF!</definedName>
    <definedName name="________QS21">#REF!</definedName>
    <definedName name="________QS3">#REF!</definedName>
    <definedName name="________QS4">#REF!</definedName>
    <definedName name="________QS5">#REF!</definedName>
    <definedName name="________QS6">#REF!</definedName>
    <definedName name="________QS7">#REF!</definedName>
    <definedName name="________QS8">#REF!</definedName>
    <definedName name="________QS9">#REF!</definedName>
    <definedName name="________RAB1">#REF!</definedName>
    <definedName name="________RAB2">#REF!</definedName>
    <definedName name="________rd4">#REF!</definedName>
    <definedName name="________rd6">#REF!</definedName>
    <definedName name="________rd8">#REF!</definedName>
    <definedName name="________rk100">#REF!</definedName>
    <definedName name="________rk150">#REF!</definedName>
    <definedName name="________rk200">#REF!</definedName>
    <definedName name="________rk300">#REF!</definedName>
    <definedName name="________rk400">#REF!</definedName>
    <definedName name="________rk500">#REF!</definedName>
    <definedName name="________rk600">#REF!</definedName>
    <definedName name="________rkl1000">#REF!</definedName>
    <definedName name="________rkl1200">#REF!</definedName>
    <definedName name="________rkl200">#REF!</definedName>
    <definedName name="________rkl300">#REF!</definedName>
    <definedName name="________rkl400">#REF!</definedName>
    <definedName name="________rkl500">#REF!</definedName>
    <definedName name="________rkl600">#REF!</definedName>
    <definedName name="________rkl700">#REF!</definedName>
    <definedName name="________rkl800">#REF!</definedName>
    <definedName name="________sc1">#REF!</definedName>
    <definedName name="________SC2">#REF!</definedName>
    <definedName name="________sc3">#REF!</definedName>
    <definedName name="________sfv150">#REF!</definedName>
    <definedName name="________sh1040">#REF!</definedName>
    <definedName name="________SN3">#REF!</definedName>
    <definedName name="________std100">#REF!</definedName>
    <definedName name="________std150">#REF!</definedName>
    <definedName name="________std2">#REF!</definedName>
    <definedName name="________std3">#REF!</definedName>
    <definedName name="________std4">#REF!</definedName>
    <definedName name="________std50">#REF!</definedName>
    <definedName name="________std65">#REF!</definedName>
    <definedName name="________ti100">#REF!</definedName>
    <definedName name="________ti120">#REF!</definedName>
    <definedName name="________ti50">#REF!</definedName>
    <definedName name="________ti60">#REF!</definedName>
    <definedName name="________ti80">#REF!</definedName>
    <definedName name="________TL1">#REF!</definedName>
    <definedName name="________TL2">#REF!</definedName>
    <definedName name="________TL3">#REF!</definedName>
    <definedName name="________TLA120">#REF!</definedName>
    <definedName name="________TLA35">#REF!</definedName>
    <definedName name="________TLA50">#REF!</definedName>
    <definedName name="________TLA70">#REF!</definedName>
    <definedName name="________TLA95">#REF!</definedName>
    <definedName name="________tlc20">#REF!</definedName>
    <definedName name="________tsv25">#REF!</definedName>
    <definedName name="________uls60">#REF!</definedName>
    <definedName name="________utd1">#REF!</definedName>
    <definedName name="________utd2">#REF!</definedName>
    <definedName name="________utd3">#REF!</definedName>
    <definedName name="________vcd2">#REF!</definedName>
    <definedName name="________vcd3">#REF!</definedName>
    <definedName name="________vcd4">#REF!</definedName>
    <definedName name="________VL100">#REF!</definedName>
    <definedName name="________VL200">#REF!</definedName>
    <definedName name="________VL250">#REF!</definedName>
    <definedName name="________we3">#REF!</definedName>
    <definedName name="_______AAD3">#N/A</definedName>
    <definedName name="_______abs100">#REF!</definedName>
    <definedName name="_______ADD1">[0]!STOP2:[0]!STOP2E</definedName>
    <definedName name="_______ADD2">[0]!stop:[0]!STOPE</definedName>
    <definedName name="_______ADD3">[0]!stop:[0]!STOPE</definedName>
    <definedName name="_______ahu100">#REF!</definedName>
    <definedName name="_______ahu150">#REF!</definedName>
    <definedName name="_______ako100">#REF!</definedName>
    <definedName name="_______ako150">#REF!</definedName>
    <definedName name="_______ako50">#REF!</definedName>
    <definedName name="_______ako80">#REF!</definedName>
    <definedName name="_______aku100">#REF!</definedName>
    <definedName name="_______aku150">#REF!</definedName>
    <definedName name="_______bbm10">#REF!</definedName>
    <definedName name="_______bbm3">#REF!</definedName>
    <definedName name="_______bbm5">#REF!</definedName>
    <definedName name="_______bbm8">#REF!</definedName>
    <definedName name="_______bcv100">#REF!</definedName>
    <definedName name="_______bcv125">#REF!</definedName>
    <definedName name="_______bcv150">#REF!</definedName>
    <definedName name="_______bet250">#REF!</definedName>
    <definedName name="_______bet275">#REF!</definedName>
    <definedName name="_______bet300">#REF!</definedName>
    <definedName name="_______BOX2">#REF!</definedName>
    <definedName name="_______bpl32">#REF!</definedName>
    <definedName name="_______bpl9">#REF!</definedName>
    <definedName name="_______bsc100">#REF!</definedName>
    <definedName name="_______bsd1600">#REF!</definedName>
    <definedName name="_______bsd2500">#REF!</definedName>
    <definedName name="_______bsd4000">#REF!</definedName>
    <definedName name="_______btn175">#REF!</definedName>
    <definedName name="_______btn300">#REF!</definedName>
    <definedName name="_______bud3500">#REF!</definedName>
    <definedName name="_______bvd1">#REF!</definedName>
    <definedName name="_______bvd2">#REF!</definedName>
    <definedName name="_______bvd3">#REF!</definedName>
    <definedName name="_______bvd34">#REF!</definedName>
    <definedName name="_______bvd4">#REF!</definedName>
    <definedName name="_______bvd5">#REF!</definedName>
    <definedName name="_______bvd8">#REF!</definedName>
    <definedName name="_______CAL1">#REF!</definedName>
    <definedName name="_______CAL10">#REF!</definedName>
    <definedName name="_______CAL11">#REF!</definedName>
    <definedName name="_______CAL12">#REF!</definedName>
    <definedName name="_______CAL13">#REF!</definedName>
    <definedName name="_______CAL14">#REF!</definedName>
    <definedName name="_______CAL15">#REF!</definedName>
    <definedName name="_______CAL16">#REF!</definedName>
    <definedName name="_______CAL17">#REF!</definedName>
    <definedName name="_______CAL18">#REF!</definedName>
    <definedName name="_______CAL19">#REF!</definedName>
    <definedName name="_______CAL2">#REF!</definedName>
    <definedName name="_______CAL20">#REF!</definedName>
    <definedName name="_______CAL21">#REF!</definedName>
    <definedName name="_______CAL3">#REF!</definedName>
    <definedName name="_______CAL4">#REF!</definedName>
    <definedName name="_______CAL5">#REF!</definedName>
    <definedName name="_______CAL6">#REF!</definedName>
    <definedName name="_______CAL7">#REF!</definedName>
    <definedName name="_______CAL8">#REF!</definedName>
    <definedName name="_______CAL9">#REF!</definedName>
    <definedName name="_______cas80">#REF!</definedName>
    <definedName name="_______cip10">#REF!</definedName>
    <definedName name="_______cip2">#REF!</definedName>
    <definedName name="_______cip3">#REF!</definedName>
    <definedName name="_______cip4">#REF!</definedName>
    <definedName name="_______cip6">#REF!</definedName>
    <definedName name="_______cip8">#REF!</definedName>
    <definedName name="_______cod4">#REF!</definedName>
    <definedName name="_______cvd100">#REF!</definedName>
    <definedName name="_______cvd15">#REF!</definedName>
    <definedName name="_______cvd150">#REF!</definedName>
    <definedName name="_______cvd50">#REF!</definedName>
    <definedName name="_______cvd65">#REF!</definedName>
    <definedName name="_______daf1">#REF!</definedName>
    <definedName name="_______DAF10">#REF!</definedName>
    <definedName name="_______daf2">#REF!</definedName>
    <definedName name="_______daf31">#REF!</definedName>
    <definedName name="_______daf32">#REF!</definedName>
    <definedName name="_______daf33">#REF!</definedName>
    <definedName name="_______ddn400">#REF!</definedName>
    <definedName name="_______ddn600">#REF!</definedName>
    <definedName name="_______der4">{"Book1","4.09 FLORA DAN FAUNA.xls","4.22 PERLENGKAPAN SEKOLAH.xls"}</definedName>
    <definedName name="_______dia6">#REF!</definedName>
    <definedName name="_______DIV1">#REF!</definedName>
    <definedName name="_______DIV10">#REF!</definedName>
    <definedName name="_______DIV11">#REF!</definedName>
    <definedName name="_______DIV2">#REF!</definedName>
    <definedName name="_______DIV3">#REF!</definedName>
    <definedName name="_______DIV4">#REF!</definedName>
    <definedName name="_______DIV5">#REF!</definedName>
    <definedName name="_______DIV6">#REF!</definedName>
    <definedName name="_______DIV7">#REF!</definedName>
    <definedName name="_______DIV8">#REF!</definedName>
    <definedName name="_______DIV9">#REF!</definedName>
    <definedName name="_______dlh20">#REF!</definedName>
    <definedName name="_______dlh50">#REF!</definedName>
    <definedName name="_______doc5">{"Book1","4.09 FLORA DAN FAUNA.xls","4.22 PERLENGKAPAN SEKOLAH.xls"}</definedName>
    <definedName name="_______dot2020">#REF!</definedName>
    <definedName name="_______EEE03">#REF!</definedName>
    <definedName name="_______EEE05">#REF!</definedName>
    <definedName name="_______EEE06">#REF!</definedName>
    <definedName name="_______EEE08">'[2]5-ALAT(1)'!$AW$15</definedName>
    <definedName name="_______EEE09">#REF!</definedName>
    <definedName name="_______EEE10">#REF!</definedName>
    <definedName name="_______EEE13">#REF!</definedName>
    <definedName name="_______EEE15">#REF!</definedName>
    <definedName name="_______EEE16">#REF!</definedName>
    <definedName name="_______EEE17">#REF!</definedName>
    <definedName name="_______EEE18">#REF!</definedName>
    <definedName name="_______EEE19">#REF!</definedName>
    <definedName name="_______EEE20">#REF!</definedName>
    <definedName name="_______EEE23">#REF!</definedName>
    <definedName name="_______EEE25">#REF!</definedName>
    <definedName name="_______EEE26">#REF!</definedName>
    <definedName name="_______EQU1">#REF!</definedName>
    <definedName name="_______EQU2">#REF!</definedName>
    <definedName name="_______fdd3">#REF!</definedName>
    <definedName name="_______fdu2">#REF!</definedName>
    <definedName name="_______FIT100">#REF!</definedName>
    <definedName name="_______fit125">#REF!</definedName>
    <definedName name="_______FIT150">#REF!</definedName>
    <definedName name="_______FIT200">#REF!</definedName>
    <definedName name="_______FIT300">#REF!</definedName>
    <definedName name="_______FIT65">#REF!</definedName>
    <definedName name="_______fit80">#REF!</definedName>
    <definedName name="_______fjd100">#REF!</definedName>
    <definedName name="_______fjd150">#REF!</definedName>
    <definedName name="_______fjd50">#REF!</definedName>
    <definedName name="_______fjd65">#REF!</definedName>
    <definedName name="_______fmd150">#REF!</definedName>
    <definedName name="_______frc2495">#REF!</definedName>
    <definedName name="_______frc41010">#REF!</definedName>
    <definedName name="_______frc495">#REF!</definedName>
    <definedName name="_______gk2" hidden="1">#REF!</definedName>
    <definedName name="_______grc1">#REF!</definedName>
    <definedName name="_______gti50">#REF!</definedName>
    <definedName name="_______gti60">#REF!</definedName>
    <definedName name="_______gvd1">#REF!</definedName>
    <definedName name="_______gvd10">#REF!</definedName>
    <definedName name="_______gvd100">#REF!</definedName>
    <definedName name="_______gvd15">#REF!</definedName>
    <definedName name="_______gvd150">#REF!</definedName>
    <definedName name="_______gvd2">#REF!</definedName>
    <definedName name="_______gvd25">#REF!</definedName>
    <definedName name="_______gvd3">#REF!</definedName>
    <definedName name="_______gvd4">#REF!</definedName>
    <definedName name="_______gvd5">#REF!</definedName>
    <definedName name="_______gvd50">#REF!</definedName>
    <definedName name="_______gvd6">#REF!</definedName>
    <definedName name="_______gvd65">#REF!</definedName>
    <definedName name="_______gvd8">#REF!</definedName>
    <definedName name="_______HAL1">#REF!</definedName>
    <definedName name="_______HAL2">#REF!</definedName>
    <definedName name="_______HAL3">#REF!</definedName>
    <definedName name="_______HAL4">#REF!</definedName>
    <definedName name="_______HAL5">#REF!</definedName>
    <definedName name="_______HAL6">#REF!</definedName>
    <definedName name="_______HAL7">#REF!</definedName>
    <definedName name="_______HAL8">#REF!</definedName>
    <definedName name="_______hdw1">#REF!</definedName>
    <definedName name="_______int1">#REF!</definedName>
    <definedName name="_______int2">#REF!</definedName>
    <definedName name="_______jum1">#REF!</definedName>
    <definedName name="_______jum10">#REF!</definedName>
    <definedName name="_______jum2">#REF!</definedName>
    <definedName name="_______jum3">#REF!</definedName>
    <definedName name="_______jum4">#REF!</definedName>
    <definedName name="_______jum5">#REF!</definedName>
    <definedName name="_______jum6">#REF!</definedName>
    <definedName name="_______jum7">#REF!</definedName>
    <definedName name="_______jum8">#REF!</definedName>
    <definedName name="_______jum9">#REF!</definedName>
    <definedName name="_______kco7">#REF!</definedName>
    <definedName name="_______ker1020">#REF!</definedName>
    <definedName name="_______ker2020">#REF!</definedName>
    <definedName name="_______ker2025">#REF!</definedName>
    <definedName name="_______ker3030">#REF!</definedName>
    <definedName name="_______ko2">#REF!</definedName>
    <definedName name="_______LCM2">#REF!</definedName>
    <definedName name="_______LCM3">#REF!</definedName>
    <definedName name="_______ld100">#REF!</definedName>
    <definedName name="_______ld120">#REF!</definedName>
    <definedName name="_______ld50">#REF!</definedName>
    <definedName name="_______ld60">#REF!</definedName>
    <definedName name="_______ld80">#REF!</definedName>
    <definedName name="_______ldp60">#REF!</definedName>
    <definedName name="_______lh50">#REF!</definedName>
    <definedName name="_______LLL01">#REF!</definedName>
    <definedName name="_______lp100">#REF!</definedName>
    <definedName name="_______lp300">#REF!</definedName>
    <definedName name="_______lp36">#REF!</definedName>
    <definedName name="_______lp500">#REF!</definedName>
    <definedName name="_______lp60">#REF!</definedName>
    <definedName name="_______lpl11">#REF!</definedName>
    <definedName name="_______ls100">#REF!</definedName>
    <definedName name="_______ls50">#REF!</definedName>
    <definedName name="_______ls60">#REF!</definedName>
    <definedName name="_______ls80">#REF!</definedName>
    <definedName name="_______MAC12">#REF!</definedName>
    <definedName name="_______MAC46">#REF!</definedName>
    <definedName name="_______mas2">{"Book1","4.09 FLORA DAN FAUNA.xls","4.22 PERLENGKAPAN SEKOLAH.xls"}</definedName>
    <definedName name="_______mc2">#REF!</definedName>
    <definedName name="_______MDE36">#REF!</definedName>
    <definedName name="_______MDE37">#REF!</definedName>
    <definedName name="_______MDE38">#REF!</definedName>
    <definedName name="_______MDE39">#REF!</definedName>
    <definedName name="_______MDE40">#REF!</definedName>
    <definedName name="_______MDE41">#REF!</definedName>
    <definedName name="_______MDE42">#REF!</definedName>
    <definedName name="_______MDE43">#REF!</definedName>
    <definedName name="_______MDE44">#REF!</definedName>
    <definedName name="_______MDE45">#REF!</definedName>
    <definedName name="_______MDE46">#REF!</definedName>
    <definedName name="_______MDE47">#REF!</definedName>
    <definedName name="_______MDE48">#REF!</definedName>
    <definedName name="_______MDE49">#REF!</definedName>
    <definedName name="_______MDE50">#REF!</definedName>
    <definedName name="_______MDE51">#REF!</definedName>
    <definedName name="_______MDE52">#REF!</definedName>
    <definedName name="_______MDE53">#REF!</definedName>
    <definedName name="_______MDE54">#REF!</definedName>
    <definedName name="_______MDE55">#REF!</definedName>
    <definedName name="_______MDE56">#REF!</definedName>
    <definedName name="_______MDE57">#REF!</definedName>
    <definedName name="_______MDE58">#REF!</definedName>
    <definedName name="_______MDE59">#REF!</definedName>
    <definedName name="_______MDE60">#REF!</definedName>
    <definedName name="_______MDE61">#REF!</definedName>
    <definedName name="_______MDE62">#REF!</definedName>
    <definedName name="_______MDE63">#REF!</definedName>
    <definedName name="_______MDE64">#REF!</definedName>
    <definedName name="_______MDE65">#REF!</definedName>
    <definedName name="_______MDE66">#REF!</definedName>
    <definedName name="_______MDE67">#REF!</definedName>
    <definedName name="_______MDE68">#REF!</definedName>
    <definedName name="_______ME36">#REF!</definedName>
    <definedName name="_______ME37">#REF!</definedName>
    <definedName name="_______ME38">#REF!</definedName>
    <definedName name="_______ME39">#REF!</definedName>
    <definedName name="_______ME40">#REF!</definedName>
    <definedName name="_______ME41">#REF!</definedName>
    <definedName name="_______ME42">#REF!</definedName>
    <definedName name="_______ME43">#REF!</definedName>
    <definedName name="_______ME44">#REF!</definedName>
    <definedName name="_______ME45">#REF!</definedName>
    <definedName name="_______ME46">#REF!</definedName>
    <definedName name="_______ME47">#REF!</definedName>
    <definedName name="_______ME48">#REF!</definedName>
    <definedName name="_______ME49">#REF!</definedName>
    <definedName name="_______ME50">#REF!</definedName>
    <definedName name="_______ME51">#REF!</definedName>
    <definedName name="_______ME52">#REF!</definedName>
    <definedName name="_______ME53">#REF!</definedName>
    <definedName name="_______ME54">#REF!</definedName>
    <definedName name="_______ME55">#REF!</definedName>
    <definedName name="_______ME56">#REF!</definedName>
    <definedName name="_______ME57">#REF!</definedName>
    <definedName name="_______ME58">#REF!</definedName>
    <definedName name="_______ME59">#REF!</definedName>
    <definedName name="_______ME60">#REF!</definedName>
    <definedName name="_______ME61">#REF!</definedName>
    <definedName name="_______ME62">#REF!</definedName>
    <definedName name="_______ME63">#REF!</definedName>
    <definedName name="_______ME64">#REF!</definedName>
    <definedName name="_______ME65">#REF!</definedName>
    <definedName name="_______ME66">#REF!</definedName>
    <definedName name="_______ME67">#REF!</definedName>
    <definedName name="_______ME68">#REF!</definedName>
    <definedName name="_______me9">{"Book1","4.09 FLORA DAN FAUNA.xls","4.22 PERLENGKAPAN SEKOLAH.xls"}</definedName>
    <definedName name="_______mek1">{"Book1","4.09 FLORA DAN FAUNA.xls","4.22 PERLENGKAPAN SEKOLAH.xls"}</definedName>
    <definedName name="_______mek2">{"Book1","4.09 FLORA DAN FAUNA.xls","4.22 PERLENGKAPAN SEKOLAH.xls"}</definedName>
    <definedName name="_______mek87">{"Book1","4.09 FLORA DAN FAUNA.xls","4.22 PERLENGKAPAN SEKOLAH.xls"}</definedName>
    <definedName name="_______mek9">{"Book1","4.09 FLORA DAN FAUNA.xls","4.22 PERLENGKAPAN SEKOLAH.xls"}</definedName>
    <definedName name="_______meq12">{"Book1","4.09 FLORA DAN FAUNA.xls","4.22 PERLENGKAPAN SEKOLAH.xls"}</definedName>
    <definedName name="_______mu1">#REF!</definedName>
    <definedName name="_______mu2">#REF!</definedName>
    <definedName name="_______mvd1">#REF!</definedName>
    <definedName name="_______mvd2">#REF!</definedName>
    <definedName name="_______mvd3">#REF!</definedName>
    <definedName name="_______mvd4">#REF!</definedName>
    <definedName name="_______NCL100">#REF!</definedName>
    <definedName name="_______NCL200">#REF!</definedName>
    <definedName name="_______NCL250">#REF!</definedName>
    <definedName name="_______nin190">#REF!</definedName>
    <definedName name="_______nym34">#REF!</definedName>
    <definedName name="_______nym46">#REF!</definedName>
    <definedName name="_______nyy2416">#REF!</definedName>
    <definedName name="_______nyy244">#REF!</definedName>
    <definedName name="_______nyy246">#REF!</definedName>
    <definedName name="_______nyy34">#REF!</definedName>
    <definedName name="_______nyy410">#REF!</definedName>
    <definedName name="_______nyy41010">#REF!</definedName>
    <definedName name="_______nyy412050">#REF!</definedName>
    <definedName name="_______nyy412070">#REF!</definedName>
    <definedName name="_______nyy415070">#REF!</definedName>
    <definedName name="_______nyy416">#REF!</definedName>
    <definedName name="_______nyy41616">#REF!</definedName>
    <definedName name="_______nyy42525">#REF!</definedName>
    <definedName name="_______nyy43535">#REF!</definedName>
    <definedName name="_______nyy44">#REF!</definedName>
    <definedName name="_______nyy444">#REF!</definedName>
    <definedName name="_______nyy45050">#REF!</definedName>
    <definedName name="_______nyy46">#REF!</definedName>
    <definedName name="_______nyy466">#REF!</definedName>
    <definedName name="_______nyy47050">#REF!</definedName>
    <definedName name="_______nyy47070">#REF!</definedName>
    <definedName name="_______nyy49570">#REF!</definedName>
    <definedName name="_______PA1">#REF!</definedName>
    <definedName name="_______PA10">#REF!</definedName>
    <definedName name="_______PA2">#REF!</definedName>
    <definedName name="_______PA3">#REF!</definedName>
    <definedName name="_______PA4">#REF!</definedName>
    <definedName name="_______PA5">#REF!</definedName>
    <definedName name="_______PA6">#REF!</definedName>
    <definedName name="_______PA7">#REF!</definedName>
    <definedName name="_______PA8">#REF!</definedName>
    <definedName name="_______PA9">#REF!</definedName>
    <definedName name="_______pab100">#REF!</definedName>
    <definedName name="_______pab125">#REF!</definedName>
    <definedName name="_______pab126">#REF!</definedName>
    <definedName name="_______pab15">#REF!</definedName>
    <definedName name="_______pab150">#REF!</definedName>
    <definedName name="_______pab2">#REF!</definedName>
    <definedName name="_______pab20">#REF!</definedName>
    <definedName name="_______pab25">#REF!</definedName>
    <definedName name="_______pab32">#REF!</definedName>
    <definedName name="_______pab4">#REF!</definedName>
    <definedName name="_______pab40">#REF!</definedName>
    <definedName name="_______pab50">#REF!</definedName>
    <definedName name="_______pab6">#REF!</definedName>
    <definedName name="_______pab65">#REF!</definedName>
    <definedName name="_______pab80">#REF!</definedName>
    <definedName name="_______pah150">#REF!</definedName>
    <definedName name="_______pak100">#REF!</definedName>
    <definedName name="_______pak150">#REF!</definedName>
    <definedName name="_______pak50">#REF!</definedName>
    <definedName name="_______pak80">#REF!</definedName>
    <definedName name="_______pav8">#REF!</definedName>
    <definedName name="_______PB1">#REF!</definedName>
    <definedName name="_______PB2">#REF!</definedName>
    <definedName name="_______PB3">#REF!</definedName>
    <definedName name="_______pb34">#REF!</definedName>
    <definedName name="_______pb4">#REF!</definedName>
    <definedName name="_______pbf3">#REF!</definedName>
    <definedName name="_______pbf4">#REF!</definedName>
    <definedName name="_______pbs100">#REF!</definedName>
    <definedName name="_______pbs15">#REF!</definedName>
    <definedName name="_______pbs150">#REF!</definedName>
    <definedName name="_______pbs40">#REF!</definedName>
    <definedName name="_______pbs50">#REF!</definedName>
    <definedName name="_______pbs65">#REF!</definedName>
    <definedName name="_______pbs80">#REF!</definedName>
    <definedName name="_______pc1">#REF!</definedName>
    <definedName name="_______pc10">#REF!</definedName>
    <definedName name="_______pc12">#REF!</definedName>
    <definedName name="_______pc2">#REF!</definedName>
    <definedName name="_______pc3">#REF!</definedName>
    <definedName name="_______pc4">#REF!</definedName>
    <definedName name="_______pc5">#REF!</definedName>
    <definedName name="_______pc50">#REF!</definedName>
    <definedName name="_______pc6">#REF!</definedName>
    <definedName name="_______pc8">#REF!</definedName>
    <definedName name="_______pc80">#REF!</definedName>
    <definedName name="_______PCD10">#REF!</definedName>
    <definedName name="_______PCD3">#REF!</definedName>
    <definedName name="_______PCD6">#REF!</definedName>
    <definedName name="_______PCD8">#REF!</definedName>
    <definedName name="_______pcf10">#REF!</definedName>
    <definedName name="_______pcf12">#REF!</definedName>
    <definedName name="_______pcf3">#REF!</definedName>
    <definedName name="_______pcf4">#REF!</definedName>
    <definedName name="_______pcf5">#REF!</definedName>
    <definedName name="_______pcf6">#REF!</definedName>
    <definedName name="_______pcf8">#REF!</definedName>
    <definedName name="_______pcf80">#REF!</definedName>
    <definedName name="_______pd1">#REF!</definedName>
    <definedName name="_______pd2">#REF!</definedName>
    <definedName name="_______pd3">#REF!</definedName>
    <definedName name="_______pdf3">#REF!</definedName>
    <definedName name="_______ph100">#REF!</definedName>
    <definedName name="_______ph150">#REF!</definedName>
    <definedName name="_______phf100">#REF!</definedName>
    <definedName name="_______phf150">#REF!</definedName>
    <definedName name="_______PJ2">#REF!</definedName>
    <definedName name="_______PJ3">#REF!</definedName>
    <definedName name="_______PL1">#REF!</definedName>
    <definedName name="_______PL2">#REF!</definedName>
    <definedName name="_______PL3">#REF!</definedName>
    <definedName name="_______po1000">#REF!</definedName>
    <definedName name="_______por4040">#REF!</definedName>
    <definedName name="_______pv100">#REF!</definedName>
    <definedName name="_______pv40">#REF!</definedName>
    <definedName name="_______pv50">#REF!</definedName>
    <definedName name="_______pv80">#REF!</definedName>
    <definedName name="_______pvc1">#REF!</definedName>
    <definedName name="_______pvc12">#REF!</definedName>
    <definedName name="_______pvc150">#REF!</definedName>
    <definedName name="_______PVC200">#REF!</definedName>
    <definedName name="_______pvc3">#REF!</definedName>
    <definedName name="_______pvc300">#REF!</definedName>
    <definedName name="_______pvc34">#REF!</definedName>
    <definedName name="_______pvc4">#REF!</definedName>
    <definedName name="_______pvc44">#REF!</definedName>
    <definedName name="_______pvc6">#REF!</definedName>
    <definedName name="_______pvf100">#REF!</definedName>
    <definedName name="_______pvf80">#REF!</definedName>
    <definedName name="_______QS1">#REF!</definedName>
    <definedName name="_______QS10">#REF!</definedName>
    <definedName name="_______QS11">#REF!</definedName>
    <definedName name="_______QS12">#REF!</definedName>
    <definedName name="_______QS13">#REF!</definedName>
    <definedName name="_______QS14">#REF!</definedName>
    <definedName name="_______QS15">#REF!</definedName>
    <definedName name="_______QS16">#REF!</definedName>
    <definedName name="_______QS17">#REF!</definedName>
    <definedName name="_______QS18">#REF!</definedName>
    <definedName name="_______QS19">#REF!</definedName>
    <definedName name="_______QS2">#REF!</definedName>
    <definedName name="_______QS20">#REF!</definedName>
    <definedName name="_______QS21">#REF!</definedName>
    <definedName name="_______QS3">#REF!</definedName>
    <definedName name="_______QS4">#REF!</definedName>
    <definedName name="_______QS5">#REF!</definedName>
    <definedName name="_______QS6">#REF!</definedName>
    <definedName name="_______QS7">#REF!</definedName>
    <definedName name="_______QS8">#REF!</definedName>
    <definedName name="_______QS9">#REF!</definedName>
    <definedName name="_______RAB1">#REF!</definedName>
    <definedName name="_______rd4">#REF!</definedName>
    <definedName name="_______rd6">#REF!</definedName>
    <definedName name="_______rd8">#REF!</definedName>
    <definedName name="_______rk100">#REF!</definedName>
    <definedName name="_______rk150">#REF!</definedName>
    <definedName name="_______rk200">#REF!</definedName>
    <definedName name="_______rk300">#REF!</definedName>
    <definedName name="_______rk400">#REF!</definedName>
    <definedName name="_______rk500">#REF!</definedName>
    <definedName name="_______rk600">#REF!</definedName>
    <definedName name="_______rkl1000">#REF!</definedName>
    <definedName name="_______rkl1200">#REF!</definedName>
    <definedName name="_______rkl200">#REF!</definedName>
    <definedName name="_______rkl300">#REF!</definedName>
    <definedName name="_______rkl400">#REF!</definedName>
    <definedName name="_______rkl500">#REF!</definedName>
    <definedName name="_______rkl600">#REF!</definedName>
    <definedName name="_______rkl700">#REF!</definedName>
    <definedName name="_______rkl800">#REF!</definedName>
    <definedName name="_______sc1">#REF!</definedName>
    <definedName name="_______SC2">#REF!</definedName>
    <definedName name="_______sc3">#REF!</definedName>
    <definedName name="_______SFL1">#REF!</definedName>
    <definedName name="_______SFL2">#REF!</definedName>
    <definedName name="_______SFL3">#REF!</definedName>
    <definedName name="_______SFM1">#REF!</definedName>
    <definedName name="_______SFM2">#REF!</definedName>
    <definedName name="_______SFM3">#REF!</definedName>
    <definedName name="_______SFM4">#REF!</definedName>
    <definedName name="_______SFM5">#REF!</definedName>
    <definedName name="_______SFM6">#REF!</definedName>
    <definedName name="_______SFM7">#REF!</definedName>
    <definedName name="_______SFQ1">#REF!</definedName>
    <definedName name="_______SFQ2">#REF!</definedName>
    <definedName name="_______SFQ3">#REF!</definedName>
    <definedName name="_______SFQ4">#REF!</definedName>
    <definedName name="_______sfv150">#REF!</definedName>
    <definedName name="_______sh1040">#REF!</definedName>
    <definedName name="_______SN3">#REF!</definedName>
    <definedName name="_______std100">#REF!</definedName>
    <definedName name="_______std150">#REF!</definedName>
    <definedName name="_______std2">#REF!</definedName>
    <definedName name="_______std3">#REF!</definedName>
    <definedName name="_______std4">#REF!</definedName>
    <definedName name="_______std50">#REF!</definedName>
    <definedName name="_______std65">#REF!</definedName>
    <definedName name="_______SUM1">#REF!</definedName>
    <definedName name="_______SUM2">#REF!</definedName>
    <definedName name="_______SUM3">#REF!</definedName>
    <definedName name="_______ti100">#REF!</definedName>
    <definedName name="_______ti120">#REF!</definedName>
    <definedName name="_______ti50">#REF!</definedName>
    <definedName name="_______ti60">#REF!</definedName>
    <definedName name="_______ti80">#REF!</definedName>
    <definedName name="_______TL1">#REF!</definedName>
    <definedName name="_______TL2">#REF!</definedName>
    <definedName name="__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_______tlc20">#REF!</definedName>
    <definedName name="_______TOP2">#REF!</definedName>
    <definedName name="_______tsv25">#REF!</definedName>
    <definedName name="_______uls60">#REF!</definedName>
    <definedName name="_______utd1">#REF!</definedName>
    <definedName name="_______utd2">#REF!</definedName>
    <definedName name="_______utd3">#REF!</definedName>
    <definedName name="_______vcd2">#REF!</definedName>
    <definedName name="_______vcd3">#REF!</definedName>
    <definedName name="_______vcd4">#REF!</definedName>
    <definedName name="_______VL100">#REF!</definedName>
    <definedName name="_______VL200">#REF!</definedName>
    <definedName name="_______VL250">#REF!</definedName>
    <definedName name="_______vnt100">#REF!</definedName>
    <definedName name="_______vnt40">#REF!</definedName>
    <definedName name="_______vnt50">#REF!</definedName>
    <definedName name="_______vnt80">#REF!</definedName>
    <definedName name="_______WC1">#REF!</definedName>
    <definedName name="_______WC2">#REF!</definedName>
    <definedName name="_______WC3">#REF!</definedName>
    <definedName name="_______we3">#REF!</definedName>
    <definedName name="______aaa1">#REF!</definedName>
    <definedName name="______AAD3">#N/A</definedName>
    <definedName name="______abs100">#REF!</definedName>
    <definedName name="______ADD1">[0]!STOP2:[0]!STOP2E</definedName>
    <definedName name="______ADD2">[0]!stop:[0]!STOPE</definedName>
    <definedName name="______ADD3">[0]!stop:[0]!STOPE</definedName>
    <definedName name="______ahu100">#REF!</definedName>
    <definedName name="______ahu150">#REF!</definedName>
    <definedName name="______ako100">#REF!</definedName>
    <definedName name="______ako150">#REF!</definedName>
    <definedName name="______ako50">#REF!</definedName>
    <definedName name="______ako80">#REF!</definedName>
    <definedName name="______aku100">#REF!</definedName>
    <definedName name="______aku150">#REF!</definedName>
    <definedName name="______ana1">#REF!</definedName>
    <definedName name="______ana10">#REF!</definedName>
    <definedName name="______ana100">#REF!</definedName>
    <definedName name="______ana101">#REF!</definedName>
    <definedName name="______ana102">#REF!</definedName>
    <definedName name="______ana103">#REF!</definedName>
    <definedName name="______ana104">#REF!</definedName>
    <definedName name="______ana105">#REF!</definedName>
    <definedName name="______ana106">#REF!</definedName>
    <definedName name="______ana107">#REF!</definedName>
    <definedName name="______ana108">#REF!</definedName>
    <definedName name="______ana109">#REF!</definedName>
    <definedName name="______ana11">#REF!</definedName>
    <definedName name="______ana110">#REF!</definedName>
    <definedName name="______ana111">#REF!</definedName>
    <definedName name="______ana112">#REF!</definedName>
    <definedName name="______ana113">#REF!</definedName>
    <definedName name="______ana114">#REF!</definedName>
    <definedName name="______ana115">#REF!</definedName>
    <definedName name="______ana116">#REF!</definedName>
    <definedName name="______ana117">#REF!</definedName>
    <definedName name="______ana118">#REF!</definedName>
    <definedName name="______ana119">#REF!</definedName>
    <definedName name="______ana12">#REF!</definedName>
    <definedName name="______ana120">#REF!</definedName>
    <definedName name="______ana121">#REF!</definedName>
    <definedName name="______ana122">#REF!</definedName>
    <definedName name="______ana123">#REF!</definedName>
    <definedName name="______ana124">#REF!</definedName>
    <definedName name="______ana13">#REF!</definedName>
    <definedName name="______ana14">#REF!</definedName>
    <definedName name="______ana15">#REF!</definedName>
    <definedName name="______ana16">#REF!</definedName>
    <definedName name="______ana17">#REF!</definedName>
    <definedName name="______ana18">#REF!</definedName>
    <definedName name="______ana19">#REF!</definedName>
    <definedName name="______ana2">#REF!</definedName>
    <definedName name="______ana20">#REF!</definedName>
    <definedName name="______ana21">#REF!</definedName>
    <definedName name="______ana22">#REF!</definedName>
    <definedName name="______ana23">#REF!</definedName>
    <definedName name="______ana24">#REF!</definedName>
    <definedName name="______ana25">#REF!</definedName>
    <definedName name="______ana26">#REF!</definedName>
    <definedName name="______ana27">#REF!</definedName>
    <definedName name="______ana28">#REF!</definedName>
    <definedName name="______ana29">#REF!</definedName>
    <definedName name="______ana3">#REF!</definedName>
    <definedName name="______ana30">#REF!</definedName>
    <definedName name="______ana31">#REF!</definedName>
    <definedName name="______ana32">#REF!</definedName>
    <definedName name="______ana33">#REF!</definedName>
    <definedName name="______ana34">#REF!</definedName>
    <definedName name="______ana35">#REF!</definedName>
    <definedName name="______ana36">#REF!</definedName>
    <definedName name="______ana37">#REF!</definedName>
    <definedName name="______ana38">#REF!</definedName>
    <definedName name="______ana39">#REF!</definedName>
    <definedName name="______ana4">#REF!</definedName>
    <definedName name="______ana40">#REF!</definedName>
    <definedName name="______ana41">#REF!</definedName>
    <definedName name="______ana42">#REF!</definedName>
    <definedName name="______ana43">#REF!</definedName>
    <definedName name="______ana44">#REF!</definedName>
    <definedName name="______ana45">#REF!</definedName>
    <definedName name="______ana46">#REF!</definedName>
    <definedName name="______ana47">#REF!</definedName>
    <definedName name="______ana48">#REF!</definedName>
    <definedName name="______ana49">#REF!</definedName>
    <definedName name="______ana5">#REF!</definedName>
    <definedName name="______ana50">#REF!</definedName>
    <definedName name="______ana51">#REF!</definedName>
    <definedName name="______ana52">#REF!</definedName>
    <definedName name="______ana53">#REF!</definedName>
    <definedName name="______ana54">#REF!</definedName>
    <definedName name="______ana55">#REF!</definedName>
    <definedName name="______ana56">#REF!</definedName>
    <definedName name="______ana57">#REF!</definedName>
    <definedName name="______ana58">#REF!</definedName>
    <definedName name="______ana59">#REF!</definedName>
    <definedName name="______ana6">#REF!</definedName>
    <definedName name="______ana60">#REF!</definedName>
    <definedName name="______ana61">#REF!</definedName>
    <definedName name="______ana62">#REF!</definedName>
    <definedName name="______ana63">#REF!</definedName>
    <definedName name="______ana64">#REF!</definedName>
    <definedName name="______ana65">#REF!</definedName>
    <definedName name="______ana66">#REF!</definedName>
    <definedName name="______ana67">#REF!</definedName>
    <definedName name="______ana68">#REF!</definedName>
    <definedName name="______ana69">#REF!</definedName>
    <definedName name="______ana7">#REF!</definedName>
    <definedName name="______ana70">#REF!</definedName>
    <definedName name="______ana71">#REF!</definedName>
    <definedName name="______ana72">#REF!</definedName>
    <definedName name="______ana73">#REF!</definedName>
    <definedName name="______ana74">#REF!</definedName>
    <definedName name="______ana75">#REF!</definedName>
    <definedName name="______ana76">#REF!</definedName>
    <definedName name="______ana77">#REF!</definedName>
    <definedName name="______ana78">#REF!</definedName>
    <definedName name="______ana79">#REF!</definedName>
    <definedName name="______ana8">#REF!</definedName>
    <definedName name="______ana80">#REF!</definedName>
    <definedName name="______ana81">#REF!</definedName>
    <definedName name="______ana82">#REF!</definedName>
    <definedName name="______ana83">#REF!</definedName>
    <definedName name="______ana84">#REF!</definedName>
    <definedName name="______ana85">#REF!</definedName>
    <definedName name="______ana86">#REF!</definedName>
    <definedName name="______ana87">#REF!</definedName>
    <definedName name="______ana88">#REF!</definedName>
    <definedName name="______ana89">#REF!</definedName>
    <definedName name="______ana9">#REF!</definedName>
    <definedName name="______ana90">#REF!</definedName>
    <definedName name="______ana91">#REF!</definedName>
    <definedName name="______ana92">#REF!</definedName>
    <definedName name="______ana93">#REF!</definedName>
    <definedName name="______ana94">#REF!</definedName>
    <definedName name="______ana95">#REF!</definedName>
    <definedName name="______ana96">#REF!</definedName>
    <definedName name="______ana97">#REF!</definedName>
    <definedName name="______ana98">#REF!</definedName>
    <definedName name="______ana99">#REF!</definedName>
    <definedName name="______arr3">{"Book1","4.09 FLORA DAN FAUNA.xls","4.22 PERLENGKAPAN SEKOLAH.xls"}</definedName>
    <definedName name="______bbm10">#REF!</definedName>
    <definedName name="______bbm3">#REF!</definedName>
    <definedName name="______bbm5">#REF!</definedName>
    <definedName name="______bbm8">#REF!</definedName>
    <definedName name="______bcv100">#REF!</definedName>
    <definedName name="______bcv125">#REF!</definedName>
    <definedName name="______bcv150">#REF!</definedName>
    <definedName name="______bet250">#REF!</definedName>
    <definedName name="______bet275">#REF!</definedName>
    <definedName name="______bet300">#REF!</definedName>
    <definedName name="______BOX2">#REF!</definedName>
    <definedName name="______bpl32">#REF!</definedName>
    <definedName name="______bpl9">#REF!</definedName>
    <definedName name="______bsc100">#REF!</definedName>
    <definedName name="______bsd1600">#REF!</definedName>
    <definedName name="______bsd2500">#REF!</definedName>
    <definedName name="______bsd4000">#REF!</definedName>
    <definedName name="______btn175">#REF!</definedName>
    <definedName name="______btn300">#REF!</definedName>
    <definedName name="______bud3500">#REF!</definedName>
    <definedName name="______bvd1">#REF!</definedName>
    <definedName name="______bvd2">#REF!</definedName>
    <definedName name="______bvd3">#REF!</definedName>
    <definedName name="______bvd34">#REF!</definedName>
    <definedName name="______bvd4">#REF!</definedName>
    <definedName name="______bvd5">#REF!</definedName>
    <definedName name="______bvd8">#REF!</definedName>
    <definedName name="______CAL1">#REF!</definedName>
    <definedName name="______CAL10">#REF!</definedName>
    <definedName name="______CAL11">#REF!</definedName>
    <definedName name="______CAL12">#REF!</definedName>
    <definedName name="______CAL13">#REF!</definedName>
    <definedName name="______CAL14">#REF!</definedName>
    <definedName name="______CAL15">#REF!</definedName>
    <definedName name="______CAL16">#REF!</definedName>
    <definedName name="______CAL17">#REF!</definedName>
    <definedName name="______CAL18">#REF!</definedName>
    <definedName name="______CAL19">#REF!</definedName>
    <definedName name="______CAL2">#REF!</definedName>
    <definedName name="______CAL20">#REF!</definedName>
    <definedName name="______CAL21">#REF!</definedName>
    <definedName name="______CAL3">#REF!</definedName>
    <definedName name="______CAL4">#REF!</definedName>
    <definedName name="______CAL5">#REF!</definedName>
    <definedName name="______CAL6">#REF!</definedName>
    <definedName name="______CAL7">#REF!</definedName>
    <definedName name="______CAL8">#REF!</definedName>
    <definedName name="______CAL9">#REF!</definedName>
    <definedName name="______cas80">#REF!</definedName>
    <definedName name="______cip10">#REF!</definedName>
    <definedName name="______cip2">#REF!</definedName>
    <definedName name="______cip3">#REF!</definedName>
    <definedName name="______cip4">#REF!</definedName>
    <definedName name="______cip6">#REF!</definedName>
    <definedName name="______cip8">#REF!</definedName>
    <definedName name="______cod4">#REF!</definedName>
    <definedName name="______cvd100">#REF!</definedName>
    <definedName name="______cvd15">#REF!</definedName>
    <definedName name="______cvd150">#REF!</definedName>
    <definedName name="______cvd50">#REF!</definedName>
    <definedName name="______cvd65">#REF!</definedName>
    <definedName name="______daf1">#REF!</definedName>
    <definedName name="______DAF10">#REF!</definedName>
    <definedName name="______daf2">#REF!</definedName>
    <definedName name="______daf31">#REF!</definedName>
    <definedName name="______daf32">#REF!</definedName>
    <definedName name="______daf33">#REF!</definedName>
    <definedName name="______ddn400">#REF!</definedName>
    <definedName name="______ddn600">#REF!</definedName>
    <definedName name="______dia6">#REF!</definedName>
    <definedName name="______DIV1">#REF!</definedName>
    <definedName name="______DIV10">#REF!</definedName>
    <definedName name="______DIV11">#REF!</definedName>
    <definedName name="______DIV2">#REF!</definedName>
    <definedName name="______DIV3">#REF!</definedName>
    <definedName name="______DIV4">#REF!</definedName>
    <definedName name="______DIV5">#REF!</definedName>
    <definedName name="______DIV6">#REF!</definedName>
    <definedName name="______DIV7">#REF!</definedName>
    <definedName name="______DIV8">#REF!</definedName>
    <definedName name="______DIV9">#REF!</definedName>
    <definedName name="______dlh20">#REF!</definedName>
    <definedName name="______dlh50">#REF!</definedName>
    <definedName name="______doc5">{"Book1","4.09 FLORA DAN FAUNA.xls","4.22 PERLENGKAPAN SEKOLAH.xls"}</definedName>
    <definedName name="______dot2020">#REF!</definedName>
    <definedName name="______EEE03">#REF!</definedName>
    <definedName name="______EEE05">#REF!</definedName>
    <definedName name="______EEE06">#REF!</definedName>
    <definedName name="______EEE08">'[2]5-ALAT(1)'!$AW$15</definedName>
    <definedName name="______EEE09">#REF!</definedName>
    <definedName name="______EEE10">#REF!</definedName>
    <definedName name="______EEE13">#REF!</definedName>
    <definedName name="______EEE15">#REF!</definedName>
    <definedName name="______EEE16">#REF!</definedName>
    <definedName name="______EEE17">#REF!</definedName>
    <definedName name="______EEE18">#REF!</definedName>
    <definedName name="______EEE19">#REF!</definedName>
    <definedName name="______EEE20">#REF!</definedName>
    <definedName name="______EEE23">#REF!</definedName>
    <definedName name="______EEE25">#REF!</definedName>
    <definedName name="______EEE26">#REF!</definedName>
    <definedName name="______EQU1">#REF!</definedName>
    <definedName name="______EQU2">#REF!</definedName>
    <definedName name="______fdd3">#REF!</definedName>
    <definedName name="______fdu2">#REF!</definedName>
    <definedName name="______FIT100">#REF!</definedName>
    <definedName name="______fit125">#REF!</definedName>
    <definedName name="______FIT150">#REF!</definedName>
    <definedName name="______FIT200">#REF!</definedName>
    <definedName name="______FIT300">#REF!</definedName>
    <definedName name="______FIT65">#REF!</definedName>
    <definedName name="______fit80">#REF!</definedName>
    <definedName name="______fjd100">#REF!</definedName>
    <definedName name="______fjd150">#REF!</definedName>
    <definedName name="______fjd50">#REF!</definedName>
    <definedName name="______fjd65">#REF!</definedName>
    <definedName name="______fmd150">#REF!</definedName>
    <definedName name="______frc2495">#REF!</definedName>
    <definedName name="______frc41010">#REF!</definedName>
    <definedName name="______frc495">#REF!</definedName>
    <definedName name="______gk2" hidden="1">#REF!</definedName>
    <definedName name="______grc1">#REF!</definedName>
    <definedName name="______gti50">#REF!</definedName>
    <definedName name="______gti60">#REF!</definedName>
    <definedName name="______gvd1">#REF!</definedName>
    <definedName name="______gvd10">#REF!</definedName>
    <definedName name="______gvd100">#REF!</definedName>
    <definedName name="______gvd15">#REF!</definedName>
    <definedName name="______gvd150">#REF!</definedName>
    <definedName name="______gvd2">#REF!</definedName>
    <definedName name="______gvd25">#REF!</definedName>
    <definedName name="______gvd3">#REF!</definedName>
    <definedName name="______gvd4">#REF!</definedName>
    <definedName name="______gvd5">#REF!</definedName>
    <definedName name="______gvd50">#REF!</definedName>
    <definedName name="______gvd6">#REF!</definedName>
    <definedName name="______gvd65">#REF!</definedName>
    <definedName name="______gvd8">#REF!</definedName>
    <definedName name="______HAL1">#REF!</definedName>
    <definedName name="______HAL2">#REF!</definedName>
    <definedName name="______HAL3">#REF!</definedName>
    <definedName name="______HAL4">#REF!</definedName>
    <definedName name="______HAL5">#REF!</definedName>
    <definedName name="______HAL6">#REF!</definedName>
    <definedName name="______HAL7">#REF!</definedName>
    <definedName name="______HAL8">#REF!</definedName>
    <definedName name="______hdw1">#REF!</definedName>
    <definedName name="______int1">#REF!</definedName>
    <definedName name="______int2">#REF!</definedName>
    <definedName name="______jum1">#REF!</definedName>
    <definedName name="______jum10">#REF!</definedName>
    <definedName name="______jum2">#REF!</definedName>
    <definedName name="______jum3">#REF!</definedName>
    <definedName name="______jum4">#REF!</definedName>
    <definedName name="______jum5">#REF!</definedName>
    <definedName name="______jum6">#REF!</definedName>
    <definedName name="______jum7">#REF!</definedName>
    <definedName name="______jum8">#REF!</definedName>
    <definedName name="______jum9">#REF!</definedName>
    <definedName name="______kco7">#REF!</definedName>
    <definedName name="______ke1">#REF!</definedName>
    <definedName name="______ke2">#REF!</definedName>
    <definedName name="______ke3">#REF!</definedName>
    <definedName name="______ke4">#REF!</definedName>
    <definedName name="______ker1020">#REF!</definedName>
    <definedName name="______ker2020">#REF!</definedName>
    <definedName name="______ker2025">#REF!</definedName>
    <definedName name="______ker3030">#REF!</definedName>
    <definedName name="______ko2">#REF!</definedName>
    <definedName name="______LCM2">#REF!</definedName>
    <definedName name="______LCM3">#REF!</definedName>
    <definedName name="______ld100">#REF!</definedName>
    <definedName name="______ld120">#REF!</definedName>
    <definedName name="______ld50">#REF!</definedName>
    <definedName name="______ld60">#REF!</definedName>
    <definedName name="______ld80">#REF!</definedName>
    <definedName name="______ldp60">#REF!</definedName>
    <definedName name="______lh50">#REF!</definedName>
    <definedName name="______LLL01">'[2]4-Basic Price'!$F$8</definedName>
    <definedName name="______LLL03">'[2]4-Basic Price'!$F$10</definedName>
    <definedName name="______lp100">#REF!</definedName>
    <definedName name="______lp300">#REF!</definedName>
    <definedName name="______lp36">#REF!</definedName>
    <definedName name="______lp500">#REF!</definedName>
    <definedName name="______lp60">#REF!</definedName>
    <definedName name="______lpl11">#REF!</definedName>
    <definedName name="______ls100">#REF!</definedName>
    <definedName name="______ls50">#REF!</definedName>
    <definedName name="______ls60">#REF!</definedName>
    <definedName name="______ls80">#REF!</definedName>
    <definedName name="______MAC12">#REF!</definedName>
    <definedName name="______MAC46">#REF!</definedName>
    <definedName name="______mas1">{"Book1","4.09 FLORA DAN FAUNA.xls","4.22 PERLENGKAPAN SEKOLAH.xls"}</definedName>
    <definedName name="______mas12">{"Book1","4.09 FLORA DAN FAUNA.xls","4.22 PERLENGKAPAN SEKOLAH.xls"}</definedName>
    <definedName name="______mas4">{"Book1","4.09 FLORA DAN FAUNA.xls","4.22 PERLENGKAPAN SEKOLAH.xls"}</definedName>
    <definedName name="______mas5">{"Book1","4.09 FLORA DAN FAUNA.xls","4.22 PERLENGKAPAN SEKOLAH.xls"}</definedName>
    <definedName name="______mas6">{"Book1","4.09 FLORA DAN FAUNA.xls","4.22 PERLENGKAPAN SEKOLAH.xls"}</definedName>
    <definedName name="______mas7">{"Book1","4.09 FLORA DAN FAUNA.xls","4.22 PERLENGKAPAN SEKOLAH.xls"}</definedName>
    <definedName name="______mas8">{"Book1","4.09 FLORA DAN FAUNA.xls","4.22 PERLENGKAPAN SEKOLAH.xls"}</definedName>
    <definedName name="______mas9">{"Book1","4.09 FLORA DAN FAUNA.xls","4.22 PERLENGKAPAN SEKOLAH.xls"}</definedName>
    <definedName name="______mc2">#REF!</definedName>
    <definedName name="______MDE35">#REF!</definedName>
    <definedName name="______MDE36">#REF!</definedName>
    <definedName name="______MDE37">#REF!</definedName>
    <definedName name="______MDE38">#REF!</definedName>
    <definedName name="______MDE39">#REF!</definedName>
    <definedName name="______MDE40">#REF!</definedName>
    <definedName name="______MDE41">#REF!</definedName>
    <definedName name="______MDE42">#REF!</definedName>
    <definedName name="______MDE43">#REF!</definedName>
    <definedName name="______MDE44">#REF!</definedName>
    <definedName name="______MDE45">#REF!</definedName>
    <definedName name="______MDE46">#REF!</definedName>
    <definedName name="______MDE47">#REF!</definedName>
    <definedName name="______MDE48">#REF!</definedName>
    <definedName name="______MDE49">#REF!</definedName>
    <definedName name="______MDE50">#REF!</definedName>
    <definedName name="______MDE51">#REF!</definedName>
    <definedName name="______MDE52">#REF!</definedName>
    <definedName name="______MDE53">#REF!</definedName>
    <definedName name="______MDE54">#REF!</definedName>
    <definedName name="______MDE55">#REF!</definedName>
    <definedName name="______MDE56">#REF!</definedName>
    <definedName name="______MDE57">#REF!</definedName>
    <definedName name="______MDE58">#REF!</definedName>
    <definedName name="______MDE59">#REF!</definedName>
    <definedName name="______MDE60">#REF!</definedName>
    <definedName name="______MDE61">#REF!</definedName>
    <definedName name="______MDE62">#REF!</definedName>
    <definedName name="______MDE63">#REF!</definedName>
    <definedName name="______MDE64">#REF!</definedName>
    <definedName name="______MDE65">#REF!</definedName>
    <definedName name="______MDE66">#REF!</definedName>
    <definedName name="______MDE67">#REF!</definedName>
    <definedName name="______MDE68">#REF!</definedName>
    <definedName name="______me1">{"Book1","4.09 FLORA DAN FAUNA.xls","4.22 PERLENGKAPAN SEKOLAH.xls"}</definedName>
    <definedName name="______me2">{"Book1","4.09 FLORA DAN FAUNA.xls","4.22 PERLENGKAPAN SEKOLAH.xls"}</definedName>
    <definedName name="______me3">{"Book1","4.09 FLORA DAN FAUNA.xls","4.22 PERLENGKAPAN SEKOLAH.xls"}</definedName>
    <definedName name="______ME35">#REF!</definedName>
    <definedName name="______ME36">#REF!</definedName>
    <definedName name="______ME37">#REF!</definedName>
    <definedName name="______ME38">#REF!</definedName>
    <definedName name="______ME39">#REF!</definedName>
    <definedName name="______me4">{"Book1","4.09 FLORA DAN FAUNA.xls","4.22 PERLENGKAPAN SEKOLAH.xls"}</definedName>
    <definedName name="______ME40">#REF!</definedName>
    <definedName name="______ME41">#REF!</definedName>
    <definedName name="______ME42">#REF!</definedName>
    <definedName name="______ME43">#REF!</definedName>
    <definedName name="______ME44">#REF!</definedName>
    <definedName name="______ME45">#REF!</definedName>
    <definedName name="______ME46">#REF!</definedName>
    <definedName name="______ME47">#REF!</definedName>
    <definedName name="______ME48">#REF!</definedName>
    <definedName name="______ME49">#REF!</definedName>
    <definedName name="______me5">{"Book1","4.09 FLORA DAN FAUNA.xls","4.22 PERLENGKAPAN SEKOLAH.xls"}</definedName>
    <definedName name="______ME50">#REF!</definedName>
    <definedName name="______ME51">#REF!</definedName>
    <definedName name="______ME52">#REF!</definedName>
    <definedName name="______ME53">#REF!</definedName>
    <definedName name="______ME54">#REF!</definedName>
    <definedName name="______ME55">#REF!</definedName>
    <definedName name="______ME56">#REF!</definedName>
    <definedName name="______ME57">#REF!</definedName>
    <definedName name="______ME58">#REF!</definedName>
    <definedName name="______ME59">#REF!</definedName>
    <definedName name="______ME60">#REF!</definedName>
    <definedName name="______ME61">#REF!</definedName>
    <definedName name="______ME62">#REF!</definedName>
    <definedName name="______ME63">#REF!</definedName>
    <definedName name="______ME64">#REF!</definedName>
    <definedName name="______ME65">#REF!</definedName>
    <definedName name="______ME66">#REF!</definedName>
    <definedName name="______ME67">#REF!</definedName>
    <definedName name="______ME68">#REF!</definedName>
    <definedName name="______mek3">{"Book1","4.09 FLORA DAN FAUNA.xls","4.22 PERLENGKAPAN SEKOLAH.xls"}</definedName>
    <definedName name="______mek5">{"Book1","4.09 FLORA DAN FAUNA.xls","4.22 PERLENGKAPAN SEKOLAH.xls"}</definedName>
    <definedName name="______mg8">#REF!</definedName>
    <definedName name="______MMM04">#REF!</definedName>
    <definedName name="______MMM39">#REF!</definedName>
    <definedName name="______mu1">#REF!</definedName>
    <definedName name="______mu2">#REF!</definedName>
    <definedName name="______mul12">#REF!</definedName>
    <definedName name="______mul9">#REF!</definedName>
    <definedName name="______mvd1">#REF!</definedName>
    <definedName name="______mvd2">#REF!</definedName>
    <definedName name="______mvd3">#REF!</definedName>
    <definedName name="______mvd4">#REF!</definedName>
    <definedName name="______NCL100">#REF!</definedName>
    <definedName name="______NCL200">#REF!</definedName>
    <definedName name="______NCL250">#REF!</definedName>
    <definedName name="______nin190">#REF!</definedName>
    <definedName name="______nym34">#REF!</definedName>
    <definedName name="______nym46">#REF!</definedName>
    <definedName name="______nyy2416">#REF!</definedName>
    <definedName name="______nyy244">#REF!</definedName>
    <definedName name="______nyy246">#REF!</definedName>
    <definedName name="______nyy34">#REF!</definedName>
    <definedName name="______nyy410">#REF!</definedName>
    <definedName name="______nyy41010">#REF!</definedName>
    <definedName name="______nyy412050">#REF!</definedName>
    <definedName name="______nyy412070">#REF!</definedName>
    <definedName name="______nyy415070">#REF!</definedName>
    <definedName name="______nyy416">#REF!</definedName>
    <definedName name="______nyy41616">#REF!</definedName>
    <definedName name="______nyy42525">#REF!</definedName>
    <definedName name="______nyy43535">#REF!</definedName>
    <definedName name="______nyy44">#REF!</definedName>
    <definedName name="______nyy444">#REF!</definedName>
    <definedName name="______nyy45050">#REF!</definedName>
    <definedName name="______nyy46">#REF!</definedName>
    <definedName name="______nyy466">#REF!</definedName>
    <definedName name="______nyy47050">#REF!</definedName>
    <definedName name="______nyy47070">#REF!</definedName>
    <definedName name="______nyy49570">#REF!</definedName>
    <definedName name="______PA1">#REF!</definedName>
    <definedName name="______PA10">#REF!</definedName>
    <definedName name="______PA2">#REF!</definedName>
    <definedName name="______PA3">#REF!</definedName>
    <definedName name="______PA4">#REF!</definedName>
    <definedName name="______PA5">#REF!</definedName>
    <definedName name="______PA6">#REF!</definedName>
    <definedName name="______PA7">#REF!</definedName>
    <definedName name="______PA8">#REF!</definedName>
    <definedName name="______PA9">#REF!</definedName>
    <definedName name="______pab100">#REF!</definedName>
    <definedName name="______pab125">#REF!</definedName>
    <definedName name="______pab126">#REF!</definedName>
    <definedName name="______pab15">#REF!</definedName>
    <definedName name="______pab150">#REF!</definedName>
    <definedName name="______pab2">#REF!</definedName>
    <definedName name="______pab20">#REF!</definedName>
    <definedName name="______pab25">#REF!</definedName>
    <definedName name="______pab32">#REF!</definedName>
    <definedName name="______pab4">#REF!</definedName>
    <definedName name="______pab40">#REF!</definedName>
    <definedName name="______pab50">#REF!</definedName>
    <definedName name="______pab6">#REF!</definedName>
    <definedName name="______pab65">#REF!</definedName>
    <definedName name="______pab80">#REF!</definedName>
    <definedName name="______pah150">#REF!</definedName>
    <definedName name="______pak100">#REF!</definedName>
    <definedName name="______pak150">#REF!</definedName>
    <definedName name="______pak50">#REF!</definedName>
    <definedName name="______pak80">#REF!</definedName>
    <definedName name="______pav8">#REF!</definedName>
    <definedName name="______PB1">#REF!</definedName>
    <definedName name="______PB2">#REF!</definedName>
    <definedName name="______PB3">#REF!</definedName>
    <definedName name="______pb34">#REF!</definedName>
    <definedName name="______pb4">#REF!</definedName>
    <definedName name="______pbf3">#REF!</definedName>
    <definedName name="______pbf4">#REF!</definedName>
    <definedName name="______PBK175">#REF!</definedName>
    <definedName name="______PBK225">#REF!</definedName>
    <definedName name="______pbs100">#REF!</definedName>
    <definedName name="______pbs15">#REF!</definedName>
    <definedName name="______pbs150">#REF!</definedName>
    <definedName name="______pbs40">#REF!</definedName>
    <definedName name="______pbs50">#REF!</definedName>
    <definedName name="______pbs65">#REF!</definedName>
    <definedName name="______pbs80">#REF!</definedName>
    <definedName name="______pc1">#REF!</definedName>
    <definedName name="______pc10">#REF!</definedName>
    <definedName name="______pc12">#REF!</definedName>
    <definedName name="______pc2">#REF!</definedName>
    <definedName name="______pc3">#REF!</definedName>
    <definedName name="______pc4">#REF!</definedName>
    <definedName name="______PC450">#REF!</definedName>
    <definedName name="______pc5">#REF!</definedName>
    <definedName name="______pc50">#REF!</definedName>
    <definedName name="______pc6">#REF!</definedName>
    <definedName name="______PC600">#REF!</definedName>
    <definedName name="______pc8">#REF!</definedName>
    <definedName name="______pc80">#REF!</definedName>
    <definedName name="______PCD10">#REF!</definedName>
    <definedName name="______PCD3">#REF!</definedName>
    <definedName name="______PCD6">#REF!</definedName>
    <definedName name="______PCD8">#REF!</definedName>
    <definedName name="______pcf10">#REF!</definedName>
    <definedName name="______pcf12">#REF!</definedName>
    <definedName name="______pcf3">#REF!</definedName>
    <definedName name="______pcf4">#REF!</definedName>
    <definedName name="______pcf5">#REF!</definedName>
    <definedName name="______pcf6">#REF!</definedName>
    <definedName name="______pcf8">#REF!</definedName>
    <definedName name="______pcf80">#REF!</definedName>
    <definedName name="______pd1">#REF!</definedName>
    <definedName name="______pd2">#REF!</definedName>
    <definedName name="______pd3">#REF!</definedName>
    <definedName name="______pdf3">#REF!</definedName>
    <definedName name="______ph100">#REF!</definedName>
    <definedName name="______ph150">#REF!</definedName>
    <definedName name="______phf100">#REF!</definedName>
    <definedName name="______phf150">#REF!</definedName>
    <definedName name="______PJ2">#REF!</definedName>
    <definedName name="______PJ3">#REF!</definedName>
    <definedName name="______PL1">#REF!</definedName>
    <definedName name="______PL2">#REF!</definedName>
    <definedName name="______PL3">#REF!</definedName>
    <definedName name="______po1000">#REF!</definedName>
    <definedName name="______por4040">#REF!</definedName>
    <definedName name="______pv100">#REF!</definedName>
    <definedName name="______pv40">#REF!</definedName>
    <definedName name="______pv50">#REF!</definedName>
    <definedName name="______pv80">#REF!</definedName>
    <definedName name="______pvc1">#REF!</definedName>
    <definedName name="______pvc12">#REF!</definedName>
    <definedName name="______PVC150">#REF!</definedName>
    <definedName name="______PVC153">#REF!</definedName>
    <definedName name="______PVC200">#REF!</definedName>
    <definedName name="______pvc3">#REF!</definedName>
    <definedName name="______pvc300">#REF!</definedName>
    <definedName name="______PVC34">#REF!</definedName>
    <definedName name="______pvc44">#REF!</definedName>
    <definedName name="______pvc6">#REF!</definedName>
    <definedName name="______pvf100">#REF!</definedName>
    <definedName name="______pvf80">#REF!</definedName>
    <definedName name="______QS1">#REF!</definedName>
    <definedName name="______QS10">#REF!</definedName>
    <definedName name="______QS11">#REF!</definedName>
    <definedName name="______QS12">#REF!</definedName>
    <definedName name="______QS13">#REF!</definedName>
    <definedName name="______QS14">#REF!</definedName>
    <definedName name="______QS15">#REF!</definedName>
    <definedName name="______QS16">#REF!</definedName>
    <definedName name="______QS17">#REF!</definedName>
    <definedName name="______QS18">#REF!</definedName>
    <definedName name="______QS19">#REF!</definedName>
    <definedName name="______QS2">#REF!</definedName>
    <definedName name="______QS20">#REF!</definedName>
    <definedName name="______QS21">#REF!</definedName>
    <definedName name="______QS3">#REF!</definedName>
    <definedName name="______QS4">#REF!</definedName>
    <definedName name="______QS5">#REF!</definedName>
    <definedName name="______QS6">#REF!</definedName>
    <definedName name="______QS7">#REF!</definedName>
    <definedName name="______QS8">#REF!</definedName>
    <definedName name="______QS9">#REF!</definedName>
    <definedName name="______RAB1">#REF!</definedName>
    <definedName name="______RAB2">#REF!</definedName>
    <definedName name="______rd1">#REF!</definedName>
    <definedName name="______rd2">#REF!</definedName>
    <definedName name="______rd3">#REF!</definedName>
    <definedName name="______rd4">#REF!</definedName>
    <definedName name="______rd6">#REF!</definedName>
    <definedName name="______rd8">#REF!</definedName>
    <definedName name="______rk100">#REF!</definedName>
    <definedName name="______rk150">#REF!</definedName>
    <definedName name="______rk200">#REF!</definedName>
    <definedName name="______rk300">#REF!</definedName>
    <definedName name="______rk400">#REF!</definedName>
    <definedName name="______rk500">#REF!</definedName>
    <definedName name="______rk600">#REF!</definedName>
    <definedName name="______rkl1000">#REF!</definedName>
    <definedName name="______rkl1200">#REF!</definedName>
    <definedName name="______rkl200">#REF!</definedName>
    <definedName name="______rkl300">#REF!</definedName>
    <definedName name="______rkl400">#REF!</definedName>
    <definedName name="______rkl500">#REF!</definedName>
    <definedName name="______rkl600">#REF!</definedName>
    <definedName name="______rkl700">#REF!</definedName>
    <definedName name="______rkl800">#REF!</definedName>
    <definedName name="______sc1">#REF!</definedName>
    <definedName name="______SC2">#REF!</definedName>
    <definedName name="______sc3">#REF!</definedName>
    <definedName name="______SFL1">#REF!</definedName>
    <definedName name="______SFL2">#REF!</definedName>
    <definedName name="______SFL3">#REF!</definedName>
    <definedName name="______SFM1">#REF!</definedName>
    <definedName name="______SFM2">#REF!</definedName>
    <definedName name="______SFM3">#REF!</definedName>
    <definedName name="______SFM4">#REF!</definedName>
    <definedName name="______SFM5">#REF!</definedName>
    <definedName name="______SFM6">#REF!</definedName>
    <definedName name="______SFM7">#REF!</definedName>
    <definedName name="______SFQ1">#REF!</definedName>
    <definedName name="______SFQ2">#REF!</definedName>
    <definedName name="______SFQ3">#REF!</definedName>
    <definedName name="______SFQ4">#REF!</definedName>
    <definedName name="______sfv150">#REF!</definedName>
    <definedName name="______sh1040">#REF!</definedName>
    <definedName name="______SN3">#REF!</definedName>
    <definedName name="______st1">#REF!</definedName>
    <definedName name="______st2">#REF!</definedName>
    <definedName name="______st3">#REF!</definedName>
    <definedName name="______std100">#REF!</definedName>
    <definedName name="______std150">#REF!</definedName>
    <definedName name="______std2">#REF!</definedName>
    <definedName name="______std3">#REF!</definedName>
    <definedName name="______std4">#REF!</definedName>
    <definedName name="______std50">#REF!</definedName>
    <definedName name="______std65">#REF!</definedName>
    <definedName name="______SUM1">#REF!</definedName>
    <definedName name="______SUM2">#REF!</definedName>
    <definedName name="______SUM3">#REF!</definedName>
    <definedName name="______TA01">#REF!</definedName>
    <definedName name="______TA67">#REF!</definedName>
    <definedName name="______TA78">#REF!</definedName>
    <definedName name="______TA89">#REF!</definedName>
    <definedName name="______TA90">#REF!</definedName>
    <definedName name="______ti100">#REF!</definedName>
    <definedName name="______ti120">#REF!</definedName>
    <definedName name="______ti50">#REF!</definedName>
    <definedName name="______ti60">#REF!</definedName>
    <definedName name="______ti80">#REF!</definedName>
    <definedName name="______TL1">#REF!</definedName>
    <definedName name="______TL2">#REF!</definedName>
    <definedName name="______TL3">#REF!</definedName>
    <definedName name="______TLA120">#REF!</definedName>
    <definedName name="______TLA35">#REF!</definedName>
    <definedName name="______TLA50">#REF!</definedName>
    <definedName name="______TLA70">#REF!</definedName>
    <definedName name="______TLA95">#REF!</definedName>
    <definedName name="______tlc20">#REF!</definedName>
    <definedName name="______TOP2">#REF!</definedName>
    <definedName name="______tsv25">#REF!</definedName>
    <definedName name="______uls60">#REF!</definedName>
    <definedName name="______utd1">#REF!</definedName>
    <definedName name="______utd2">#REF!</definedName>
    <definedName name="______utd3">#REF!</definedName>
    <definedName name="______vcd2">#REF!</definedName>
    <definedName name="______vcd3">#REF!</definedName>
    <definedName name="______vcd4">#REF!</definedName>
    <definedName name="______VL100">#REF!</definedName>
    <definedName name="______VL200">#REF!</definedName>
    <definedName name="______VL250">#REF!</definedName>
    <definedName name="______vnt100">#REF!</definedName>
    <definedName name="______vnt40">#REF!</definedName>
    <definedName name="______vnt50">#REF!</definedName>
    <definedName name="______vnt80">#REF!</definedName>
    <definedName name="______WC1">#REF!</definedName>
    <definedName name="______WC2">#REF!</definedName>
    <definedName name="______WC3">#REF!</definedName>
    <definedName name="______we3">#REF!</definedName>
    <definedName name="_____aaa1">#REF!</definedName>
    <definedName name="_____AAD3">#N/A</definedName>
    <definedName name="_____abs100">#REF!</definedName>
    <definedName name="_____ADD1">[0]!STOP2:[0]!STOP2E</definedName>
    <definedName name="_____ADD2">[0]!stop:[0]!STOPE</definedName>
    <definedName name="_____ADD3">[0]!stop:[0]!STOPE</definedName>
    <definedName name="_____ahu100">#REF!</definedName>
    <definedName name="_____ahu150">#REF!</definedName>
    <definedName name="_____ako100">#REF!</definedName>
    <definedName name="_____ako150">#REF!</definedName>
    <definedName name="_____ako50">#REF!</definedName>
    <definedName name="_____ako80">#REF!</definedName>
    <definedName name="_____aku100">#REF!</definedName>
    <definedName name="_____aku150">#REF!</definedName>
    <definedName name="_____ana1">#REF!</definedName>
    <definedName name="_____ana10">#REF!</definedName>
    <definedName name="_____ana100">#REF!</definedName>
    <definedName name="_____ana101">#REF!</definedName>
    <definedName name="_____ana102">#REF!</definedName>
    <definedName name="_____ana103">#REF!</definedName>
    <definedName name="_____ana104">#REF!</definedName>
    <definedName name="_____ana105">#REF!</definedName>
    <definedName name="_____ana106">#REF!</definedName>
    <definedName name="_____ana107">#REF!</definedName>
    <definedName name="_____ana108">#REF!</definedName>
    <definedName name="_____ana109">#REF!</definedName>
    <definedName name="_____ana11">#REF!</definedName>
    <definedName name="_____ana110">#REF!</definedName>
    <definedName name="_____ana111">#REF!</definedName>
    <definedName name="_____ana112">#REF!</definedName>
    <definedName name="_____ana113">#REF!</definedName>
    <definedName name="_____ana114">#REF!</definedName>
    <definedName name="_____ana115">#REF!</definedName>
    <definedName name="_____ana116">#REF!</definedName>
    <definedName name="_____ana117">#REF!</definedName>
    <definedName name="_____ana118">#REF!</definedName>
    <definedName name="_____ana119">#REF!</definedName>
    <definedName name="_____ana12">#REF!</definedName>
    <definedName name="_____ana120">#REF!</definedName>
    <definedName name="_____ana121">#REF!</definedName>
    <definedName name="_____ana122">#REF!</definedName>
    <definedName name="_____ana123">#REF!</definedName>
    <definedName name="_____ana124">#REF!</definedName>
    <definedName name="_____ana13">#REF!</definedName>
    <definedName name="_____ana14">#REF!</definedName>
    <definedName name="_____ana15">#REF!</definedName>
    <definedName name="_____ana16">#REF!</definedName>
    <definedName name="_____ana17">#REF!</definedName>
    <definedName name="_____ana18">#REF!</definedName>
    <definedName name="_____ana19">#REF!</definedName>
    <definedName name="_____ana2">#REF!</definedName>
    <definedName name="_____ana20">#REF!</definedName>
    <definedName name="_____ana21">#REF!</definedName>
    <definedName name="_____ana22">#REF!</definedName>
    <definedName name="_____ana23">#REF!</definedName>
    <definedName name="_____ana24">#REF!</definedName>
    <definedName name="_____ana25">#REF!</definedName>
    <definedName name="_____ana26">#REF!</definedName>
    <definedName name="_____ana27">#REF!</definedName>
    <definedName name="_____ana28">#REF!</definedName>
    <definedName name="_____ana29">#REF!</definedName>
    <definedName name="_____ana3">#REF!</definedName>
    <definedName name="_____ana30">#REF!</definedName>
    <definedName name="_____ana31">#REF!</definedName>
    <definedName name="_____ana32">#REF!</definedName>
    <definedName name="_____ana33">#REF!</definedName>
    <definedName name="_____ana34">#REF!</definedName>
    <definedName name="_____ana35">#REF!</definedName>
    <definedName name="_____ana36">#REF!</definedName>
    <definedName name="_____ana37">#REF!</definedName>
    <definedName name="_____ana38">#REF!</definedName>
    <definedName name="_____ana39">#REF!</definedName>
    <definedName name="_____ana4">#REF!</definedName>
    <definedName name="_____ana40">#REF!</definedName>
    <definedName name="_____ana41">#REF!</definedName>
    <definedName name="_____ana42">#REF!</definedName>
    <definedName name="_____ana43">#REF!</definedName>
    <definedName name="_____ana44">#REF!</definedName>
    <definedName name="_____ana45">#REF!</definedName>
    <definedName name="_____ana46">#REF!</definedName>
    <definedName name="_____ana47">#REF!</definedName>
    <definedName name="_____ana48">#REF!</definedName>
    <definedName name="_____ana49">#REF!</definedName>
    <definedName name="_____ana5">#REF!</definedName>
    <definedName name="_____ana50">#REF!</definedName>
    <definedName name="_____ana51">#REF!</definedName>
    <definedName name="_____ana52">#REF!</definedName>
    <definedName name="_____ana53">#REF!</definedName>
    <definedName name="_____ana54">#REF!</definedName>
    <definedName name="_____ana55">#REF!</definedName>
    <definedName name="_____ana56">#REF!</definedName>
    <definedName name="_____ana57">#REF!</definedName>
    <definedName name="_____ana58">#REF!</definedName>
    <definedName name="_____ana59">#REF!</definedName>
    <definedName name="_____ana6">#REF!</definedName>
    <definedName name="_____ana60">#REF!</definedName>
    <definedName name="_____ana61">#REF!</definedName>
    <definedName name="_____ana62">#REF!</definedName>
    <definedName name="_____ana63">#REF!</definedName>
    <definedName name="_____ana64">#REF!</definedName>
    <definedName name="_____ana65">#REF!</definedName>
    <definedName name="_____ana66">#REF!</definedName>
    <definedName name="_____ana67">#REF!</definedName>
    <definedName name="_____ana68">#REF!</definedName>
    <definedName name="_____ana69">#REF!</definedName>
    <definedName name="_____ana7">#REF!</definedName>
    <definedName name="_____ana70">#REF!</definedName>
    <definedName name="_____ana71">#REF!</definedName>
    <definedName name="_____ana72">#REF!</definedName>
    <definedName name="_____ana73">#REF!</definedName>
    <definedName name="_____ana74">#REF!</definedName>
    <definedName name="_____ana75">#REF!</definedName>
    <definedName name="_____ana76">#REF!</definedName>
    <definedName name="_____ana77">#REF!</definedName>
    <definedName name="_____ana78">#REF!</definedName>
    <definedName name="_____ana79">#REF!</definedName>
    <definedName name="_____ana8">#REF!</definedName>
    <definedName name="_____ana80">#REF!</definedName>
    <definedName name="_____ana81">#REF!</definedName>
    <definedName name="_____ana82">#REF!</definedName>
    <definedName name="_____ana83">#REF!</definedName>
    <definedName name="_____ana84">#REF!</definedName>
    <definedName name="_____ana85">#REF!</definedName>
    <definedName name="_____ana86">#REF!</definedName>
    <definedName name="_____ana87">#REF!</definedName>
    <definedName name="_____ana88">#REF!</definedName>
    <definedName name="_____ana89">#REF!</definedName>
    <definedName name="_____ana9">#REF!</definedName>
    <definedName name="_____ana90">#REF!</definedName>
    <definedName name="_____ana91">#REF!</definedName>
    <definedName name="_____ana92">#REF!</definedName>
    <definedName name="_____ana93">#REF!</definedName>
    <definedName name="_____ana94">#REF!</definedName>
    <definedName name="_____ana95">#REF!</definedName>
    <definedName name="_____ana96">#REF!</definedName>
    <definedName name="_____ana97">#REF!</definedName>
    <definedName name="_____ana98">#REF!</definedName>
    <definedName name="_____ana99">#REF!</definedName>
    <definedName name="_____arr3">{"Book1","4.09 FLORA DAN FAUNA.xls","4.22 PERLENGKAPAN SEKOLAH.xls"}</definedName>
    <definedName name="_____ATB1">#REF!</definedName>
    <definedName name="_____ATB2">#REF!</definedName>
    <definedName name="_____ATB3">#REF!</definedName>
    <definedName name="_____ATB4">#REF!</definedName>
    <definedName name="_____bbm10">#REF!</definedName>
    <definedName name="_____bbm3">#REF!</definedName>
    <definedName name="_____bbm5">#REF!</definedName>
    <definedName name="_____bbm8">#REF!</definedName>
    <definedName name="_____bcv100">#REF!</definedName>
    <definedName name="_____bcv125">#REF!</definedName>
    <definedName name="_____bcv150">#REF!</definedName>
    <definedName name="_____bet250">#REF!</definedName>
    <definedName name="_____bet275">#REF!</definedName>
    <definedName name="_____bet300">#REF!</definedName>
    <definedName name="_____BOX2">#REF!</definedName>
    <definedName name="_____bpl32">#REF!</definedName>
    <definedName name="_____bpl9">#REF!</definedName>
    <definedName name="_____bsc100">#REF!</definedName>
    <definedName name="_____bsd1600">#REF!</definedName>
    <definedName name="_____bsd2500">#REF!</definedName>
    <definedName name="_____bsd4000">#REF!</definedName>
    <definedName name="_____btn175">#REF!</definedName>
    <definedName name="_____btn300">#REF!</definedName>
    <definedName name="_____bud3500">#REF!</definedName>
    <definedName name="_____bvd1">#REF!</definedName>
    <definedName name="_____bvd2">#REF!</definedName>
    <definedName name="_____bvd3">#REF!</definedName>
    <definedName name="_____bvd34">#REF!</definedName>
    <definedName name="_____bvd4">#REF!</definedName>
    <definedName name="_____bvd5">#REF!</definedName>
    <definedName name="_____bvd8">#REF!</definedName>
    <definedName name="_____CAL1">#REF!</definedName>
    <definedName name="_____CAL10">#REF!</definedName>
    <definedName name="_____CAL11">#REF!</definedName>
    <definedName name="_____CAL12">#REF!</definedName>
    <definedName name="_____CAL13">#REF!</definedName>
    <definedName name="_____CAL14">#REF!</definedName>
    <definedName name="_____CAL15">#REF!</definedName>
    <definedName name="_____CAL16">#REF!</definedName>
    <definedName name="_____CAL17">#REF!</definedName>
    <definedName name="_____CAL18">#REF!</definedName>
    <definedName name="_____CAL19">#REF!</definedName>
    <definedName name="_____CAL2">#REF!</definedName>
    <definedName name="_____CAL20">#REF!</definedName>
    <definedName name="_____CAL21">#REF!</definedName>
    <definedName name="_____CAL3">#REF!</definedName>
    <definedName name="_____CAL4">#REF!</definedName>
    <definedName name="_____CAL5">#REF!</definedName>
    <definedName name="_____CAL6">#REF!</definedName>
    <definedName name="_____CAL7">#REF!</definedName>
    <definedName name="_____CAL8">#REF!</definedName>
    <definedName name="_____CAL9">#REF!</definedName>
    <definedName name="_____cas80">#REF!</definedName>
    <definedName name="_____cip10">#REF!</definedName>
    <definedName name="_____cip2">#REF!</definedName>
    <definedName name="_____cip3">#REF!</definedName>
    <definedName name="_____cip4">#REF!</definedName>
    <definedName name="_____cip6">#REF!</definedName>
    <definedName name="_____cip8">#REF!</definedName>
    <definedName name="_____cod4">#REF!</definedName>
    <definedName name="_____cor225">#REF!</definedName>
    <definedName name="_____cvd100">#REF!</definedName>
    <definedName name="_____cvd15">#REF!</definedName>
    <definedName name="_____cvd150">#REF!</definedName>
    <definedName name="_____cvd50">#REF!</definedName>
    <definedName name="_____cvd65">#REF!</definedName>
    <definedName name="_____daf1">#REF!</definedName>
    <definedName name="_____DAF10">#REF!</definedName>
    <definedName name="_____daf2">#REF!</definedName>
    <definedName name="_____daf31">#REF!</definedName>
    <definedName name="_____daf32">#REF!</definedName>
    <definedName name="_____daf33">#REF!</definedName>
    <definedName name="_____ddn400">#REF!</definedName>
    <definedName name="_____ddn600">#REF!</definedName>
    <definedName name="_____der4">{"Book1","4.09 FLORA DAN FAUNA.xls","4.22 PERLENGKAPAN SEKOLAH.xls"}</definedName>
    <definedName name="_____dia6">#REF!</definedName>
    <definedName name="_____DIV1">#REF!</definedName>
    <definedName name="_____DIV10">#REF!</definedName>
    <definedName name="_____DIV11">#REF!</definedName>
    <definedName name="_____DIV2">#REF!</definedName>
    <definedName name="_____DIV3">#REF!</definedName>
    <definedName name="_____DIV4">#REF!</definedName>
    <definedName name="_____DIV5">#REF!</definedName>
    <definedName name="_____DIV6">#REF!</definedName>
    <definedName name="_____DIV7">#REF!</definedName>
    <definedName name="_____DIV8">#REF!</definedName>
    <definedName name="_____DIV9">#REF!</definedName>
    <definedName name="_____dlh20">#REF!</definedName>
    <definedName name="_____dlh50">#REF!</definedName>
    <definedName name="_____dot2020">#REF!</definedName>
    <definedName name="_____EEE01">#REF!</definedName>
    <definedName name="_____EEE02">#REF!</definedName>
    <definedName name="_____EEE03">#REF!</definedName>
    <definedName name="_____EEE04">#REF!</definedName>
    <definedName name="_____EEE07">#REF!</definedName>
    <definedName name="_____EEE08">'[2]5-ALAT(1)'!$AW$15</definedName>
    <definedName name="_____EEE10">'[2]5-ALAT(1)'!$AW$17</definedName>
    <definedName name="_____EEE11">#REF!</definedName>
    <definedName name="_____EEE14">#REF!</definedName>
    <definedName name="_____EEE16">#REF!</definedName>
    <definedName name="_____EEE17">#REF!</definedName>
    <definedName name="_____EEE18">#REF!</definedName>
    <definedName name="_____EEE21">#REF!</definedName>
    <definedName name="_____EEE22">#REF!</definedName>
    <definedName name="_____EEE24">#REF!</definedName>
    <definedName name="_____EEE25">#REF!</definedName>
    <definedName name="_____EEE26">#REF!</definedName>
    <definedName name="_____EEE27">#REF!</definedName>
    <definedName name="_____EEE28">#REF!</definedName>
    <definedName name="_____EEE29">#REF!</definedName>
    <definedName name="_____EEE30">#REF!</definedName>
    <definedName name="_____EEE31">#REF!</definedName>
    <definedName name="_____EEE32">#REF!</definedName>
    <definedName name="_____EEE33">#REF!</definedName>
    <definedName name="_____EQU1">#REF!</definedName>
    <definedName name="_____EQU2">#REF!</definedName>
    <definedName name="_____fdd3">#REF!</definedName>
    <definedName name="_____fdu2">#REF!</definedName>
    <definedName name="_____FIT100">#REF!</definedName>
    <definedName name="_____fit125">#REF!</definedName>
    <definedName name="_____FIT150">#REF!</definedName>
    <definedName name="_____FIT200">#REF!</definedName>
    <definedName name="_____FIT300">#REF!</definedName>
    <definedName name="_____FIT65">#REF!</definedName>
    <definedName name="_____fit80">#REF!</definedName>
    <definedName name="_____fjd100">#REF!</definedName>
    <definedName name="_____fjd150">#REF!</definedName>
    <definedName name="_____fjd50">#REF!</definedName>
    <definedName name="_____fjd65">#REF!</definedName>
    <definedName name="_____fmd150">#REF!</definedName>
    <definedName name="_____frc2495">#REF!</definedName>
    <definedName name="_____frc41010">#REF!</definedName>
    <definedName name="_____frc495">#REF!</definedName>
    <definedName name="_____gip15">#REF!</definedName>
    <definedName name="_____gk2" hidden="1">#REF!</definedName>
    <definedName name="_____grc1">#REF!</definedName>
    <definedName name="_____gti50">#REF!</definedName>
    <definedName name="_____gti60">#REF!</definedName>
    <definedName name="_____gvd1">#REF!</definedName>
    <definedName name="_____gvd10">#REF!</definedName>
    <definedName name="_____gvd100">#REF!</definedName>
    <definedName name="_____gvd15">#REF!</definedName>
    <definedName name="_____gvd150">#REF!</definedName>
    <definedName name="_____gvd2">#REF!</definedName>
    <definedName name="_____gvd25">#REF!</definedName>
    <definedName name="_____gvd3">#REF!</definedName>
    <definedName name="_____gvd4">#REF!</definedName>
    <definedName name="_____gvd5">#REF!</definedName>
    <definedName name="_____gvd50">#REF!</definedName>
    <definedName name="_____gvd6">#REF!</definedName>
    <definedName name="_____gvd65">#REF!</definedName>
    <definedName name="_____gvd8">#REF!</definedName>
    <definedName name="_____HAL1">#REF!</definedName>
    <definedName name="_____HAL2">#REF!</definedName>
    <definedName name="_____HAL3">#REF!</definedName>
    <definedName name="_____HAL4">#REF!</definedName>
    <definedName name="_____HAL5">#REF!</definedName>
    <definedName name="_____HAL6">#REF!</definedName>
    <definedName name="_____HAL7">#REF!</definedName>
    <definedName name="_____HAL8">#REF!</definedName>
    <definedName name="_____hdw1">#REF!</definedName>
    <definedName name="_____int1">#REF!</definedName>
    <definedName name="_____int2">#REF!</definedName>
    <definedName name="_____jum1">#REF!</definedName>
    <definedName name="_____jum10">#REF!</definedName>
    <definedName name="_____jum2">#REF!</definedName>
    <definedName name="_____jum3">#REF!</definedName>
    <definedName name="_____jum4">#REF!</definedName>
    <definedName name="_____jum5">#REF!</definedName>
    <definedName name="_____jum6">#REF!</definedName>
    <definedName name="_____jum7">#REF!</definedName>
    <definedName name="_____jum8">#REF!</definedName>
    <definedName name="_____jum9">#REF!</definedName>
    <definedName name="_____kco7">#REF!</definedName>
    <definedName name="_____ke1">#REF!</definedName>
    <definedName name="_____ke2">#REF!</definedName>
    <definedName name="_____ke3">#REF!</definedName>
    <definedName name="_____ke4">#REF!</definedName>
    <definedName name="_____ker1020">#REF!</definedName>
    <definedName name="_____ker2020">#REF!</definedName>
    <definedName name="_____ker2025">#REF!</definedName>
    <definedName name="_____ker3030">#REF!</definedName>
    <definedName name="_____ko2">#REF!</definedName>
    <definedName name="_____LCM2">#REF!</definedName>
    <definedName name="_____LCM3">#REF!</definedName>
    <definedName name="_____ld100">#REF!</definedName>
    <definedName name="_____ld120">#REF!</definedName>
    <definedName name="_____ld50">#REF!</definedName>
    <definedName name="_____ld60">#REF!</definedName>
    <definedName name="_____ld80">#REF!</definedName>
    <definedName name="_____ldp60">#REF!</definedName>
    <definedName name="_____lh50">#REF!</definedName>
    <definedName name="_____LLL01">'[2]4-Basic Price'!$F$8</definedName>
    <definedName name="_____LLL02">'[2]4-Basic Price'!$F$9</definedName>
    <definedName name="_____LLL03">'[2]4-Basic Price'!$F$10</definedName>
    <definedName name="_____LLL04">#REF!</definedName>
    <definedName name="_____LLL05">#REF!</definedName>
    <definedName name="_____LLL06">#REF!</definedName>
    <definedName name="_____LLL07">#REF!</definedName>
    <definedName name="_____LLL08">#REF!</definedName>
    <definedName name="_____LLL09">#REF!</definedName>
    <definedName name="_____LLL10">#REF!</definedName>
    <definedName name="_____lp100">#REF!</definedName>
    <definedName name="_____lp300">#REF!</definedName>
    <definedName name="_____lp36">#REF!</definedName>
    <definedName name="_____lp500">#REF!</definedName>
    <definedName name="_____lp60">#REF!</definedName>
    <definedName name="_____lpl11">#REF!</definedName>
    <definedName name="_____ls100">#REF!</definedName>
    <definedName name="_____ls50">#REF!</definedName>
    <definedName name="_____ls60">#REF!</definedName>
    <definedName name="_____ls80">#REF!</definedName>
    <definedName name="_____MAC12">#REF!</definedName>
    <definedName name="_____MAC46">#REF!</definedName>
    <definedName name="_____mas1">{"Book1","4.09 FLORA DAN FAUNA.xls","4.22 PERLENGKAPAN SEKOLAH.xls"}</definedName>
    <definedName name="_____mas12">{"Book1","4.09 FLORA DAN FAUNA.xls","4.22 PERLENGKAPAN SEKOLAH.xls"}</definedName>
    <definedName name="_____mas2">{"Book1","4.09 FLORA DAN FAUNA.xls","4.22 PERLENGKAPAN SEKOLAH.xls"}</definedName>
    <definedName name="_____mas4">{"Book1","4.09 FLORA DAN FAUNA.xls","4.22 PERLENGKAPAN SEKOLAH.xls"}</definedName>
    <definedName name="_____mas5">{"Book1","4.09 FLORA DAN FAUNA.xls","4.22 PERLENGKAPAN SEKOLAH.xls"}</definedName>
    <definedName name="_____mas6">{"Book1","4.09 FLORA DAN FAUNA.xls","4.22 PERLENGKAPAN SEKOLAH.xls"}</definedName>
    <definedName name="_____mas7">{"Book1","4.09 FLORA DAN FAUNA.xls","4.22 PERLENGKAPAN SEKOLAH.xls"}</definedName>
    <definedName name="_____mas8">{"Book1","4.09 FLORA DAN FAUNA.xls","4.22 PERLENGKAPAN SEKOLAH.xls"}</definedName>
    <definedName name="_____mas9">{"Book1","4.09 FLORA DAN FAUNA.xls","4.22 PERLENGKAPAN SEKOLAH.xls"}</definedName>
    <definedName name="_____mc2">#REF!</definedName>
    <definedName name="_____MDE33">#REF!</definedName>
    <definedName name="_____MDE36">#REF!</definedName>
    <definedName name="_____MDE37">#REF!</definedName>
    <definedName name="_____MDE38">#REF!</definedName>
    <definedName name="_____MDE39">#REF!</definedName>
    <definedName name="_____MDE40">#REF!</definedName>
    <definedName name="_____MDE41">#REF!</definedName>
    <definedName name="_____MDE42">#REF!</definedName>
    <definedName name="_____MDE43">#REF!</definedName>
    <definedName name="_____MDE44">#REF!</definedName>
    <definedName name="_____MDE45">#REF!</definedName>
    <definedName name="_____MDE46">#REF!</definedName>
    <definedName name="_____MDE47">#REF!</definedName>
    <definedName name="_____MDE48">#REF!</definedName>
    <definedName name="_____MDE49">#REF!</definedName>
    <definedName name="_____MDE50">#REF!</definedName>
    <definedName name="_____MDE51">#REF!</definedName>
    <definedName name="_____MDE52">#REF!</definedName>
    <definedName name="_____MDE53">#REF!</definedName>
    <definedName name="_____MDE54">#REF!</definedName>
    <definedName name="_____MDE55">#REF!</definedName>
    <definedName name="_____MDE56">#REF!</definedName>
    <definedName name="_____MDE57">#REF!</definedName>
    <definedName name="_____MDE58">#REF!</definedName>
    <definedName name="_____MDE59">#REF!</definedName>
    <definedName name="_____MDE60">#REF!</definedName>
    <definedName name="_____MDE61">#REF!</definedName>
    <definedName name="_____MDE62">#REF!</definedName>
    <definedName name="_____MDE63">#REF!</definedName>
    <definedName name="_____MDE64">#REF!</definedName>
    <definedName name="_____MDE65">#REF!</definedName>
    <definedName name="_____MDE66">#REF!</definedName>
    <definedName name="_____MDE67">#REF!</definedName>
    <definedName name="_____MDE68">#REF!</definedName>
    <definedName name="_____me1">{"Book1","4.09 FLORA DAN FAUNA.xls","4.22 PERLENGKAPAN SEKOLAH.xls"}</definedName>
    <definedName name="_____me2">{"Book1","4.09 FLORA DAN FAUNA.xls","4.22 PERLENGKAPAN SEKOLAH.xls"}</definedName>
    <definedName name="_____me3">{"Book1","4.09 FLORA DAN FAUNA.xls","4.22 PERLENGKAPAN SEKOLAH.xls"}</definedName>
    <definedName name="_____ME33">#REF!</definedName>
    <definedName name="_____ME36">#REF!</definedName>
    <definedName name="_____ME37">#REF!</definedName>
    <definedName name="_____ME38">#REF!</definedName>
    <definedName name="_____ME39">#REF!</definedName>
    <definedName name="_____me4">{"Book1","4.09 FLORA DAN FAUNA.xls","4.22 PERLENGKAPAN SEKOLAH.xls"}</definedName>
    <definedName name="_____ME40">#REF!</definedName>
    <definedName name="_____ME41">#REF!</definedName>
    <definedName name="_____ME42">#REF!</definedName>
    <definedName name="_____ME43">#REF!</definedName>
    <definedName name="_____ME44">#REF!</definedName>
    <definedName name="_____ME45">#REF!</definedName>
    <definedName name="_____ME46">#REF!</definedName>
    <definedName name="_____ME47">#REF!</definedName>
    <definedName name="_____ME48">#REF!</definedName>
    <definedName name="_____ME49">#REF!</definedName>
    <definedName name="_____me5">{"Book1","4.09 FLORA DAN FAUNA.xls","4.22 PERLENGKAPAN SEKOLAH.xls"}</definedName>
    <definedName name="_____ME50">#REF!</definedName>
    <definedName name="_____ME51">#REF!</definedName>
    <definedName name="_____ME52">#REF!</definedName>
    <definedName name="_____ME53">#REF!</definedName>
    <definedName name="_____ME54">#REF!</definedName>
    <definedName name="_____ME55">#REF!</definedName>
    <definedName name="_____ME56">#REF!</definedName>
    <definedName name="_____ME57">#REF!</definedName>
    <definedName name="_____ME58">#REF!</definedName>
    <definedName name="_____ME59">#REF!</definedName>
    <definedName name="_____ME60">#REF!</definedName>
    <definedName name="_____ME61">#REF!</definedName>
    <definedName name="_____ME62">#REF!</definedName>
    <definedName name="_____ME63">#REF!</definedName>
    <definedName name="_____ME64">#REF!</definedName>
    <definedName name="_____ME65">#REF!</definedName>
    <definedName name="_____ME66">#REF!</definedName>
    <definedName name="_____ME67">#REF!</definedName>
    <definedName name="_____ME68">#REF!</definedName>
    <definedName name="_____me9">{"Book1","4.09 FLORA DAN FAUNA.xls","4.22 PERLENGKAPAN SEKOLAH.xls"}</definedName>
    <definedName name="_____mek1">{"Book1","4.09 FLORA DAN FAUNA.xls","4.22 PERLENGKAPAN SEKOLAH.xls"}</definedName>
    <definedName name="_____mek2">{"Book1","4.09 FLORA DAN FAUNA.xls","4.22 PERLENGKAPAN SEKOLAH.xls"}</definedName>
    <definedName name="_____mek3">{"Book1","4.09 FLORA DAN FAUNA.xls","4.22 PERLENGKAPAN SEKOLAH.xls"}</definedName>
    <definedName name="_____mek5">{"Book1","4.09 FLORA DAN FAUNA.xls","4.22 PERLENGKAPAN SEKOLAH.xls"}</definedName>
    <definedName name="_____mek87">{"Book1","4.09 FLORA DAN FAUNA.xls","4.22 PERLENGKAPAN SEKOLAH.xls"}</definedName>
    <definedName name="_____mek9">{"Book1","4.09 FLORA DAN FAUNA.xls","4.22 PERLENGKAPAN SEKOLAH.xls"}</definedName>
    <definedName name="_____meq12">{"Book1","4.09 FLORA DAN FAUNA.xls","4.22 PERLENGKAPAN SEKOLAH.xls"}</definedName>
    <definedName name="_____mg8">#REF!</definedName>
    <definedName name="_____MMM01">#REF!</definedName>
    <definedName name="_____MMM02">#REF!</definedName>
    <definedName name="_____MMM03">'[2]4-Basic Price'!$F$53</definedName>
    <definedName name="_____MMM04">#REF!</definedName>
    <definedName name="_____MMM05">#REF!</definedName>
    <definedName name="_____MMM06">#REF!</definedName>
    <definedName name="_____MMM07">#REF!</definedName>
    <definedName name="_____MMM08">#REF!</definedName>
    <definedName name="_____MMM09">#REF!</definedName>
    <definedName name="_____MMM10">#REF!</definedName>
    <definedName name="_____MMM11">#REF!</definedName>
    <definedName name="_____MMM12">#REF!</definedName>
    <definedName name="_____MMM13">#REF!</definedName>
    <definedName name="_____MMM14">#REF!</definedName>
    <definedName name="_____MMM15">#REF!</definedName>
    <definedName name="_____MMM16">#REF!</definedName>
    <definedName name="_____MMM17">#REF!</definedName>
    <definedName name="_____MMM18">'[2]4-Basic Price'!$F$70</definedName>
    <definedName name="_____MMM19">'[3]upah&amp;bahan jln'!$F$79</definedName>
    <definedName name="_____MMM20">#REF!</definedName>
    <definedName name="_____MMM21">#REF!</definedName>
    <definedName name="_____MMM22">#REF!</definedName>
    <definedName name="_____MMM23">#REF!</definedName>
    <definedName name="_____MMM24">#REF!</definedName>
    <definedName name="_____MMM25">#REF!</definedName>
    <definedName name="_____MMM26">#REF!</definedName>
    <definedName name="_____MMM27">#REF!</definedName>
    <definedName name="_____MMM28">#REF!</definedName>
    <definedName name="_____MMM29">#REF!</definedName>
    <definedName name="_____MMM30">#REF!</definedName>
    <definedName name="_____MMM31">#REF!</definedName>
    <definedName name="_____MMM32">#REF!</definedName>
    <definedName name="_____MMM33">#REF!</definedName>
    <definedName name="_____MMM34">#REF!</definedName>
    <definedName name="_____MMM35">#REF!</definedName>
    <definedName name="_____MMM36">#REF!</definedName>
    <definedName name="_____MMM37">#REF!</definedName>
    <definedName name="_____MMM38">#REF!</definedName>
    <definedName name="_____MMM39">'[2]4-Basic Price'!$F$91</definedName>
    <definedName name="_____MMM40">#REF!</definedName>
    <definedName name="_____MMM41">#REF!</definedName>
    <definedName name="_____MMM411">#REF!</definedName>
    <definedName name="_____MMM42">#REF!</definedName>
    <definedName name="_____MMM43">#REF!</definedName>
    <definedName name="_____MMM44">#REF!</definedName>
    <definedName name="_____MMM45">#REF!</definedName>
    <definedName name="_____MMM46">#REF!</definedName>
    <definedName name="_____MMM47">#REF!</definedName>
    <definedName name="_____MMM48">#REF!</definedName>
    <definedName name="_____MMM49">#REF!</definedName>
    <definedName name="_____MMM50">#REF!</definedName>
    <definedName name="_____MMM51">#REF!</definedName>
    <definedName name="_____MMM52">#REF!</definedName>
    <definedName name="_____MMM53">#REF!</definedName>
    <definedName name="_____MMM54">#REF!</definedName>
    <definedName name="_____MOB1">#REF!</definedName>
    <definedName name="_____MOB2">#REF!</definedName>
    <definedName name="_____mu1">#REF!</definedName>
    <definedName name="_____mu2">#REF!</definedName>
    <definedName name="_____mul12">#REF!</definedName>
    <definedName name="_____mul9">#REF!</definedName>
    <definedName name="_____mvd1">#REF!</definedName>
    <definedName name="_____mvd2">#REF!</definedName>
    <definedName name="_____mvd3">#REF!</definedName>
    <definedName name="_____mvd4">#REF!</definedName>
    <definedName name="_____NCL100">#REF!</definedName>
    <definedName name="_____NCL200">#REF!</definedName>
    <definedName name="_____NCL250">#REF!</definedName>
    <definedName name="_____nin190">#REF!</definedName>
    <definedName name="_____nym34">#REF!</definedName>
    <definedName name="_____nym46">#REF!</definedName>
    <definedName name="_____nyy2416">#REF!</definedName>
    <definedName name="_____nyy244">#REF!</definedName>
    <definedName name="_____nyy246">#REF!</definedName>
    <definedName name="_____nyy34">#REF!</definedName>
    <definedName name="_____nyy410">#REF!</definedName>
    <definedName name="_____nyy41010">#REF!</definedName>
    <definedName name="_____nyy412050">#REF!</definedName>
    <definedName name="_____nyy412070">#REF!</definedName>
    <definedName name="_____nyy415070">#REF!</definedName>
    <definedName name="_____nyy416">#REF!</definedName>
    <definedName name="_____nyy41616">#REF!</definedName>
    <definedName name="_____nyy42525">#REF!</definedName>
    <definedName name="_____nyy43535">#REF!</definedName>
    <definedName name="_____nyy44">#REF!</definedName>
    <definedName name="_____nyy444">#REF!</definedName>
    <definedName name="_____nyy45050">#REF!</definedName>
    <definedName name="_____nyy46">#REF!</definedName>
    <definedName name="_____nyy466">#REF!</definedName>
    <definedName name="_____nyy47050">#REF!</definedName>
    <definedName name="_____nyy47070">#REF!</definedName>
    <definedName name="_____nyy49570">#REF!</definedName>
    <definedName name="_____PA1">#REF!</definedName>
    <definedName name="_____PA10">#REF!</definedName>
    <definedName name="_____PA2">#REF!</definedName>
    <definedName name="_____PA3">#REF!</definedName>
    <definedName name="_____PA4">#REF!</definedName>
    <definedName name="_____PA5">#REF!</definedName>
    <definedName name="_____PA6">#REF!</definedName>
    <definedName name="_____PA7">#REF!</definedName>
    <definedName name="_____PA8">#REF!</definedName>
    <definedName name="_____PA9">#REF!</definedName>
    <definedName name="_____pab100">#REF!</definedName>
    <definedName name="_____pab125">#REF!</definedName>
    <definedName name="_____pab126">#REF!</definedName>
    <definedName name="_____pab15">#REF!</definedName>
    <definedName name="_____pab150">#REF!</definedName>
    <definedName name="_____pab2">#REF!</definedName>
    <definedName name="_____pab20">#REF!</definedName>
    <definedName name="_____pab25">#REF!</definedName>
    <definedName name="_____pab32">#REF!</definedName>
    <definedName name="_____pab4">#REF!</definedName>
    <definedName name="_____pab40">#REF!</definedName>
    <definedName name="_____pab50">#REF!</definedName>
    <definedName name="_____pab6">#REF!</definedName>
    <definedName name="_____pab65">#REF!</definedName>
    <definedName name="_____pab80">#REF!</definedName>
    <definedName name="_____pah150">#REF!</definedName>
    <definedName name="_____pak100">#REF!</definedName>
    <definedName name="_____pak150">#REF!</definedName>
    <definedName name="_____pak50">#REF!</definedName>
    <definedName name="_____pak80">#REF!</definedName>
    <definedName name="_____pav8">#REF!</definedName>
    <definedName name="_____PB1">#REF!</definedName>
    <definedName name="_____PB2">#REF!</definedName>
    <definedName name="_____PB3">#REF!</definedName>
    <definedName name="_____pb34">#REF!</definedName>
    <definedName name="_____pb4">#REF!</definedName>
    <definedName name="_____pbf3">#REF!</definedName>
    <definedName name="_____pbf4">#REF!</definedName>
    <definedName name="_____PBK175">#REF!</definedName>
    <definedName name="_____PBK225">#REF!</definedName>
    <definedName name="_____pbs100">#REF!</definedName>
    <definedName name="_____pbs15">#REF!</definedName>
    <definedName name="_____pbs150">#REF!</definedName>
    <definedName name="_____pbs40">#REF!</definedName>
    <definedName name="_____pbs50">#REF!</definedName>
    <definedName name="_____pbs65">#REF!</definedName>
    <definedName name="_____pbs80">#REF!</definedName>
    <definedName name="_____pc1">#REF!</definedName>
    <definedName name="_____pc10">#REF!</definedName>
    <definedName name="_____pc12">#REF!</definedName>
    <definedName name="_____pc2">#REF!</definedName>
    <definedName name="_____pc3">#REF!</definedName>
    <definedName name="_____pc4">#REF!</definedName>
    <definedName name="_____PC450">#REF!</definedName>
    <definedName name="_____pc5">#REF!</definedName>
    <definedName name="_____pc50">#REF!</definedName>
    <definedName name="_____pc6">#REF!</definedName>
    <definedName name="_____PC600">#REF!</definedName>
    <definedName name="_____pc8">#REF!</definedName>
    <definedName name="_____pc80">#REF!</definedName>
    <definedName name="_____PCD10">#REF!</definedName>
    <definedName name="_____PCD3">#REF!</definedName>
    <definedName name="_____PCD6">#REF!</definedName>
    <definedName name="_____PCD8">#REF!</definedName>
    <definedName name="_____pcf10">#REF!</definedName>
    <definedName name="_____pcf12">#REF!</definedName>
    <definedName name="_____pcf3">#REF!</definedName>
    <definedName name="_____pcf4">#REF!</definedName>
    <definedName name="_____pcf5">#REF!</definedName>
    <definedName name="_____pcf6">#REF!</definedName>
    <definedName name="_____pcf8">#REF!</definedName>
    <definedName name="_____pcf80">#REF!</definedName>
    <definedName name="_____pd1">#REF!</definedName>
    <definedName name="_____pd2">#REF!</definedName>
    <definedName name="_____pd3">#REF!</definedName>
    <definedName name="_____pdf3">#REF!</definedName>
    <definedName name="_____ph100">#REF!</definedName>
    <definedName name="_____ph150">#REF!</definedName>
    <definedName name="_____phf100">#REF!</definedName>
    <definedName name="_____phf150">#REF!</definedName>
    <definedName name="_____PJ2">#REF!</definedName>
    <definedName name="_____PJ3">#REF!</definedName>
    <definedName name="_____PL1">#REF!</definedName>
    <definedName name="_____PL2">#REF!</definedName>
    <definedName name="_____PL3">#REF!</definedName>
    <definedName name="_____po1000">#REF!</definedName>
    <definedName name="_____por4040">#REF!</definedName>
    <definedName name="_____pv100">#REF!</definedName>
    <definedName name="_____pv40">#REF!</definedName>
    <definedName name="_____pv50">#REF!</definedName>
    <definedName name="_____pv80">#REF!</definedName>
    <definedName name="_____pvc1">#REF!</definedName>
    <definedName name="_____pvc12">#REF!</definedName>
    <definedName name="_____PVC150">#REF!</definedName>
    <definedName name="_____PVC200">#REF!</definedName>
    <definedName name="_____pvc3">#REF!</definedName>
    <definedName name="_____pvc300">#REF!</definedName>
    <definedName name="_____PVC34">#REF!</definedName>
    <definedName name="_____pvc44">#REF!</definedName>
    <definedName name="_____pvc6">#REF!</definedName>
    <definedName name="_____pvf100">#REF!</definedName>
    <definedName name="_____pvf80">#REF!</definedName>
    <definedName name="_____QS1">#REF!</definedName>
    <definedName name="_____QS10">#REF!</definedName>
    <definedName name="_____QS11">#REF!</definedName>
    <definedName name="_____QS12">#REF!</definedName>
    <definedName name="_____QS13">#REF!</definedName>
    <definedName name="_____QS14">#REF!</definedName>
    <definedName name="_____QS15">#REF!</definedName>
    <definedName name="_____QS16">#REF!</definedName>
    <definedName name="_____QS17">#REF!</definedName>
    <definedName name="_____QS18">#REF!</definedName>
    <definedName name="_____QS19">#REF!</definedName>
    <definedName name="_____QS2">#REF!</definedName>
    <definedName name="_____QS20">#REF!</definedName>
    <definedName name="_____QS21">#REF!</definedName>
    <definedName name="_____QS3">#REF!</definedName>
    <definedName name="_____QS4">#REF!</definedName>
    <definedName name="_____QS5">#REF!</definedName>
    <definedName name="_____QS6">#REF!</definedName>
    <definedName name="_____QS7">#REF!</definedName>
    <definedName name="_____QS8">#REF!</definedName>
    <definedName name="_____QS9">#REF!</definedName>
    <definedName name="_____RAB1">#REF!</definedName>
    <definedName name="_____rd1">#REF!</definedName>
    <definedName name="_____rd2">#REF!</definedName>
    <definedName name="_____rd3">#REF!</definedName>
    <definedName name="_____rd4">#REF!</definedName>
    <definedName name="_____rd6">#REF!</definedName>
    <definedName name="_____rd8">#REF!</definedName>
    <definedName name="_____rk100">#REF!</definedName>
    <definedName name="_____rk150">#REF!</definedName>
    <definedName name="_____rk200">#REF!</definedName>
    <definedName name="_____rk300">#REF!</definedName>
    <definedName name="_____rk400">#REF!</definedName>
    <definedName name="_____rk500">#REF!</definedName>
    <definedName name="_____rk600">#REF!</definedName>
    <definedName name="_____rkl1000">#REF!</definedName>
    <definedName name="_____rkl1200">#REF!</definedName>
    <definedName name="_____rkl200">#REF!</definedName>
    <definedName name="_____rkl300">#REF!</definedName>
    <definedName name="_____rkl400">#REF!</definedName>
    <definedName name="_____rkl500">#REF!</definedName>
    <definedName name="_____rkl600">#REF!</definedName>
    <definedName name="_____rkl700">#REF!</definedName>
    <definedName name="_____rkl800">#REF!</definedName>
    <definedName name="_____sc1">#REF!</definedName>
    <definedName name="_____SC2">#REF!</definedName>
    <definedName name="_____sc3">#REF!</definedName>
    <definedName name="_____SFL1">#REF!</definedName>
    <definedName name="_____SFL2">#REF!</definedName>
    <definedName name="_____SFL3">#REF!</definedName>
    <definedName name="_____SFM1">#REF!</definedName>
    <definedName name="_____SFM2">#REF!</definedName>
    <definedName name="_____SFM3">#REF!</definedName>
    <definedName name="_____SFM4">#REF!</definedName>
    <definedName name="_____SFM5">#REF!</definedName>
    <definedName name="_____SFM6">#REF!</definedName>
    <definedName name="_____SFM7">#REF!</definedName>
    <definedName name="_____SFQ1">#REF!</definedName>
    <definedName name="_____SFQ2">#REF!</definedName>
    <definedName name="_____SFQ3">#REF!</definedName>
    <definedName name="_____SFQ4">#REF!</definedName>
    <definedName name="_____sfv150">#REF!</definedName>
    <definedName name="_____sh1040">#REF!</definedName>
    <definedName name="_____SN3">#REF!</definedName>
    <definedName name="_____st1">#REF!</definedName>
    <definedName name="_____st2">#REF!</definedName>
    <definedName name="_____st3">#REF!</definedName>
    <definedName name="_____std100">#REF!</definedName>
    <definedName name="_____std150">#REF!</definedName>
    <definedName name="_____std2">#REF!</definedName>
    <definedName name="_____std3">#REF!</definedName>
    <definedName name="_____std4">#REF!</definedName>
    <definedName name="_____std50">#REF!</definedName>
    <definedName name="_____std65">#REF!</definedName>
    <definedName name="_____SUM1">#REF!</definedName>
    <definedName name="_____SUM2">#REF!</definedName>
    <definedName name="_____SUM3">#REF!</definedName>
    <definedName name="_____TA01">#REF!</definedName>
    <definedName name="_____TA67">#REF!</definedName>
    <definedName name="_____TA78">#REF!</definedName>
    <definedName name="_____TA89">#REF!</definedName>
    <definedName name="_____TA90">#REF!</definedName>
    <definedName name="_____ti100">#REF!</definedName>
    <definedName name="_____ti120">#REF!</definedName>
    <definedName name="_____ti50">#REF!</definedName>
    <definedName name="_____ti60">#REF!</definedName>
    <definedName name="_____ti80">#REF!</definedName>
    <definedName name="_____TL1">#REF!</definedName>
    <definedName name="_____TL2">#REF!</definedName>
    <definedName name="_____TL3">#REF!</definedName>
    <definedName name="_____TLA120">#REF!</definedName>
    <definedName name="_____TLA35">#REF!</definedName>
    <definedName name="_____TLA50">#REF!</definedName>
    <definedName name="_____TLA70">#REF!</definedName>
    <definedName name="_____TLA95">#REF!</definedName>
    <definedName name="_____tlc20">#REF!</definedName>
    <definedName name="_____TOP2">#REF!</definedName>
    <definedName name="_____tsv25">#REF!</definedName>
    <definedName name="_____uls60">#REF!</definedName>
    <definedName name="_____utd1">#REF!</definedName>
    <definedName name="_____utd2">#REF!</definedName>
    <definedName name="_____utd3">#REF!</definedName>
    <definedName name="_____vcd2">#REF!</definedName>
    <definedName name="_____vcd3">#REF!</definedName>
    <definedName name="_____vcd4">#REF!</definedName>
    <definedName name="_____VL100">#REF!</definedName>
    <definedName name="_____VL200">#REF!</definedName>
    <definedName name="_____VL250">#REF!</definedName>
    <definedName name="_____vnt100">#REF!</definedName>
    <definedName name="_____vnt40">#REF!</definedName>
    <definedName name="_____vnt50">#REF!</definedName>
    <definedName name="_____vnt80">#REF!</definedName>
    <definedName name="_____WC1">#REF!</definedName>
    <definedName name="_____WC2">#REF!</definedName>
    <definedName name="_____WC3">#REF!</definedName>
    <definedName name="_____we3">#REF!</definedName>
    <definedName name="____aaa1">#REF!</definedName>
    <definedName name="____AAD3">#N/A</definedName>
    <definedName name="____abs100">#REF!</definedName>
    <definedName name="____ADD1">[0]!STOP2:[0]!STOP2E</definedName>
    <definedName name="____ADD2">[0]!stop:[0]!STOPE</definedName>
    <definedName name="____ADD3">[0]!stop:[0]!STOPE</definedName>
    <definedName name="____ahu100">#REF!</definedName>
    <definedName name="____ahu150">#REF!</definedName>
    <definedName name="____ako100">#REF!</definedName>
    <definedName name="____ako150">#REF!</definedName>
    <definedName name="____ako50">#REF!</definedName>
    <definedName name="____ako80">#REF!</definedName>
    <definedName name="____aku100">#REF!</definedName>
    <definedName name="____aku150">#REF!</definedName>
    <definedName name="____ana1">#REF!</definedName>
    <definedName name="____ana10">#REF!</definedName>
    <definedName name="____ana100">#REF!</definedName>
    <definedName name="____ana101">#REF!</definedName>
    <definedName name="____ana102">#REF!</definedName>
    <definedName name="____ana103">#REF!</definedName>
    <definedName name="____ana104">#REF!</definedName>
    <definedName name="____ana105">#REF!</definedName>
    <definedName name="____ana106">#REF!</definedName>
    <definedName name="____ana107">#REF!</definedName>
    <definedName name="____ana108">#REF!</definedName>
    <definedName name="____ana109">#REF!</definedName>
    <definedName name="____ana11">#REF!</definedName>
    <definedName name="____ana110">#REF!</definedName>
    <definedName name="____ana111">#REF!</definedName>
    <definedName name="____ana112">#REF!</definedName>
    <definedName name="____ana113">#REF!</definedName>
    <definedName name="____ana114">#REF!</definedName>
    <definedName name="____ana115">#REF!</definedName>
    <definedName name="____ana116">#REF!</definedName>
    <definedName name="____ana117">#REF!</definedName>
    <definedName name="____ana118">#REF!</definedName>
    <definedName name="____ana119">#REF!</definedName>
    <definedName name="____ana12">#REF!</definedName>
    <definedName name="____ana120">#REF!</definedName>
    <definedName name="____ana121">#REF!</definedName>
    <definedName name="____ana122">#REF!</definedName>
    <definedName name="____ana123">#REF!</definedName>
    <definedName name="____ana124">#REF!</definedName>
    <definedName name="____ana13">#REF!</definedName>
    <definedName name="____ana14">#REF!</definedName>
    <definedName name="____ana15">#REF!</definedName>
    <definedName name="____ana16">#REF!</definedName>
    <definedName name="____ana17">#REF!</definedName>
    <definedName name="____ana18">#REF!</definedName>
    <definedName name="____ana19">#REF!</definedName>
    <definedName name="____ana2">#REF!</definedName>
    <definedName name="____ana20">#REF!</definedName>
    <definedName name="____ana21">#REF!</definedName>
    <definedName name="____ana22">#REF!</definedName>
    <definedName name="____ana23">#REF!</definedName>
    <definedName name="____ana24">#REF!</definedName>
    <definedName name="____ana25">#REF!</definedName>
    <definedName name="____ana26">#REF!</definedName>
    <definedName name="____ana27">#REF!</definedName>
    <definedName name="____ana28">#REF!</definedName>
    <definedName name="____ana29">#REF!</definedName>
    <definedName name="____ana3">#REF!</definedName>
    <definedName name="____ana30">#REF!</definedName>
    <definedName name="____ana31">#REF!</definedName>
    <definedName name="____ana32">#REF!</definedName>
    <definedName name="____ana33">#REF!</definedName>
    <definedName name="____ana34">#REF!</definedName>
    <definedName name="____ana35">#REF!</definedName>
    <definedName name="____ana36">#REF!</definedName>
    <definedName name="____ana37">#REF!</definedName>
    <definedName name="____ana38">#REF!</definedName>
    <definedName name="____ana39">#REF!</definedName>
    <definedName name="____ana4">#REF!</definedName>
    <definedName name="____ana40">#REF!</definedName>
    <definedName name="____ana41">#REF!</definedName>
    <definedName name="____ana42">#REF!</definedName>
    <definedName name="____ana43">#REF!</definedName>
    <definedName name="____ana44">#REF!</definedName>
    <definedName name="____ana45">#REF!</definedName>
    <definedName name="____ana46">#REF!</definedName>
    <definedName name="____ana47">#REF!</definedName>
    <definedName name="____ana48">#REF!</definedName>
    <definedName name="____ana49">#REF!</definedName>
    <definedName name="____ana5">#REF!</definedName>
    <definedName name="____ana50">#REF!</definedName>
    <definedName name="____ana51">#REF!</definedName>
    <definedName name="____ana52">#REF!</definedName>
    <definedName name="____ana53">#REF!</definedName>
    <definedName name="____ana54">#REF!</definedName>
    <definedName name="____ana55">#REF!</definedName>
    <definedName name="____ana56">#REF!</definedName>
    <definedName name="____ana57">#REF!</definedName>
    <definedName name="____ana58">#REF!</definedName>
    <definedName name="____ana59">#REF!</definedName>
    <definedName name="____ana6">#REF!</definedName>
    <definedName name="____ana60">#REF!</definedName>
    <definedName name="____ana61">#REF!</definedName>
    <definedName name="____ana62">#REF!</definedName>
    <definedName name="____ana63">#REF!</definedName>
    <definedName name="____ana64">#REF!</definedName>
    <definedName name="____ana65">#REF!</definedName>
    <definedName name="____ana66">#REF!</definedName>
    <definedName name="____ana67">#REF!</definedName>
    <definedName name="____ana68">#REF!</definedName>
    <definedName name="____ana69">#REF!</definedName>
    <definedName name="____ana7">#REF!</definedName>
    <definedName name="____ana70">#REF!</definedName>
    <definedName name="____ana71">#REF!</definedName>
    <definedName name="____ana72">#REF!</definedName>
    <definedName name="____ana73">#REF!</definedName>
    <definedName name="____ana74">#REF!</definedName>
    <definedName name="____ana75">#REF!</definedName>
    <definedName name="____ana76">#REF!</definedName>
    <definedName name="____ana77">#REF!</definedName>
    <definedName name="____ana78">#REF!</definedName>
    <definedName name="____ana79">#REF!</definedName>
    <definedName name="____ana8">#REF!</definedName>
    <definedName name="____ana80">#REF!</definedName>
    <definedName name="____ana81">#REF!</definedName>
    <definedName name="____ana82">#REF!</definedName>
    <definedName name="____ana83">#REF!</definedName>
    <definedName name="____ana84">#REF!</definedName>
    <definedName name="____ana85">#REF!</definedName>
    <definedName name="____ana86">#REF!</definedName>
    <definedName name="____ana87">#REF!</definedName>
    <definedName name="____ana88">#REF!</definedName>
    <definedName name="____ana89">#REF!</definedName>
    <definedName name="____ana9">#REF!</definedName>
    <definedName name="____ana90">#REF!</definedName>
    <definedName name="____ana91">#REF!</definedName>
    <definedName name="____ana92">#REF!</definedName>
    <definedName name="____ana93">#REF!</definedName>
    <definedName name="____ana94">#REF!</definedName>
    <definedName name="____ana95">#REF!</definedName>
    <definedName name="____ana96">#REF!</definedName>
    <definedName name="____ana97">#REF!</definedName>
    <definedName name="____ana98">#REF!</definedName>
    <definedName name="____ana99">#REF!</definedName>
    <definedName name="____arr3">{"Book1","4.09 FLORA DAN FAUNA.xls","4.22 PERLENGKAPAN SEKOLAH.xls"}</definedName>
    <definedName name="____ATB1">#REF!</definedName>
    <definedName name="____ATB2">#REF!</definedName>
    <definedName name="____ATB3">#REF!</definedName>
    <definedName name="____ATB4">#REF!</definedName>
    <definedName name="____bbm10">#REF!</definedName>
    <definedName name="____bbm3">#REF!</definedName>
    <definedName name="____bbm5">#REF!</definedName>
    <definedName name="____bbm8">#REF!</definedName>
    <definedName name="____bcv100">#REF!</definedName>
    <definedName name="____bcv125">#REF!</definedName>
    <definedName name="____bcv150">#REF!</definedName>
    <definedName name="____bet250">#REF!</definedName>
    <definedName name="____bet275">#REF!</definedName>
    <definedName name="____bet300">#REF!</definedName>
    <definedName name="____BOX2">#REF!</definedName>
    <definedName name="____bpl32">#REF!</definedName>
    <definedName name="____bpl9">#REF!</definedName>
    <definedName name="____bsc100">#REF!</definedName>
    <definedName name="____bsd1600">#REF!</definedName>
    <definedName name="____bsd2500">#REF!</definedName>
    <definedName name="____bsd4000">#REF!</definedName>
    <definedName name="____btn175">#REF!</definedName>
    <definedName name="____btn300">#REF!</definedName>
    <definedName name="____bud3500">#REF!</definedName>
    <definedName name="____bvd1">#REF!</definedName>
    <definedName name="____bvd2">#REF!</definedName>
    <definedName name="____bvd3">#REF!</definedName>
    <definedName name="____bvd34">#REF!</definedName>
    <definedName name="____bvd4">#REF!</definedName>
    <definedName name="____bvd5">#REF!</definedName>
    <definedName name="____bvd8">#REF!</definedName>
    <definedName name="____CAL1">#REF!</definedName>
    <definedName name="____CAL10">#REF!</definedName>
    <definedName name="____CAL11">#REF!</definedName>
    <definedName name="____CAL12">#REF!</definedName>
    <definedName name="____CAL13">#REF!</definedName>
    <definedName name="____CAL14">#REF!</definedName>
    <definedName name="____CAL15">#REF!</definedName>
    <definedName name="____CAL16">#REF!</definedName>
    <definedName name="____CAL17">#REF!</definedName>
    <definedName name="____CAL18">#REF!</definedName>
    <definedName name="____CAL19">#REF!</definedName>
    <definedName name="____CAL2">#REF!</definedName>
    <definedName name="____CAL20">#REF!</definedName>
    <definedName name="____CAL21">#REF!</definedName>
    <definedName name="____CAL3">#REF!</definedName>
    <definedName name="____CAL4">#REF!</definedName>
    <definedName name="____CAL5">#REF!</definedName>
    <definedName name="____CAL6">#REF!</definedName>
    <definedName name="____CAL7">#REF!</definedName>
    <definedName name="____CAL8">#REF!</definedName>
    <definedName name="____CAL9">#REF!</definedName>
    <definedName name="____cas80">#REF!</definedName>
    <definedName name="____cip10">#REF!</definedName>
    <definedName name="____cip2">#REF!</definedName>
    <definedName name="____cip3">#REF!</definedName>
    <definedName name="____cip4">#REF!</definedName>
    <definedName name="____cip6">#REF!</definedName>
    <definedName name="____cip8">#REF!</definedName>
    <definedName name="____CLP4">#REF!</definedName>
    <definedName name="____cod4">#REF!</definedName>
    <definedName name="____CON125">#REF!</definedName>
    <definedName name="____CON175">#REF!</definedName>
    <definedName name="____CON250">#REF!</definedName>
    <definedName name="____CON300">#REF!</definedName>
    <definedName name="____cvd100">#REF!</definedName>
    <definedName name="____cvd15">#REF!</definedName>
    <definedName name="____cvd150">#REF!</definedName>
    <definedName name="____cvd50">#REF!</definedName>
    <definedName name="____cvd65">#REF!</definedName>
    <definedName name="____daf1">#REF!</definedName>
    <definedName name="____DAF10">#REF!</definedName>
    <definedName name="____daf2">#REF!</definedName>
    <definedName name="____daf31">#REF!</definedName>
    <definedName name="____daf32">#REF!</definedName>
    <definedName name="____daf33">#REF!</definedName>
    <definedName name="____ddn400">#REF!</definedName>
    <definedName name="____ddn600">#REF!</definedName>
    <definedName name="____der4">{"Book1","4.09 FLORA DAN FAUNA.xls","4.22 PERLENGKAPAN SEKOLAH.xls"}</definedName>
    <definedName name="____dia6">#REF!</definedName>
    <definedName name="____DIV1">#REF!</definedName>
    <definedName name="____DIV10">#REF!</definedName>
    <definedName name="____DIV11">#REF!</definedName>
    <definedName name="____DIV2">#REF!</definedName>
    <definedName name="____DIV3">#REF!</definedName>
    <definedName name="____DIV4">#REF!</definedName>
    <definedName name="____DIV5">#REF!</definedName>
    <definedName name="____DIV6">#REF!</definedName>
    <definedName name="____DIV7">#REF!</definedName>
    <definedName name="____DIV8">#REF!</definedName>
    <definedName name="____DIV9">#REF!</definedName>
    <definedName name="____dlh20">#REF!</definedName>
    <definedName name="____dlh50">#REF!</definedName>
    <definedName name="____doc5">{"Book1","4.09 FLORA DAN FAUNA.xls","4.22 PERLENGKAPAN SEKOLAH.xls"}</definedName>
    <definedName name="____dot2020">#REF!</definedName>
    <definedName name="____EEE03">#REF!</definedName>
    <definedName name="____EEE04">#REF!</definedName>
    <definedName name="____EEE05">#REF!</definedName>
    <definedName name="____EEE06">'[2]5-ALAT(1)'!$AW$13</definedName>
    <definedName name="____EEE07">'[2]5-ALAT(1)'!$AW$14</definedName>
    <definedName name="____EEE08">'[4]5-ALAT(1)'!$AW$24</definedName>
    <definedName name="____EEE09">#REF!</definedName>
    <definedName name="____EEE10">'[2]5-ALAT(1)'!$AW$17</definedName>
    <definedName name="____EEE13">#REF!</definedName>
    <definedName name="____EEE14">#REF!</definedName>
    <definedName name="____EEE15">#REF!</definedName>
    <definedName name="____EEE16">#REF!</definedName>
    <definedName name="____EEE17">'[2]5-ALAT(1)'!$AW$24</definedName>
    <definedName name="____EEE18">#REF!</definedName>
    <definedName name="____EEE19">#REF!</definedName>
    <definedName name="____EEE20">#REF!</definedName>
    <definedName name="____EEE21">#REF!</definedName>
    <definedName name="____EEE23">'[2]5-ALAT(1)'!$AW$30</definedName>
    <definedName name="____EEE25">#REF!</definedName>
    <definedName name="____EEE26">#REF!</definedName>
    <definedName name="____EEE27">#REF!</definedName>
    <definedName name="____EQU1">#REF!</definedName>
    <definedName name="____EQU2">#REF!</definedName>
    <definedName name="____fdd3">#REF!</definedName>
    <definedName name="____fdu2">#REF!</definedName>
    <definedName name="____FIT100">#REF!</definedName>
    <definedName name="____fit125">#REF!</definedName>
    <definedName name="____FIT150">#REF!</definedName>
    <definedName name="____FIT200">#REF!</definedName>
    <definedName name="____FIT300">#REF!</definedName>
    <definedName name="____FIT65">#REF!</definedName>
    <definedName name="____fit80">#REF!</definedName>
    <definedName name="____fjd100">#REF!</definedName>
    <definedName name="____fjd150">#REF!</definedName>
    <definedName name="____fjd50">#REF!</definedName>
    <definedName name="____fjd65">#REF!</definedName>
    <definedName name="____fmd150">#REF!</definedName>
    <definedName name="____frc2495">#REF!</definedName>
    <definedName name="____frc41010">#REF!</definedName>
    <definedName name="____frc495">#REF!</definedName>
    <definedName name="____gip34">#REF!</definedName>
    <definedName name="____gk2" hidden="1">#REF!</definedName>
    <definedName name="____grc1">#REF!</definedName>
    <definedName name="____gti50">#REF!</definedName>
    <definedName name="____gti60">#REF!</definedName>
    <definedName name="____gvd1">#REF!</definedName>
    <definedName name="____gvd10">#REF!</definedName>
    <definedName name="____gvd100">#REF!</definedName>
    <definedName name="____gvd15">#REF!</definedName>
    <definedName name="____gvd150">#REF!</definedName>
    <definedName name="____gvd2">#REF!</definedName>
    <definedName name="____gvd25">#REF!</definedName>
    <definedName name="____gvd3">#REF!</definedName>
    <definedName name="____gvd4">#REF!</definedName>
    <definedName name="____gvd5">#REF!</definedName>
    <definedName name="____gvd50">#REF!</definedName>
    <definedName name="____gvd6">#REF!</definedName>
    <definedName name="____gvd65">#REF!</definedName>
    <definedName name="____gvd8">#REF!</definedName>
    <definedName name="____HAL1">#REF!</definedName>
    <definedName name="____HAL2">#REF!</definedName>
    <definedName name="____HAL3">#REF!</definedName>
    <definedName name="____HAL4">#REF!</definedName>
    <definedName name="____HAL5">#REF!</definedName>
    <definedName name="____HAL6">#REF!</definedName>
    <definedName name="____HAL7">#REF!</definedName>
    <definedName name="____HAL8">#REF!</definedName>
    <definedName name="____hdw1">#REF!</definedName>
    <definedName name="____int1">#REF!</definedName>
    <definedName name="____int2">#REF!</definedName>
    <definedName name="____jum1">#REF!</definedName>
    <definedName name="____jum10">#REF!</definedName>
    <definedName name="____jum2">#REF!</definedName>
    <definedName name="____jum3">#REF!</definedName>
    <definedName name="____jum4">#REF!</definedName>
    <definedName name="____jum5">#REF!</definedName>
    <definedName name="____jum6">#REF!</definedName>
    <definedName name="____jum7">#REF!</definedName>
    <definedName name="____jum8">#REF!</definedName>
    <definedName name="____jum9">#REF!</definedName>
    <definedName name="____kco7">#REF!</definedName>
    <definedName name="____ke1">#REF!</definedName>
    <definedName name="____ke2">#REF!</definedName>
    <definedName name="____ke3">#REF!</definedName>
    <definedName name="____ke4">#REF!</definedName>
    <definedName name="____ker1020">#REF!</definedName>
    <definedName name="____ker2020">#REF!</definedName>
    <definedName name="____ker2025">#REF!</definedName>
    <definedName name="____ker3030">#REF!</definedName>
    <definedName name="____ko2">#REF!</definedName>
    <definedName name="____L70000">#REF!</definedName>
    <definedName name="____LCM2">#REF!</definedName>
    <definedName name="____LCM3">#REF!</definedName>
    <definedName name="____ld100">#REF!</definedName>
    <definedName name="____ld120">#REF!</definedName>
    <definedName name="____ld50">#REF!</definedName>
    <definedName name="____ld60">#REF!</definedName>
    <definedName name="____ld80">#REF!</definedName>
    <definedName name="____ldp60">#REF!</definedName>
    <definedName name="____lh50">#REF!</definedName>
    <definedName name="____LLL01">'[4]4-Basic Price'!$N$17</definedName>
    <definedName name="____LLL02">'[2]4-Basic Price'!$F$9</definedName>
    <definedName name="____LLL03">'[4]4-Basic Price'!$N$19</definedName>
    <definedName name="____LLL04">#REF!</definedName>
    <definedName name="____LLL05">#REF!</definedName>
    <definedName name="____LLL06">#REF!</definedName>
    <definedName name="____LLL07">#REF!</definedName>
    <definedName name="____LLL08">#REF!</definedName>
    <definedName name="____LLL09">#REF!</definedName>
    <definedName name="____LLL10">#REF!</definedName>
    <definedName name="____lp100">#REF!</definedName>
    <definedName name="____lp300">#REF!</definedName>
    <definedName name="____lp36">#REF!</definedName>
    <definedName name="____lp500">#REF!</definedName>
    <definedName name="____lp60">#REF!</definedName>
    <definedName name="____lpl11">#REF!</definedName>
    <definedName name="____ls100">#REF!</definedName>
    <definedName name="____ls50">#REF!</definedName>
    <definedName name="____ls60">#REF!</definedName>
    <definedName name="____ls80">#REF!</definedName>
    <definedName name="____MAC12">#REF!</definedName>
    <definedName name="____MAC46">#REF!</definedName>
    <definedName name="____mas1">{"Book1","4.09 FLORA DAN FAUNA.xls","4.22 PERLENGKAPAN SEKOLAH.xls"}</definedName>
    <definedName name="____mas12">{"Book1","4.09 FLORA DAN FAUNA.xls","4.22 PERLENGKAPAN SEKOLAH.xls"}</definedName>
    <definedName name="____mas2">{"Book1","4.09 FLORA DAN FAUNA.xls","4.22 PERLENGKAPAN SEKOLAH.xls"}</definedName>
    <definedName name="____mas4">{"Book1","4.09 FLORA DAN FAUNA.xls","4.22 PERLENGKAPAN SEKOLAH.xls"}</definedName>
    <definedName name="____mas5">{"Book1","4.09 FLORA DAN FAUNA.xls","4.22 PERLENGKAPAN SEKOLAH.xls"}</definedName>
    <definedName name="____mas6">{"Book1","4.09 FLORA DAN FAUNA.xls","4.22 PERLENGKAPAN SEKOLAH.xls"}</definedName>
    <definedName name="____mas7">{"Book1","4.09 FLORA DAN FAUNA.xls","4.22 PERLENGKAPAN SEKOLAH.xls"}</definedName>
    <definedName name="____mas8">{"Book1","4.09 FLORA DAN FAUNA.xls","4.22 PERLENGKAPAN SEKOLAH.xls"}</definedName>
    <definedName name="____mas9">{"Book1","4.09 FLORA DAN FAUNA.xls","4.22 PERLENGKAPAN SEKOLAH.xls"}</definedName>
    <definedName name="____mc2">#REF!</definedName>
    <definedName name="____MDE02">#REF!</definedName>
    <definedName name="____MDE36">#REF!</definedName>
    <definedName name="____MDE37">#REF!</definedName>
    <definedName name="____MDE38">#REF!</definedName>
    <definedName name="____MDE39">#REF!</definedName>
    <definedName name="____MDE40">#REF!</definedName>
    <definedName name="____MDE41">#REF!</definedName>
    <definedName name="____MDE42">#REF!</definedName>
    <definedName name="____MDE43">#REF!</definedName>
    <definedName name="____MDE44">#REF!</definedName>
    <definedName name="____MDE45">#REF!</definedName>
    <definedName name="____MDE46">#REF!</definedName>
    <definedName name="____MDE47">#REF!</definedName>
    <definedName name="____MDE48">#REF!</definedName>
    <definedName name="____MDE49">#REF!</definedName>
    <definedName name="____MDE50">#REF!</definedName>
    <definedName name="____MDE51">#REF!</definedName>
    <definedName name="____MDE52">#REF!</definedName>
    <definedName name="____MDE53">#REF!</definedName>
    <definedName name="____MDE54">#REF!</definedName>
    <definedName name="____MDE55">#REF!</definedName>
    <definedName name="____MDE56">#REF!</definedName>
    <definedName name="____MDE57">#REF!</definedName>
    <definedName name="____MDE58">#REF!</definedName>
    <definedName name="____MDE59">#REF!</definedName>
    <definedName name="____MDE60">#REF!</definedName>
    <definedName name="____MDE61">#REF!</definedName>
    <definedName name="____MDE62">#REF!</definedName>
    <definedName name="____MDE63">#REF!</definedName>
    <definedName name="____MDE64">#REF!</definedName>
    <definedName name="____MDE65">#REF!</definedName>
    <definedName name="____MDE66">#REF!</definedName>
    <definedName name="____MDE67">#REF!</definedName>
    <definedName name="____MDE68">#REF!</definedName>
    <definedName name="____me1">{"Book1","4.09 FLORA DAN FAUNA.xls","4.22 PERLENGKAPAN SEKOLAH.xls"}</definedName>
    <definedName name="____me2">{"Book1","4.09 FLORA DAN FAUNA.xls","4.22 PERLENGKAPAN SEKOLAH.xls"}</definedName>
    <definedName name="____me3">{"Book1","4.09 FLORA DAN FAUNA.xls","4.22 PERLENGKAPAN SEKOLAH.xls"}</definedName>
    <definedName name="____ME36">#REF!</definedName>
    <definedName name="____ME37">#REF!</definedName>
    <definedName name="____ME38">#REF!</definedName>
    <definedName name="____ME39">#REF!</definedName>
    <definedName name="____me4">{"Book1","4.09 FLORA DAN FAUNA.xls","4.22 PERLENGKAPAN SEKOLAH.xls"}</definedName>
    <definedName name="____ME40">#REF!</definedName>
    <definedName name="____ME41">#REF!</definedName>
    <definedName name="____ME42">#REF!</definedName>
    <definedName name="____ME43">#REF!</definedName>
    <definedName name="____ME44">#REF!</definedName>
    <definedName name="____ME45">#REF!</definedName>
    <definedName name="____ME46">#REF!</definedName>
    <definedName name="____ME47">#REF!</definedName>
    <definedName name="____ME48">#REF!</definedName>
    <definedName name="____ME49">#REF!</definedName>
    <definedName name="____me5">{"Book1","4.09 FLORA DAN FAUNA.xls","4.22 PERLENGKAPAN SEKOLAH.xls"}</definedName>
    <definedName name="____ME50">#REF!</definedName>
    <definedName name="____ME51">#REF!</definedName>
    <definedName name="____ME52">#REF!</definedName>
    <definedName name="____ME53">#REF!</definedName>
    <definedName name="____ME54">#REF!</definedName>
    <definedName name="____ME55">#REF!</definedName>
    <definedName name="____ME56">#REF!</definedName>
    <definedName name="____ME57">#REF!</definedName>
    <definedName name="____ME58">#REF!</definedName>
    <definedName name="____ME59">#REF!</definedName>
    <definedName name="____ME60">#REF!</definedName>
    <definedName name="____ME61">#REF!</definedName>
    <definedName name="____ME62">#REF!</definedName>
    <definedName name="____ME63">#REF!</definedName>
    <definedName name="____ME64">#REF!</definedName>
    <definedName name="____ME65">#REF!</definedName>
    <definedName name="____ME66">#REF!</definedName>
    <definedName name="____ME67">#REF!</definedName>
    <definedName name="____ME68">#REF!</definedName>
    <definedName name="____me9">{"Book1","4.09 FLORA DAN FAUNA.xls","4.22 PERLENGKAPAN SEKOLAH.xls"}</definedName>
    <definedName name="____mek1">{"Book1","4.09 FLORA DAN FAUNA.xls","4.22 PERLENGKAPAN SEKOLAH.xls"}</definedName>
    <definedName name="____mek2">{"Book1","4.09 FLORA DAN FAUNA.xls","4.22 PERLENGKAPAN SEKOLAH.xls"}</definedName>
    <definedName name="____mek3">{"Book1","4.09 FLORA DAN FAUNA.xls","4.22 PERLENGKAPAN SEKOLAH.xls"}</definedName>
    <definedName name="____mek5">{"Book1","4.09 FLORA DAN FAUNA.xls","4.22 PERLENGKAPAN SEKOLAH.xls"}</definedName>
    <definedName name="____mek87">{"Book1","4.09 FLORA DAN FAUNA.xls","4.22 PERLENGKAPAN SEKOLAH.xls"}</definedName>
    <definedName name="____mek9">{"Book1","4.09 FLORA DAN FAUNA.xls","4.22 PERLENGKAPAN SEKOLAH.xls"}</definedName>
    <definedName name="____meq12">{"Book1","4.09 FLORA DAN FAUNA.xls","4.22 PERLENGKAPAN SEKOLAH.xls"}</definedName>
    <definedName name="____mg8">#REF!</definedName>
    <definedName name="____MMM01">#REF!</definedName>
    <definedName name="____MMM02">#REF!</definedName>
    <definedName name="____MMM03">'[4]4-Basic Price'!#REF!</definedName>
    <definedName name="____MMM05">#REF!</definedName>
    <definedName name="____MMM06">#REF!</definedName>
    <definedName name="____MMM07">#REF!</definedName>
    <definedName name="____MMM10">#REF!</definedName>
    <definedName name="____MMM11">#REF!</definedName>
    <definedName name="____MMM12">#REF!</definedName>
    <definedName name="____MMM13">#REF!</definedName>
    <definedName name="____MMM14">#REF!</definedName>
    <definedName name="____MMM15">#REF!</definedName>
    <definedName name="____MMM16">#REF!</definedName>
    <definedName name="____MMM17">#REF!</definedName>
    <definedName name="____MMM18">'[4]4-Basic Price'!$N$96</definedName>
    <definedName name="____MMM19">'[4]4-Basic Price'!$N$97</definedName>
    <definedName name="____MMM20">#REF!</definedName>
    <definedName name="____MMM21">#REF!</definedName>
    <definedName name="____MMM22">#REF!</definedName>
    <definedName name="____MMM23">#REF!</definedName>
    <definedName name="____MMM24">#REF!</definedName>
    <definedName name="____MMM25">#REF!</definedName>
    <definedName name="____MMM26">#REF!</definedName>
    <definedName name="____MMM27">'[2]4-Basic Price'!$F$79</definedName>
    <definedName name="____MMM28">#REF!</definedName>
    <definedName name="____MMM29">#REF!</definedName>
    <definedName name="____MMM30">#REF!</definedName>
    <definedName name="____MMM31">#REF!</definedName>
    <definedName name="____MMM32">#REF!</definedName>
    <definedName name="____MMM33">#REF!</definedName>
    <definedName name="____MMM34">#REF!</definedName>
    <definedName name="____MMM35">#REF!</definedName>
    <definedName name="____MMM36">#REF!</definedName>
    <definedName name="____MMM37">'[2]4-Basic Price'!$F$90</definedName>
    <definedName name="____MMM38">#REF!</definedName>
    <definedName name="____MMM39">'[4]4-Basic Price'!$N$117</definedName>
    <definedName name="____MMM40">#REF!</definedName>
    <definedName name="____MMM41">#REF!</definedName>
    <definedName name="____MMM411">#REF!</definedName>
    <definedName name="____MMM42">#REF!</definedName>
    <definedName name="____MMM43">#REF!</definedName>
    <definedName name="____MMM44">#REF!</definedName>
    <definedName name="____MMM45">#REF!</definedName>
    <definedName name="____MMM46">#REF!</definedName>
    <definedName name="____MMM47">#REF!</definedName>
    <definedName name="____MMM48">#REF!</definedName>
    <definedName name="____MMM49">#REF!</definedName>
    <definedName name="____MMM50">#REF!</definedName>
    <definedName name="____MMM51">#REF!</definedName>
    <definedName name="____MMM52">#REF!</definedName>
    <definedName name="____MMM53">#REF!</definedName>
    <definedName name="____MMM54">#REF!</definedName>
    <definedName name="____MOB1">#REF!</definedName>
    <definedName name="____MOB2">#REF!</definedName>
    <definedName name="____mu1">#REF!</definedName>
    <definedName name="____mu2">#REF!</definedName>
    <definedName name="____mul12">#REF!</definedName>
    <definedName name="____mul9">#REF!</definedName>
    <definedName name="____mvd1">#REF!</definedName>
    <definedName name="____mvd2">#REF!</definedName>
    <definedName name="____mvd3">#REF!</definedName>
    <definedName name="____mvd4">#REF!</definedName>
    <definedName name="____NCL100">#REF!</definedName>
    <definedName name="____NCL200">#REF!</definedName>
    <definedName name="____NCL250">#REF!</definedName>
    <definedName name="____nin190">#REF!</definedName>
    <definedName name="____nym34">#REF!</definedName>
    <definedName name="____nym46">#REF!</definedName>
    <definedName name="____nyy2416">#REF!</definedName>
    <definedName name="____nyy244">#REF!</definedName>
    <definedName name="____nyy246">#REF!</definedName>
    <definedName name="____nyy34">#REF!</definedName>
    <definedName name="____nyy410">#REF!</definedName>
    <definedName name="____nyy41010">#REF!</definedName>
    <definedName name="____nyy412050">#REF!</definedName>
    <definedName name="____nyy412070">#REF!</definedName>
    <definedName name="____nyy415070">#REF!</definedName>
    <definedName name="____nyy416">#REF!</definedName>
    <definedName name="____nyy41616">#REF!</definedName>
    <definedName name="____nyy42525">#REF!</definedName>
    <definedName name="____nyy43535">#REF!</definedName>
    <definedName name="____nyy44">#REF!</definedName>
    <definedName name="____nyy444">#REF!</definedName>
    <definedName name="____nyy45050">#REF!</definedName>
    <definedName name="____nyy46">#REF!</definedName>
    <definedName name="____nyy466">#REF!</definedName>
    <definedName name="____nyy47050">#REF!</definedName>
    <definedName name="____nyy47070">#REF!</definedName>
    <definedName name="____nyy49570">#REF!</definedName>
    <definedName name="____PA1">#REF!</definedName>
    <definedName name="____PA10">#REF!</definedName>
    <definedName name="____PA2">#REF!</definedName>
    <definedName name="____PA3">#REF!</definedName>
    <definedName name="____PA4">#REF!</definedName>
    <definedName name="____PA5">#REF!</definedName>
    <definedName name="____PA6">#REF!</definedName>
    <definedName name="____PA7">#REF!</definedName>
    <definedName name="____PA8">#REF!</definedName>
    <definedName name="____PA9">#REF!</definedName>
    <definedName name="____pab100">#REF!</definedName>
    <definedName name="____pab125">#REF!</definedName>
    <definedName name="____pab126">#REF!</definedName>
    <definedName name="____pab15">#REF!</definedName>
    <definedName name="____pab150">#REF!</definedName>
    <definedName name="____pab2">#REF!</definedName>
    <definedName name="____pab20">#REF!</definedName>
    <definedName name="____pab25">#REF!</definedName>
    <definedName name="____pab32">#REF!</definedName>
    <definedName name="____pab4">#REF!</definedName>
    <definedName name="____pab40">#REF!</definedName>
    <definedName name="____pab50">#REF!</definedName>
    <definedName name="____pab6">#REF!</definedName>
    <definedName name="____pab65">#REF!</definedName>
    <definedName name="____pab80">#REF!</definedName>
    <definedName name="____pah150">#REF!</definedName>
    <definedName name="____pak100">#REF!</definedName>
    <definedName name="____pak150">#REF!</definedName>
    <definedName name="____pak50">#REF!</definedName>
    <definedName name="____pak80">#REF!</definedName>
    <definedName name="____pav8">#REF!</definedName>
    <definedName name="____PB1">#REF!</definedName>
    <definedName name="____PB2">#REF!</definedName>
    <definedName name="____PB3">#REF!</definedName>
    <definedName name="____pb34">#REF!</definedName>
    <definedName name="____pb4">#REF!</definedName>
    <definedName name="____pbf3">#REF!</definedName>
    <definedName name="____pbf4">#REF!</definedName>
    <definedName name="____PBK175">#REF!</definedName>
    <definedName name="____PBK225">#REF!</definedName>
    <definedName name="____pbs100">#REF!</definedName>
    <definedName name="____pbs15">#REF!</definedName>
    <definedName name="____pbs150">#REF!</definedName>
    <definedName name="____pbs40">#REF!</definedName>
    <definedName name="____pbs50">#REF!</definedName>
    <definedName name="____pbs65">#REF!</definedName>
    <definedName name="____pbs80">#REF!</definedName>
    <definedName name="____pc1">#REF!</definedName>
    <definedName name="____pc10">#REF!</definedName>
    <definedName name="____pc12">#REF!</definedName>
    <definedName name="____PC120">#REF!</definedName>
    <definedName name="____pc2">#REF!</definedName>
    <definedName name="____pc3">#REF!</definedName>
    <definedName name="____pc4">#REF!</definedName>
    <definedName name="____PC450">#REF!</definedName>
    <definedName name="____pc5">#REF!</definedName>
    <definedName name="____pc50">#REF!</definedName>
    <definedName name="____pc6">#REF!</definedName>
    <definedName name="____PC600">#REF!</definedName>
    <definedName name="____pc8">#REF!</definedName>
    <definedName name="____pc80">#REF!</definedName>
    <definedName name="____PCD10">#REF!</definedName>
    <definedName name="____PCD3">#REF!</definedName>
    <definedName name="____PCD6">#REF!</definedName>
    <definedName name="____PCD8">#REF!</definedName>
    <definedName name="____pcf10">#REF!</definedName>
    <definedName name="____pcf12">#REF!</definedName>
    <definedName name="____pcf3">#REF!</definedName>
    <definedName name="____pcf4">#REF!</definedName>
    <definedName name="____pcf5">#REF!</definedName>
    <definedName name="____pcf6">#REF!</definedName>
    <definedName name="____pcf8">#REF!</definedName>
    <definedName name="____pcf80">#REF!</definedName>
    <definedName name="____pd1">#REF!</definedName>
    <definedName name="____pd2">#REF!</definedName>
    <definedName name="____pd3">#REF!</definedName>
    <definedName name="____pdf3">#REF!</definedName>
    <definedName name="____ph100">#REF!</definedName>
    <definedName name="____ph150">#REF!</definedName>
    <definedName name="____phf100">#REF!</definedName>
    <definedName name="____phf150">#REF!</definedName>
    <definedName name="____PJ2">#REF!</definedName>
    <definedName name="____PJ3">#REF!</definedName>
    <definedName name="____PL1">#REF!</definedName>
    <definedName name="____PL2">#REF!</definedName>
    <definedName name="____PL3">#REF!</definedName>
    <definedName name="____po1000">#REF!</definedName>
    <definedName name="____por4040">#REF!</definedName>
    <definedName name="____pv100">#REF!</definedName>
    <definedName name="____pv40">#REF!</definedName>
    <definedName name="____pv50">#REF!</definedName>
    <definedName name="____pv80">#REF!</definedName>
    <definedName name="____PVC05">#REF!</definedName>
    <definedName name="____pvc1">#REF!</definedName>
    <definedName name="____pvc12">#REF!</definedName>
    <definedName name="____PVC150">#REF!</definedName>
    <definedName name="____PVC153">'[5]ANALISA SNI NUSA'!#REF!</definedName>
    <definedName name="____PVC200">#REF!</definedName>
    <definedName name="____pvc3">#REF!</definedName>
    <definedName name="____pvc300">#REF!</definedName>
    <definedName name="____PVC34">#REF!</definedName>
    <definedName name="____pvc44">#REF!</definedName>
    <definedName name="____pvc6">#REF!</definedName>
    <definedName name="____pvf100">#REF!</definedName>
    <definedName name="____pvf80">#REF!</definedName>
    <definedName name="____QS1">#REF!</definedName>
    <definedName name="____QS10">#REF!</definedName>
    <definedName name="____QS11">#REF!</definedName>
    <definedName name="____QS12">#REF!</definedName>
    <definedName name="____QS13">#REF!</definedName>
    <definedName name="____QS14">#REF!</definedName>
    <definedName name="____QS15">#REF!</definedName>
    <definedName name="____QS16">#REF!</definedName>
    <definedName name="____QS17">#REF!</definedName>
    <definedName name="____QS18">#REF!</definedName>
    <definedName name="____QS19">#REF!</definedName>
    <definedName name="____QS2">#REF!</definedName>
    <definedName name="____QS20">#REF!</definedName>
    <definedName name="____QS21">#REF!</definedName>
    <definedName name="____QS3">#REF!</definedName>
    <definedName name="____QS4">#REF!</definedName>
    <definedName name="____QS5">#REF!</definedName>
    <definedName name="____QS6">#REF!</definedName>
    <definedName name="____QS7">#REF!</definedName>
    <definedName name="____QS8">#REF!</definedName>
    <definedName name="____QS9">#REF!</definedName>
    <definedName name="____RAB1">#REF!</definedName>
    <definedName name="____RAB2">#REF!</definedName>
    <definedName name="____rd1">#REF!</definedName>
    <definedName name="____rd2">#REF!</definedName>
    <definedName name="____rd3">#REF!</definedName>
    <definedName name="____rd4">#REF!</definedName>
    <definedName name="____rd6">#REF!</definedName>
    <definedName name="____rd8">#REF!</definedName>
    <definedName name="____rk100">#REF!</definedName>
    <definedName name="____rk150">#REF!</definedName>
    <definedName name="____rk200">#REF!</definedName>
    <definedName name="____rk300">#REF!</definedName>
    <definedName name="____rk400">#REF!</definedName>
    <definedName name="____rk500">#REF!</definedName>
    <definedName name="____rk600">#REF!</definedName>
    <definedName name="____rkl1000">#REF!</definedName>
    <definedName name="____rkl1200">#REF!</definedName>
    <definedName name="____rkl200">#REF!</definedName>
    <definedName name="____rkl300">#REF!</definedName>
    <definedName name="____rkl400">#REF!</definedName>
    <definedName name="____rkl500">#REF!</definedName>
    <definedName name="____rkl600">#REF!</definedName>
    <definedName name="____rkl700">#REF!</definedName>
    <definedName name="____rkl800">#REF!</definedName>
    <definedName name="____sc1">#REF!</definedName>
    <definedName name="____SC2">#REF!</definedName>
    <definedName name="____sc3">#REF!</definedName>
    <definedName name="____SFL1">#REF!</definedName>
    <definedName name="____SFL2">#REF!</definedName>
    <definedName name="____SFL3">#REF!</definedName>
    <definedName name="____SFM1">#REF!</definedName>
    <definedName name="____SFM2">#REF!</definedName>
    <definedName name="____SFM3">#REF!</definedName>
    <definedName name="____SFM4">#REF!</definedName>
    <definedName name="____SFM5">#REF!</definedName>
    <definedName name="____SFM6">#REF!</definedName>
    <definedName name="____SFM7">#REF!</definedName>
    <definedName name="____SFQ1">#REF!</definedName>
    <definedName name="____SFQ2">#REF!</definedName>
    <definedName name="____SFQ3">#REF!</definedName>
    <definedName name="____SFQ4">#REF!</definedName>
    <definedName name="____sfv150">#REF!</definedName>
    <definedName name="____sh1040">#REF!</definedName>
    <definedName name="____SN3">#REF!</definedName>
    <definedName name="____st1">#REF!</definedName>
    <definedName name="____st2">#REF!</definedName>
    <definedName name="____st3">#REF!</definedName>
    <definedName name="____std100">#REF!</definedName>
    <definedName name="____std150">#REF!</definedName>
    <definedName name="____std2">#REF!</definedName>
    <definedName name="____std3">#REF!</definedName>
    <definedName name="____std4">#REF!</definedName>
    <definedName name="____std50">#REF!</definedName>
    <definedName name="____std65">#REF!</definedName>
    <definedName name="____SUM1">#REF!</definedName>
    <definedName name="____SUM2">#REF!</definedName>
    <definedName name="____SUM3">#REF!</definedName>
    <definedName name="____TA01">#REF!</definedName>
    <definedName name="____TA67">#REF!</definedName>
    <definedName name="____TA78">#REF!</definedName>
    <definedName name="____TA89">#REF!</definedName>
    <definedName name="____TA90">#REF!</definedName>
    <definedName name="____ti100">#REF!</definedName>
    <definedName name="____ti120">#REF!</definedName>
    <definedName name="____ti50">#REF!</definedName>
    <definedName name="____ti60">#REF!</definedName>
    <definedName name="____ti80">#REF!</definedName>
    <definedName name="____TL1">#REF!</definedName>
    <definedName name="____TL2">#REF!</definedName>
    <definedName name="____TL3">#REF!</definedName>
    <definedName name="____TLA120">#REF!</definedName>
    <definedName name="____TLA35">#REF!</definedName>
    <definedName name="____TLA50">#REF!</definedName>
    <definedName name="____TLA70">#REF!</definedName>
    <definedName name="____TLA95">#REF!</definedName>
    <definedName name="____tlc20">#REF!</definedName>
    <definedName name="____TOP2">#REF!</definedName>
    <definedName name="____tsv25">#REF!</definedName>
    <definedName name="____uls60">#REF!</definedName>
    <definedName name="____utd1">#REF!</definedName>
    <definedName name="____utd2">#REF!</definedName>
    <definedName name="____utd3">#REF!</definedName>
    <definedName name="____vcd2">#REF!</definedName>
    <definedName name="____vcd3">#REF!</definedName>
    <definedName name="____vcd4">#REF!</definedName>
    <definedName name="____VL100">#REF!</definedName>
    <definedName name="____VL200">#REF!</definedName>
    <definedName name="____VL250">#REF!</definedName>
    <definedName name="____vnt100">#REF!</definedName>
    <definedName name="____vnt40">#REF!</definedName>
    <definedName name="____vnt50">#REF!</definedName>
    <definedName name="____vnt80">#REF!</definedName>
    <definedName name="____WC1">#REF!</definedName>
    <definedName name="____WC2">#REF!</definedName>
    <definedName name="____WC3">#REF!</definedName>
    <definedName name="____we3">#REF!</definedName>
    <definedName name="___aaa1">#REF!</definedName>
    <definedName name="___AAD3">#N/A</definedName>
    <definedName name="___abs100">#REF!</definedName>
    <definedName name="___ADD1">[0]!STOP2:[0]!STOP2E</definedName>
    <definedName name="___ADD2">[0]!stop:[0]!STOPE</definedName>
    <definedName name="___ADD3">[0]!stop:[0]!STOPE</definedName>
    <definedName name="___ahu100">#REF!</definedName>
    <definedName name="___ahu150">#REF!</definedName>
    <definedName name="___ako100">#REF!</definedName>
    <definedName name="___ako150">#REF!</definedName>
    <definedName name="___ako50">#REF!</definedName>
    <definedName name="___ako80">#REF!</definedName>
    <definedName name="___aku100">#REF!</definedName>
    <definedName name="___aku150">#REF!</definedName>
    <definedName name="___ana1">#REF!</definedName>
    <definedName name="___ana10">#REF!</definedName>
    <definedName name="___ana100">#REF!</definedName>
    <definedName name="___ana101">#REF!</definedName>
    <definedName name="___ana102">#REF!</definedName>
    <definedName name="___ana103">#REF!</definedName>
    <definedName name="___ana104">#REF!</definedName>
    <definedName name="___ana105">#REF!</definedName>
    <definedName name="___ana106">#REF!</definedName>
    <definedName name="___ana107">#REF!</definedName>
    <definedName name="___ana108">#REF!</definedName>
    <definedName name="___ana109">#REF!</definedName>
    <definedName name="___ana11">#REF!</definedName>
    <definedName name="___ana110">#REF!</definedName>
    <definedName name="___ana111">#REF!</definedName>
    <definedName name="___ana112">#REF!</definedName>
    <definedName name="___ana113">#REF!</definedName>
    <definedName name="___ana114">#REF!</definedName>
    <definedName name="___ana115">#REF!</definedName>
    <definedName name="___ana116">#REF!</definedName>
    <definedName name="___ana117">#REF!</definedName>
    <definedName name="___ana118">#REF!</definedName>
    <definedName name="___ana119">#REF!</definedName>
    <definedName name="___ana12">#REF!</definedName>
    <definedName name="___ana120">#REF!</definedName>
    <definedName name="___ana121">#REF!</definedName>
    <definedName name="___ana122">#REF!</definedName>
    <definedName name="___ana123">#REF!</definedName>
    <definedName name="___ana124">#REF!</definedName>
    <definedName name="___ana13">#REF!</definedName>
    <definedName name="___ana14">#REF!</definedName>
    <definedName name="___ana15">#REF!</definedName>
    <definedName name="___ana16">#REF!</definedName>
    <definedName name="___ana17">#REF!</definedName>
    <definedName name="___ana18">#REF!</definedName>
    <definedName name="___ana19">#REF!</definedName>
    <definedName name="___ana2">#REF!</definedName>
    <definedName name="___ana20">#REF!</definedName>
    <definedName name="___ana21">#REF!</definedName>
    <definedName name="___ana22">#REF!</definedName>
    <definedName name="___ana23">#REF!</definedName>
    <definedName name="___ana24">#REF!</definedName>
    <definedName name="___ana25">#REF!</definedName>
    <definedName name="___ana26">#REF!</definedName>
    <definedName name="___ana27">#REF!</definedName>
    <definedName name="___ana28">#REF!</definedName>
    <definedName name="___ana29">#REF!</definedName>
    <definedName name="___ana3">#REF!</definedName>
    <definedName name="___ana30">#REF!</definedName>
    <definedName name="___ana31">#REF!</definedName>
    <definedName name="___ana32">#REF!</definedName>
    <definedName name="___ana33">#REF!</definedName>
    <definedName name="___ana34">#REF!</definedName>
    <definedName name="___ana35">#REF!</definedName>
    <definedName name="___ana36">#REF!</definedName>
    <definedName name="___ana37">#REF!</definedName>
    <definedName name="___ana38">#REF!</definedName>
    <definedName name="___ana39">#REF!</definedName>
    <definedName name="___ana4">#REF!</definedName>
    <definedName name="___ana40">#REF!</definedName>
    <definedName name="___ana41">#REF!</definedName>
    <definedName name="___ana42">#REF!</definedName>
    <definedName name="___ana43">#REF!</definedName>
    <definedName name="___ana44">#REF!</definedName>
    <definedName name="___ana45">#REF!</definedName>
    <definedName name="___ana46">#REF!</definedName>
    <definedName name="___ana47">#REF!</definedName>
    <definedName name="___ana48">#REF!</definedName>
    <definedName name="___ana49">#REF!</definedName>
    <definedName name="___ana5">#REF!</definedName>
    <definedName name="___ana50">#REF!</definedName>
    <definedName name="___ana51">#REF!</definedName>
    <definedName name="___ana52">#REF!</definedName>
    <definedName name="___ana53">#REF!</definedName>
    <definedName name="___ana54">#REF!</definedName>
    <definedName name="___ana55">#REF!</definedName>
    <definedName name="___ana56">#REF!</definedName>
    <definedName name="___ana57">#REF!</definedName>
    <definedName name="___ana58">#REF!</definedName>
    <definedName name="___ana59">#REF!</definedName>
    <definedName name="___ana6">#REF!</definedName>
    <definedName name="___ana60">#REF!</definedName>
    <definedName name="___ana61">#REF!</definedName>
    <definedName name="___ana62">#REF!</definedName>
    <definedName name="___ana63">#REF!</definedName>
    <definedName name="___ana64">#REF!</definedName>
    <definedName name="___ana65">#REF!</definedName>
    <definedName name="___ana66">#REF!</definedName>
    <definedName name="___ana67">#REF!</definedName>
    <definedName name="___ana68">#REF!</definedName>
    <definedName name="___ana69">#REF!</definedName>
    <definedName name="___ana7">#REF!</definedName>
    <definedName name="___ana70">#REF!</definedName>
    <definedName name="___ana71">#REF!</definedName>
    <definedName name="___ana72">#REF!</definedName>
    <definedName name="___ana73">#REF!</definedName>
    <definedName name="___ana74">#REF!</definedName>
    <definedName name="___ana75">#REF!</definedName>
    <definedName name="___ana76">#REF!</definedName>
    <definedName name="___ana77">#REF!</definedName>
    <definedName name="___ana78">#REF!</definedName>
    <definedName name="___ana79">#REF!</definedName>
    <definedName name="___ana8">#REF!</definedName>
    <definedName name="___ana80">#REF!</definedName>
    <definedName name="___ana81">#REF!</definedName>
    <definedName name="___ana82">#REF!</definedName>
    <definedName name="___ana83">#REF!</definedName>
    <definedName name="___ana84">#REF!</definedName>
    <definedName name="___ana85">#REF!</definedName>
    <definedName name="___ana86">#REF!</definedName>
    <definedName name="___ana87">#REF!</definedName>
    <definedName name="___ana88">#REF!</definedName>
    <definedName name="___ana89">#REF!</definedName>
    <definedName name="___ana9">#REF!</definedName>
    <definedName name="___ana90">#REF!</definedName>
    <definedName name="___ana91">#REF!</definedName>
    <definedName name="___ana92">#REF!</definedName>
    <definedName name="___ana93">#REF!</definedName>
    <definedName name="___ana94">#REF!</definedName>
    <definedName name="___ana95">#REF!</definedName>
    <definedName name="___ana96">#REF!</definedName>
    <definedName name="___ana97">#REF!</definedName>
    <definedName name="___ana98">#REF!</definedName>
    <definedName name="___ana99">#REF!</definedName>
    <definedName name="___arr3">{"Book1","4.09 FLORA DAN FAUNA.xls","4.22 PERLENGKAPAN SEKOLAH.xls"}</definedName>
    <definedName name="___ATB1">#REF!</definedName>
    <definedName name="___ATB2">#REF!</definedName>
    <definedName name="___ATB3">#REF!</definedName>
    <definedName name="___ATB4">#REF!</definedName>
    <definedName name="___bbm10">#REF!</definedName>
    <definedName name="___bbm3">#REF!</definedName>
    <definedName name="___bbm5">#REF!</definedName>
    <definedName name="___bbm8">#REF!</definedName>
    <definedName name="___bcv100">#REF!</definedName>
    <definedName name="___bcv125">#REF!</definedName>
    <definedName name="___bcv150">#REF!</definedName>
    <definedName name="___bet250">#REF!</definedName>
    <definedName name="___bet275">#REF!</definedName>
    <definedName name="___bet300">#REF!</definedName>
    <definedName name="___BOX2">#REF!</definedName>
    <definedName name="___bpl32">#REF!</definedName>
    <definedName name="___bpl9">#REF!</definedName>
    <definedName name="___BRA2">'[6]ANALISA SNI''13 '!$I$461</definedName>
    <definedName name="___bsc100">#REF!</definedName>
    <definedName name="___bsd1600">#REF!</definedName>
    <definedName name="___bsd2500">#REF!</definedName>
    <definedName name="___bsd4000">#REF!</definedName>
    <definedName name="___btn175">#REF!</definedName>
    <definedName name="___btn300">#REF!</definedName>
    <definedName name="___bud3500">#REF!</definedName>
    <definedName name="___bvd1">#REF!</definedName>
    <definedName name="___bvd2">#REF!</definedName>
    <definedName name="___bvd3">#REF!</definedName>
    <definedName name="___bvd34">#REF!</definedName>
    <definedName name="___bvd4">#REF!</definedName>
    <definedName name="___bvd5">#REF!</definedName>
    <definedName name="___bvd8">#REF!</definedName>
    <definedName name="___CAL1">#REF!</definedName>
    <definedName name="___CAL10">#REF!</definedName>
    <definedName name="___CAL11">#REF!</definedName>
    <definedName name="___CAL12">#REF!</definedName>
    <definedName name="___CAL13">#REF!</definedName>
    <definedName name="___CAL14">#REF!</definedName>
    <definedName name="___CAL15">#REF!</definedName>
    <definedName name="___CAL16">#REF!</definedName>
    <definedName name="___CAL17">#REF!</definedName>
    <definedName name="___CAL18">#REF!</definedName>
    <definedName name="___CAL19">#REF!</definedName>
    <definedName name="___CAL2">#REF!</definedName>
    <definedName name="___CAL20">#REF!</definedName>
    <definedName name="___CAL21">#REF!</definedName>
    <definedName name="___CAL3">#REF!</definedName>
    <definedName name="___CAL4">#REF!</definedName>
    <definedName name="___CAL5">#REF!</definedName>
    <definedName name="___CAL6">#REF!</definedName>
    <definedName name="___CAL7">#REF!</definedName>
    <definedName name="___CAL8">#REF!</definedName>
    <definedName name="___CAL9">#REF!</definedName>
    <definedName name="___cas80">#REF!</definedName>
    <definedName name="___cip10">#REF!</definedName>
    <definedName name="___cip2">#REF!</definedName>
    <definedName name="___cip3">#REF!</definedName>
    <definedName name="___cip4">#REF!</definedName>
    <definedName name="___cip6">#REF!</definedName>
    <definedName name="___cip8">#REF!</definedName>
    <definedName name="___CLP4">#REF!</definedName>
    <definedName name="___cod4">#REF!</definedName>
    <definedName name="___cod50">[7]SAP!#REF!</definedName>
    <definedName name="___CON125">#REF!</definedName>
    <definedName name="___CON175">#REF!</definedName>
    <definedName name="___CON250">#REF!</definedName>
    <definedName name="___CON300">#REF!</definedName>
    <definedName name="___cvd100">#REF!</definedName>
    <definedName name="___cvd15">#REF!</definedName>
    <definedName name="___cvd150">#REF!</definedName>
    <definedName name="___cvd50">#REF!</definedName>
    <definedName name="___cvd65">#REF!</definedName>
    <definedName name="___daf1">#REF!</definedName>
    <definedName name="___DAF10">#REF!</definedName>
    <definedName name="___daf2">#REF!</definedName>
    <definedName name="___daf31">#REF!</definedName>
    <definedName name="___daf32">#REF!</definedName>
    <definedName name="___daf33">#REF!</definedName>
    <definedName name="___ddn400">#REF!</definedName>
    <definedName name="___ddn600">#REF!</definedName>
    <definedName name="___der4">{"Book1","4.09 FLORA DAN FAUNA.xls","4.22 PERLENGKAPAN SEKOLAH.xls"}</definedName>
    <definedName name="___dia6">#REF!</definedName>
    <definedName name="___DIV1">#REF!</definedName>
    <definedName name="___DIV10">#REF!</definedName>
    <definedName name="___DIV11">#REF!</definedName>
    <definedName name="___DIV2">#REF!</definedName>
    <definedName name="___DIV3">#REF!</definedName>
    <definedName name="___DIV4">#REF!</definedName>
    <definedName name="___DIV5">#REF!</definedName>
    <definedName name="___DIV6">#REF!</definedName>
    <definedName name="___DIV7">#REF!</definedName>
    <definedName name="___DIV8">#REF!</definedName>
    <definedName name="___DIV9">#REF!</definedName>
    <definedName name="___dlh20">#REF!</definedName>
    <definedName name="___dlh50">#REF!</definedName>
    <definedName name="___doc5">{"Book1","4.09 FLORA DAN FAUNA.xls","4.22 PERLENGKAPAN SEKOLAH.xls"}</definedName>
    <definedName name="___dot2020">#REF!</definedName>
    <definedName name="___EEE02">'[2]5-ALAT(1)'!$AW$9</definedName>
    <definedName name="___EEE03">#REF!</definedName>
    <definedName name="___EEE05">#REF!</definedName>
    <definedName name="___EEE06">'[4]5-ALAT(1)'!$AW$22</definedName>
    <definedName name="___EEE07">'[2]5-ALAT(1)'!$AW$14</definedName>
    <definedName name="___EEE08">'[4]5-ALAT(1)'!$AW$24</definedName>
    <definedName name="___EEE09">#REF!</definedName>
    <definedName name="___EEE10">#REF!</definedName>
    <definedName name="___EEE13">'[2]5-ALAT(1)'!$AW$20</definedName>
    <definedName name="___EEE15">#REF!</definedName>
    <definedName name="___EEE16">#REF!</definedName>
    <definedName name="___EEE17">'[4]5-ALAT(1)'!$AW$33</definedName>
    <definedName name="___EEE18">#REF!</definedName>
    <definedName name="___EEE19">'[2]5-ALAT(1)'!$AW$26</definedName>
    <definedName name="___EEE20">#REF!</definedName>
    <definedName name="___EEE23">'[4]5-ALAT(1)'!$AW$39</definedName>
    <definedName name="___EEE25">#REF!</definedName>
    <definedName name="___EEE26">#REF!</definedName>
    <definedName name="___EEE31">'[2]5-ALAT(1)'!$AW$38</definedName>
    <definedName name="___EQU1">#REF!</definedName>
    <definedName name="___EQU2">#REF!</definedName>
    <definedName name="___fdd100">[7]SAP!#REF!</definedName>
    <definedName name="___fdd3">#REF!</definedName>
    <definedName name="___fdu2">#REF!</definedName>
    <definedName name="___FIT100">#REF!</definedName>
    <definedName name="___fit125">#REF!</definedName>
    <definedName name="___FIT150">#REF!</definedName>
    <definedName name="___FIT200">#REF!</definedName>
    <definedName name="___FIT300">#REF!</definedName>
    <definedName name="___FIT65">#REF!</definedName>
    <definedName name="___fit80">#REF!</definedName>
    <definedName name="___fjd100">#REF!</definedName>
    <definedName name="___fjd150">#REF!</definedName>
    <definedName name="___fjd50">#REF!</definedName>
    <definedName name="___fjd65">#REF!</definedName>
    <definedName name="___fmd150">#REF!</definedName>
    <definedName name="___frc2495">#REF!</definedName>
    <definedName name="___frc41010">#REF!</definedName>
    <definedName name="___frc495">#REF!</definedName>
    <definedName name="___fvd100">[7]SAP!#REF!</definedName>
    <definedName name="___gip34">#REF!</definedName>
    <definedName name="___gk2" hidden="1">#REF!</definedName>
    <definedName name="___grc1">#REF!</definedName>
    <definedName name="___gti50">#REF!</definedName>
    <definedName name="___gti60">#REF!</definedName>
    <definedName name="___gvd1">#REF!</definedName>
    <definedName name="___gvd10">#REF!</definedName>
    <definedName name="___gvd100">#REF!</definedName>
    <definedName name="___gvd15">#REF!</definedName>
    <definedName name="___gvd150">#REF!</definedName>
    <definedName name="___gvd2">#REF!</definedName>
    <definedName name="___gvd20">[7]SAP!#REF!</definedName>
    <definedName name="___gvd25">#REF!</definedName>
    <definedName name="___gvd3">#REF!</definedName>
    <definedName name="___gvd32">[7]SAP!#REF!</definedName>
    <definedName name="___gvd4">#REF!</definedName>
    <definedName name="___gvd40">[7]SAP!#REF!</definedName>
    <definedName name="___gvd5">#REF!</definedName>
    <definedName name="___gvd50">#REF!</definedName>
    <definedName name="___gvd6">#REF!</definedName>
    <definedName name="___gvd65">#REF!</definedName>
    <definedName name="___gvd8">#REF!</definedName>
    <definedName name="___gvd80">[7]SAP!#REF!</definedName>
    <definedName name="___HAL1">#REF!</definedName>
    <definedName name="___HAL2">#REF!</definedName>
    <definedName name="___HAL3">#REF!</definedName>
    <definedName name="___HAL4">#REF!</definedName>
    <definedName name="___HAL5">#REF!</definedName>
    <definedName name="___HAL6">#REF!</definedName>
    <definedName name="___HAL7">#REF!</definedName>
    <definedName name="___HAL8">#REF!</definedName>
    <definedName name="___hdw1">#REF!</definedName>
    <definedName name="___int1">#REF!</definedName>
    <definedName name="___int2">#REF!</definedName>
    <definedName name="___jum1">#REF!</definedName>
    <definedName name="___jum10">#REF!</definedName>
    <definedName name="___jum2">#REF!</definedName>
    <definedName name="___jum3">#REF!</definedName>
    <definedName name="___jum4">#REF!</definedName>
    <definedName name="___jum5">#REF!</definedName>
    <definedName name="___jum6">#REF!</definedName>
    <definedName name="___jum7">#REF!</definedName>
    <definedName name="___jum8">#REF!</definedName>
    <definedName name="___jum9">#REF!</definedName>
    <definedName name="___kco7">#REF!</definedName>
    <definedName name="___ke1">#REF!</definedName>
    <definedName name="___ke2">#REF!</definedName>
    <definedName name="___ke3">#REF!</definedName>
    <definedName name="___ke4">#REF!</definedName>
    <definedName name="___ker1020">#REF!</definedName>
    <definedName name="___ker2020">#REF!</definedName>
    <definedName name="___ker2025">#REF!</definedName>
    <definedName name="___ker3030">#REF!</definedName>
    <definedName name="___KEY001" hidden="1">[8]LOADDAT!#REF!</definedName>
    <definedName name="___KEY002" hidden="1">[8]LOADDAT!#REF!</definedName>
    <definedName name="___KEY01" hidden="1">[8]LOADDAT!#REF!</definedName>
    <definedName name="___KEY02" hidden="1">[8]LOADDAT!#REF!</definedName>
    <definedName name="___ko2">#REF!</definedName>
    <definedName name="___kr15">[7]SAP!#REF!</definedName>
    <definedName name="___L70000">#REF!</definedName>
    <definedName name="___LCM2">#REF!</definedName>
    <definedName name="___LCM3">#REF!</definedName>
    <definedName name="___ld100">#REF!</definedName>
    <definedName name="___ld120">#REF!</definedName>
    <definedName name="___ld50">#REF!</definedName>
    <definedName name="___ld60">#REF!</definedName>
    <definedName name="___ld80">#REF!</definedName>
    <definedName name="___ldp60">#REF!</definedName>
    <definedName name="___lh50">#REF!</definedName>
    <definedName name="___LLL01">'[4]4-Basic Price'!$N$17</definedName>
    <definedName name="___LLL02">'[4]4-Basic Price'!$N$18</definedName>
    <definedName name="___LLL03">'[4]4-Basic Price'!$N$19</definedName>
    <definedName name="___LLL11">#REF!</definedName>
    <definedName name="___lp100">#REF!</definedName>
    <definedName name="___lp300">#REF!</definedName>
    <definedName name="___lp36">#REF!</definedName>
    <definedName name="___lp500">#REF!</definedName>
    <definedName name="___lp60">#REF!</definedName>
    <definedName name="___lpl11">#REF!</definedName>
    <definedName name="___ls100">#REF!</definedName>
    <definedName name="___ls50">#REF!</definedName>
    <definedName name="___ls60">#REF!</definedName>
    <definedName name="___ls80">#REF!</definedName>
    <definedName name="___MAC12">#REF!</definedName>
    <definedName name="___MAC46">#REF!</definedName>
    <definedName name="___mas1">{"Book1","4.09 FLORA DAN FAUNA.xls","4.22 PERLENGKAPAN SEKOLAH.xls"}</definedName>
    <definedName name="___mas12">{"Book1","4.09 FLORA DAN FAUNA.xls","4.22 PERLENGKAPAN SEKOLAH.xls"}</definedName>
    <definedName name="___mas2">{"Book1","4.09 FLORA DAN FAUNA.xls","4.22 PERLENGKAPAN SEKOLAH.xls"}</definedName>
    <definedName name="___mas4">{"Book1","4.09 FLORA DAN FAUNA.xls","4.22 PERLENGKAPAN SEKOLAH.xls"}</definedName>
    <definedName name="___mas5">{"Book1","4.09 FLORA DAN FAUNA.xls","4.22 PERLENGKAPAN SEKOLAH.xls"}</definedName>
    <definedName name="___mas6">{"Book1","4.09 FLORA DAN FAUNA.xls","4.22 PERLENGKAPAN SEKOLAH.xls"}</definedName>
    <definedName name="___mas7">{"Book1","4.09 FLORA DAN FAUNA.xls","4.22 PERLENGKAPAN SEKOLAH.xls"}</definedName>
    <definedName name="___mas8">{"Book1","4.09 FLORA DAN FAUNA.xls","4.22 PERLENGKAPAN SEKOLAH.xls"}</definedName>
    <definedName name="___mas9">{"Book1","4.09 FLORA DAN FAUNA.xls","4.22 PERLENGKAPAN SEKOLAH.xls"}</definedName>
    <definedName name="___mc2">#REF!</definedName>
    <definedName name="___MDE02">#REF!</definedName>
    <definedName name="___MDE36">#REF!</definedName>
    <definedName name="___MDE37">#REF!</definedName>
    <definedName name="___MDE38">#REF!</definedName>
    <definedName name="___MDE39">#REF!</definedName>
    <definedName name="___MDE40">#REF!</definedName>
    <definedName name="___MDE41">#REF!</definedName>
    <definedName name="___MDE42">#REF!</definedName>
    <definedName name="___MDE43">#REF!</definedName>
    <definedName name="___MDE44">#REF!</definedName>
    <definedName name="___MDE45">#REF!</definedName>
    <definedName name="___MDE46">#REF!</definedName>
    <definedName name="___MDE47">#REF!</definedName>
    <definedName name="___MDE48">#REF!</definedName>
    <definedName name="___MDE49">#REF!</definedName>
    <definedName name="___MDE50">#REF!</definedName>
    <definedName name="___MDE51">#REF!</definedName>
    <definedName name="___MDE52">#REF!</definedName>
    <definedName name="___MDE53">#REF!</definedName>
    <definedName name="___MDE54">#REF!</definedName>
    <definedName name="___MDE55">#REF!</definedName>
    <definedName name="___MDE56">#REF!</definedName>
    <definedName name="___MDE57">#REF!</definedName>
    <definedName name="___MDE58">#REF!</definedName>
    <definedName name="___MDE59">#REF!</definedName>
    <definedName name="___MDE60">#REF!</definedName>
    <definedName name="___MDE61">#REF!</definedName>
    <definedName name="___MDE62">#REF!</definedName>
    <definedName name="___MDE63">#REF!</definedName>
    <definedName name="___MDE64">#REF!</definedName>
    <definedName name="___MDE65">#REF!</definedName>
    <definedName name="___MDE66">#REF!</definedName>
    <definedName name="___MDE67">#REF!</definedName>
    <definedName name="___MDE68">#REF!</definedName>
    <definedName name="___me1">{"Book1","4.09 FLORA DAN FAUNA.xls","4.22 PERLENGKAPAN SEKOLAH.xls"}</definedName>
    <definedName name="___me2">{"Book1","4.09 FLORA DAN FAUNA.xls","4.22 PERLENGKAPAN SEKOLAH.xls"}</definedName>
    <definedName name="___me3">{"Book1","4.09 FLORA DAN FAUNA.xls","4.22 PERLENGKAPAN SEKOLAH.xls"}</definedName>
    <definedName name="___me4">{"Book1","4.09 FLORA DAN FAUNA.xls","4.22 PERLENGKAPAN SEKOLAH.xls"}</definedName>
    <definedName name="___ME41">#REF!</definedName>
    <definedName name="___ME42">#REF!</definedName>
    <definedName name="___ME43">#REF!</definedName>
    <definedName name="___ME44">#REF!</definedName>
    <definedName name="___ME45">#REF!</definedName>
    <definedName name="___ME46">#REF!</definedName>
    <definedName name="___ME47">#REF!</definedName>
    <definedName name="___ME48">#REF!</definedName>
    <definedName name="___ME49">#REF!</definedName>
    <definedName name="___me5">{"Book1","4.09 FLORA DAN FAUNA.xls","4.22 PERLENGKAPAN SEKOLAH.xls"}</definedName>
    <definedName name="___ME50">#REF!</definedName>
    <definedName name="___ME51">#REF!</definedName>
    <definedName name="___ME52">#REF!</definedName>
    <definedName name="___ME53">#REF!</definedName>
    <definedName name="___ME54">#REF!</definedName>
    <definedName name="___ME55">#REF!</definedName>
    <definedName name="___ME56">#REF!</definedName>
    <definedName name="___ME57">#REF!</definedName>
    <definedName name="___ME58">#REF!</definedName>
    <definedName name="___ME59">#REF!</definedName>
    <definedName name="___ME60">#REF!</definedName>
    <definedName name="___ME61">#REF!</definedName>
    <definedName name="___ME62">#REF!</definedName>
    <definedName name="___ME63">#REF!</definedName>
    <definedName name="___ME64">#REF!</definedName>
    <definedName name="___ME65">#REF!</definedName>
    <definedName name="___ME66">#REF!</definedName>
    <definedName name="___ME67">#REF!</definedName>
    <definedName name="___ME68">#REF!</definedName>
    <definedName name="___me9">{"Book1","4.09 FLORA DAN FAUNA.xls","4.22 PERLENGKAPAN SEKOLAH.xls"}</definedName>
    <definedName name="___mek1">{"Book1","4.09 FLORA DAN FAUNA.xls","4.22 PERLENGKAPAN SEKOLAH.xls"}</definedName>
    <definedName name="___mek2">{"Book1","4.09 FLORA DAN FAUNA.xls","4.22 PERLENGKAPAN SEKOLAH.xls"}</definedName>
    <definedName name="___mek3">{"Book1","4.09 FLORA DAN FAUNA.xls","4.22 PERLENGKAPAN SEKOLAH.xls"}</definedName>
    <definedName name="___mek5">{"Book1","4.09 FLORA DAN FAUNA.xls","4.22 PERLENGKAPAN SEKOLAH.xls"}</definedName>
    <definedName name="___mek87">{"Book1","4.09 FLORA DAN FAUNA.xls","4.22 PERLENGKAPAN SEKOLAH.xls"}</definedName>
    <definedName name="___mek9">{"Book1","4.09 FLORA DAN FAUNA.xls","4.22 PERLENGKAPAN SEKOLAH.xls"}</definedName>
    <definedName name="___meq12">{"Book1","4.09 FLORA DAN FAUNA.xls","4.22 PERLENGKAPAN SEKOLAH.xls"}</definedName>
    <definedName name="___mg8">#REF!</definedName>
    <definedName name="___MMM03">'[4]4-Basic Price'!#REF!</definedName>
    <definedName name="___MMM10">'[2]4-Basic Price'!$F$60</definedName>
    <definedName name="___MMM11">'[2]4-Basic Price'!$F$61</definedName>
    <definedName name="___MMM18">'[4]4-Basic Price'!$N$96</definedName>
    <definedName name="___MMM26">'[2]4-Basic Price'!$F$78</definedName>
    <definedName name="___MMM27">'[4]4-Basic Price'!$N$105</definedName>
    <definedName name="___MMM39">'[4]4-Basic Price'!$N$117</definedName>
    <definedName name="___MMM44">'[2]4-Basic Price'!$F$98</definedName>
    <definedName name="___MMM48">'[2]4-Basic Price'!$F$102</definedName>
    <definedName name="___MOB1">#REF!</definedName>
    <definedName name="___MOB2">#REF!</definedName>
    <definedName name="___mu1">#REF!</definedName>
    <definedName name="___mu2">#REF!</definedName>
    <definedName name="___mul12">#REF!</definedName>
    <definedName name="___mul9">#REF!</definedName>
    <definedName name="___mvd1">#REF!</definedName>
    <definedName name="___mvd2">#REF!</definedName>
    <definedName name="___mvd3">#REF!</definedName>
    <definedName name="___mvd4">#REF!</definedName>
    <definedName name="___NCL100">#REF!</definedName>
    <definedName name="___NCL200">#REF!</definedName>
    <definedName name="___NCL250">#REF!</definedName>
    <definedName name="___nin190">#REF!</definedName>
    <definedName name="___nym34">#REF!</definedName>
    <definedName name="___nym46">#REF!</definedName>
    <definedName name="___nyy2416">#REF!</definedName>
    <definedName name="___nyy244">#REF!</definedName>
    <definedName name="___nyy246">#REF!</definedName>
    <definedName name="___nyy34">#REF!</definedName>
    <definedName name="___nyy410">#REF!</definedName>
    <definedName name="___nyy41010">#REF!</definedName>
    <definedName name="___nyy412050">#REF!</definedName>
    <definedName name="___nyy412070">#REF!</definedName>
    <definedName name="___nyy415070">#REF!</definedName>
    <definedName name="___nyy416">#REF!</definedName>
    <definedName name="___nyy41616">#REF!</definedName>
    <definedName name="___nyy42525">#REF!</definedName>
    <definedName name="___nyy43535">#REF!</definedName>
    <definedName name="___nyy44">#REF!</definedName>
    <definedName name="___nyy444">#REF!</definedName>
    <definedName name="___nyy45050">#REF!</definedName>
    <definedName name="___nyy46">#REF!</definedName>
    <definedName name="___nyy466">#REF!</definedName>
    <definedName name="___nyy47050">#REF!</definedName>
    <definedName name="___nyy47070">#REF!</definedName>
    <definedName name="___nyy49570">#REF!</definedName>
    <definedName name="___PA1">#REF!</definedName>
    <definedName name="___PA10">#REF!</definedName>
    <definedName name="___PA2">#REF!</definedName>
    <definedName name="___PA3">#REF!</definedName>
    <definedName name="___PA4">#REF!</definedName>
    <definedName name="___PA5">#REF!</definedName>
    <definedName name="___PA6">#REF!</definedName>
    <definedName name="___PA7">#REF!</definedName>
    <definedName name="___PA8">#REF!</definedName>
    <definedName name="___PA9">#REF!</definedName>
    <definedName name="___pab100">#REF!</definedName>
    <definedName name="___pab125">#REF!</definedName>
    <definedName name="___pab126">#REF!</definedName>
    <definedName name="___pab15">#REF!</definedName>
    <definedName name="___pab150">#REF!</definedName>
    <definedName name="___pab2">#REF!</definedName>
    <definedName name="___pab20">#REF!</definedName>
    <definedName name="___pab25">#REF!</definedName>
    <definedName name="___pab32">#REF!</definedName>
    <definedName name="___pab4">#REF!</definedName>
    <definedName name="___pab40">#REF!</definedName>
    <definedName name="___pab50">#REF!</definedName>
    <definedName name="___pab6">#REF!</definedName>
    <definedName name="___pab65">#REF!</definedName>
    <definedName name="___pab80">#REF!</definedName>
    <definedName name="___pah150">#REF!</definedName>
    <definedName name="___pak100">#REF!</definedName>
    <definedName name="___pak150">#REF!</definedName>
    <definedName name="___pak50">#REF!</definedName>
    <definedName name="___pak80">#REF!</definedName>
    <definedName name="___pav8">#REF!</definedName>
    <definedName name="___PB1">#REF!</definedName>
    <definedName name="___PB2">#REF!</definedName>
    <definedName name="___PB3">#REF!</definedName>
    <definedName name="___pb34">#REF!</definedName>
    <definedName name="___pb4">#REF!</definedName>
    <definedName name="___pbf3">#REF!</definedName>
    <definedName name="___pbf4">#REF!</definedName>
    <definedName name="___PBK175">#REF!</definedName>
    <definedName name="___PBK225">#REF!</definedName>
    <definedName name="___pbs100">#REF!</definedName>
    <definedName name="___pbs15">#REF!</definedName>
    <definedName name="___pbs150">#REF!</definedName>
    <definedName name="___pbs40">#REF!</definedName>
    <definedName name="___pbs50">#REF!</definedName>
    <definedName name="___pbs65">#REF!</definedName>
    <definedName name="___pbs80">#REF!</definedName>
    <definedName name="___pc1">#REF!</definedName>
    <definedName name="___pc10">#REF!</definedName>
    <definedName name="___pc12">#REF!</definedName>
    <definedName name="___PC120">#REF!</definedName>
    <definedName name="___pc2">#REF!</definedName>
    <definedName name="___pc3">#REF!</definedName>
    <definedName name="___pc4">#REF!</definedName>
    <definedName name="___PC450">#REF!</definedName>
    <definedName name="___pc5">#REF!</definedName>
    <definedName name="___pc50">#REF!</definedName>
    <definedName name="___pc6">#REF!</definedName>
    <definedName name="___PC600">#REF!</definedName>
    <definedName name="___pc8">#REF!</definedName>
    <definedName name="___pc80">#REF!</definedName>
    <definedName name="___PCD10">#REF!</definedName>
    <definedName name="___PCD3">#REF!</definedName>
    <definedName name="___PCD6">#REF!</definedName>
    <definedName name="___PCD8">#REF!</definedName>
    <definedName name="___pcf10">#REF!</definedName>
    <definedName name="___pcf12">#REF!</definedName>
    <definedName name="___pcf3">#REF!</definedName>
    <definedName name="___pcf4">#REF!</definedName>
    <definedName name="___pcf5">#REF!</definedName>
    <definedName name="___pcf6">#REF!</definedName>
    <definedName name="___pcf8">#REF!</definedName>
    <definedName name="___pcf80">#REF!</definedName>
    <definedName name="___pd1">#REF!</definedName>
    <definedName name="___pd2">#REF!</definedName>
    <definedName name="___pd3">#REF!</definedName>
    <definedName name="___pdf3">#REF!</definedName>
    <definedName name="___ph100">#REF!</definedName>
    <definedName name="___ph150">#REF!</definedName>
    <definedName name="___phf100">#REF!</definedName>
    <definedName name="___phf150">#REF!</definedName>
    <definedName name="___PJ2">#REF!</definedName>
    <definedName name="___PJ3">#REF!</definedName>
    <definedName name="___PL1">#REF!</definedName>
    <definedName name="___PL2">#REF!</definedName>
    <definedName name="___PL3">#REF!</definedName>
    <definedName name="___po1000">#REF!</definedName>
    <definedName name="___por4040">#REF!</definedName>
    <definedName name="___pv100">#REF!</definedName>
    <definedName name="___pv40">#REF!</definedName>
    <definedName name="___pv50">#REF!</definedName>
    <definedName name="___pv80">#REF!</definedName>
    <definedName name="___PVC05">#REF!</definedName>
    <definedName name="___pvc1">#REF!</definedName>
    <definedName name="___pvc100">[7]SAP!#REF!</definedName>
    <definedName name="___pvc12">#REF!</definedName>
    <definedName name="___PVC150">#REF!</definedName>
    <definedName name="___PVC153">'[9]ANALISA SNI''13 '!#REF!</definedName>
    <definedName name="___PVC2">#REF!</definedName>
    <definedName name="___pvc20">[7]SAP!#REF!</definedName>
    <definedName name="___PVC200">#REF!</definedName>
    <definedName name="___pvc25">[7]SAP!#REF!</definedName>
    <definedName name="___pvc3">[10]Bahan!$F$218</definedName>
    <definedName name="___pvc300">#REF!</definedName>
    <definedName name="___pvc32">[7]SAP!#REF!</definedName>
    <definedName name="___PVC34">#REF!</definedName>
    <definedName name="___PVC4">#REF!</definedName>
    <definedName name="___pvc40">[7]SAP!#REF!</definedName>
    <definedName name="___pvc44">#REF!</definedName>
    <definedName name="___pvc50">[7]SAP!#REF!</definedName>
    <definedName name="___pvc6">#REF!</definedName>
    <definedName name="___pvc65">[7]SAP!#REF!</definedName>
    <definedName name="___pvc80">[7]SAP!#REF!</definedName>
    <definedName name="___pvf100">#REF!</definedName>
    <definedName name="___pvf80">#REF!</definedName>
    <definedName name="___qmd15">[7]SAP!#REF!</definedName>
    <definedName name="___qmd20">[7]SAP!#REF!</definedName>
    <definedName name="___QS1">#REF!</definedName>
    <definedName name="___QS10">#REF!</definedName>
    <definedName name="___QS11">#REF!</definedName>
    <definedName name="___QS12">#REF!</definedName>
    <definedName name="___QS13">#REF!</definedName>
    <definedName name="___QS14">#REF!</definedName>
    <definedName name="___QS15">#REF!</definedName>
    <definedName name="___QS16">#REF!</definedName>
    <definedName name="___QS17">#REF!</definedName>
    <definedName name="___QS18">#REF!</definedName>
    <definedName name="___QS19">#REF!</definedName>
    <definedName name="___QS2">#REF!</definedName>
    <definedName name="___QS20">#REF!</definedName>
    <definedName name="___QS21">#REF!</definedName>
    <definedName name="___QS3">#REF!</definedName>
    <definedName name="___QS4">#REF!</definedName>
    <definedName name="___QS5">#REF!</definedName>
    <definedName name="___QS6">#REF!</definedName>
    <definedName name="___QS7">#REF!</definedName>
    <definedName name="___QS8">#REF!</definedName>
    <definedName name="___QS9">#REF!</definedName>
    <definedName name="___RAB1">#REF!</definedName>
    <definedName name="___rab2">[11]DIV2!#REF!</definedName>
    <definedName name="___rd1">#REF!</definedName>
    <definedName name="___rd2">#REF!</definedName>
    <definedName name="___rd3">#REF!</definedName>
    <definedName name="___rd4">#REF!</definedName>
    <definedName name="___rd6">#REF!</definedName>
    <definedName name="___rd8">#REF!</definedName>
    <definedName name="___rdd100">[7]SAP!#REF!</definedName>
    <definedName name="___rdd150">[7]SAP!#REF!</definedName>
    <definedName name="___rk100">#REF!</definedName>
    <definedName name="___rk150">#REF!</definedName>
    <definedName name="___rk200">#REF!</definedName>
    <definedName name="___rk300">#REF!</definedName>
    <definedName name="___rk400">#REF!</definedName>
    <definedName name="___rk500">#REF!</definedName>
    <definedName name="___rk600">#REF!</definedName>
    <definedName name="___rkl1000">#REF!</definedName>
    <definedName name="___rkl1200">#REF!</definedName>
    <definedName name="___rkl200">#REF!</definedName>
    <definedName name="___rkl300">#REF!</definedName>
    <definedName name="___rkl400">#REF!</definedName>
    <definedName name="___rkl500">#REF!</definedName>
    <definedName name="___rkl600">#REF!</definedName>
    <definedName name="___rkl700">#REF!</definedName>
    <definedName name="___rkl800">#REF!</definedName>
    <definedName name="___sc1">#REF!</definedName>
    <definedName name="___SC2">#REF!</definedName>
    <definedName name="___sc3">#REF!</definedName>
    <definedName name="___SFL1">#REF!</definedName>
    <definedName name="___SFL2">#REF!</definedName>
    <definedName name="___SFL3">#REF!</definedName>
    <definedName name="___SFM1">#REF!</definedName>
    <definedName name="___SFM2">#REF!</definedName>
    <definedName name="___SFM3">#REF!</definedName>
    <definedName name="___SFM4">#REF!</definedName>
    <definedName name="___SFM5">#REF!</definedName>
    <definedName name="___SFM6">#REF!</definedName>
    <definedName name="___SFM7">#REF!</definedName>
    <definedName name="___SFQ1">#REF!</definedName>
    <definedName name="___SFQ2">#REF!</definedName>
    <definedName name="___SFQ3">#REF!</definedName>
    <definedName name="___SFQ4">#REF!</definedName>
    <definedName name="___sfv150">#REF!</definedName>
    <definedName name="___sh1040">#REF!</definedName>
    <definedName name="___SN3">#REF!</definedName>
    <definedName name="___st1">#REF!</definedName>
    <definedName name="___st2">#REF!</definedName>
    <definedName name="___st3">#REF!</definedName>
    <definedName name="___std100">#REF!</definedName>
    <definedName name="___std150">#REF!</definedName>
    <definedName name="___std2">#REF!</definedName>
    <definedName name="___std3">#REF!</definedName>
    <definedName name="___std4">#REF!</definedName>
    <definedName name="___std50">#REF!</definedName>
    <definedName name="___std65">#REF!</definedName>
    <definedName name="___SUM1">#REF!</definedName>
    <definedName name="___SUM2">#REF!</definedName>
    <definedName name="___SUM3">#REF!</definedName>
    <definedName name="___TA01">#REF!</definedName>
    <definedName name="___TA67">#REF!</definedName>
    <definedName name="___TA78">#REF!</definedName>
    <definedName name="___TA89">#REF!</definedName>
    <definedName name="___TA90">#REF!</definedName>
    <definedName name="___ti100">#REF!</definedName>
    <definedName name="___ti120">#REF!</definedName>
    <definedName name="___ti50">#REF!</definedName>
    <definedName name="___ti60">#REF!</definedName>
    <definedName name="___ti80">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lc20">#REF!</definedName>
    <definedName name="___TOP2">#REF!</definedName>
    <definedName name="___tsv25">#REF!</definedName>
    <definedName name="___uls60">#REF!</definedName>
    <definedName name="___utd1">#REF!</definedName>
    <definedName name="___utd2">#REF!</definedName>
    <definedName name="___utd3">#REF!</definedName>
    <definedName name="___vcd2">#REF!</definedName>
    <definedName name="___vcd3">#REF!</definedName>
    <definedName name="___vcd4">#REF!</definedName>
    <definedName name="___VL100">#REF!</definedName>
    <definedName name="___VL200">#REF!</definedName>
    <definedName name="___VL250">#REF!</definedName>
    <definedName name="___vnt100">#REF!</definedName>
    <definedName name="___vnt40">#REF!</definedName>
    <definedName name="___vnt50">#REF!</definedName>
    <definedName name="___vnt80">#REF!</definedName>
    <definedName name="___WC1">#REF!</definedName>
    <definedName name="___WC2">#REF!</definedName>
    <definedName name="___WC3">#REF!</definedName>
    <definedName name="___we3">#REF!</definedName>
    <definedName name="__123Graph_A" hidden="1">[12]AC!#REF!</definedName>
    <definedName name="__123Graph_B" hidden="1">[12]AC!#REF!</definedName>
    <definedName name="__123Graph_C" hidden="1">[12]AC!#REF!</definedName>
    <definedName name="__123Graph_D" hidden="1">[13]SEX!$P$7:$P$7</definedName>
    <definedName name="__123Graph_E" hidden="1">[12]AC!#REF!</definedName>
    <definedName name="__123Graph_F" hidden="1">[14]ESCON!#REF!</definedName>
    <definedName name="__123Graph_X" hidden="1">[12]AC!#REF!</definedName>
    <definedName name="__aaa1">#REF!</definedName>
    <definedName name="__AAD3">#N/A</definedName>
    <definedName name="__abs100">#REF!</definedName>
    <definedName name="__ADD1">[0]!STOP2:[0]!STOP2E</definedName>
    <definedName name="__ADD2">[0]!stop:[0]!STOPE</definedName>
    <definedName name="__ADD3">[0]!stop:[0]!STOPE</definedName>
    <definedName name="__ahu100">#REF!</definedName>
    <definedName name="__ahu150">#REF!</definedName>
    <definedName name="__ako100">#REF!</definedName>
    <definedName name="__ako150">#REF!</definedName>
    <definedName name="__ako50">#REF!</definedName>
    <definedName name="__ako80">#REF!</definedName>
    <definedName name="__aku100">#REF!</definedName>
    <definedName name="__aku150">#REF!</definedName>
    <definedName name="__ana1">#REF!</definedName>
    <definedName name="__ana10">#REF!</definedName>
    <definedName name="__ana100">#REF!</definedName>
    <definedName name="__ana101">#REF!</definedName>
    <definedName name="__ana102">#REF!</definedName>
    <definedName name="__ana103">#REF!</definedName>
    <definedName name="__ana104">#REF!</definedName>
    <definedName name="__ana105">#REF!</definedName>
    <definedName name="__ana106">#REF!</definedName>
    <definedName name="__ana107">#REF!</definedName>
    <definedName name="__ana108">#REF!</definedName>
    <definedName name="__ana109">#REF!</definedName>
    <definedName name="__ana11">#REF!</definedName>
    <definedName name="__ana110">#REF!</definedName>
    <definedName name="__ana111">#REF!</definedName>
    <definedName name="__ana112">#REF!</definedName>
    <definedName name="__ana113">#REF!</definedName>
    <definedName name="__ana114">#REF!</definedName>
    <definedName name="__ana115">#REF!</definedName>
    <definedName name="__ana116">#REF!</definedName>
    <definedName name="__ana117">#REF!</definedName>
    <definedName name="__ana118">#REF!</definedName>
    <definedName name="__ana119">#REF!</definedName>
    <definedName name="__ana12">#REF!</definedName>
    <definedName name="__ana120">#REF!</definedName>
    <definedName name="__ana121">#REF!</definedName>
    <definedName name="__ana122">#REF!</definedName>
    <definedName name="__ana123">#REF!</definedName>
    <definedName name="__ana124">#REF!</definedName>
    <definedName name="__ana13">#REF!</definedName>
    <definedName name="__ana14">#REF!</definedName>
    <definedName name="__ana15">#REF!</definedName>
    <definedName name="__ana16">#REF!</definedName>
    <definedName name="__ana17">#REF!</definedName>
    <definedName name="__ana18">#REF!</definedName>
    <definedName name="__ana19">#REF!</definedName>
    <definedName name="__ana2">#REF!</definedName>
    <definedName name="__ana20">#REF!</definedName>
    <definedName name="__ana21">#REF!</definedName>
    <definedName name="__ana22">#REF!</definedName>
    <definedName name="__ana23">#REF!</definedName>
    <definedName name="__ana24">#REF!</definedName>
    <definedName name="__ana25">#REF!</definedName>
    <definedName name="__ana26">#REF!</definedName>
    <definedName name="__ana27">#REF!</definedName>
    <definedName name="__ana28">#REF!</definedName>
    <definedName name="__ana29">#REF!</definedName>
    <definedName name="__ana3">#REF!</definedName>
    <definedName name="__ana30">#REF!</definedName>
    <definedName name="__ana31">#REF!</definedName>
    <definedName name="__ana32">#REF!</definedName>
    <definedName name="__ana33">#REF!</definedName>
    <definedName name="__ana34">#REF!</definedName>
    <definedName name="__ana35">#REF!</definedName>
    <definedName name="__ana36">#REF!</definedName>
    <definedName name="__ana37">#REF!</definedName>
    <definedName name="__ana38">#REF!</definedName>
    <definedName name="__ana39">#REF!</definedName>
    <definedName name="__ana4">#REF!</definedName>
    <definedName name="__ana40">#REF!</definedName>
    <definedName name="__ana41">#REF!</definedName>
    <definedName name="__ana42">#REF!</definedName>
    <definedName name="__ana43">#REF!</definedName>
    <definedName name="__ana44">#REF!</definedName>
    <definedName name="__ana45">#REF!</definedName>
    <definedName name="__ana46">#REF!</definedName>
    <definedName name="__ana47">#REF!</definedName>
    <definedName name="__ana48">#REF!</definedName>
    <definedName name="__ana49">#REF!</definedName>
    <definedName name="__ana5">#REF!</definedName>
    <definedName name="__ana50">#REF!</definedName>
    <definedName name="__ana51">#REF!</definedName>
    <definedName name="__ana52">#REF!</definedName>
    <definedName name="__ana53">#REF!</definedName>
    <definedName name="__ana54">#REF!</definedName>
    <definedName name="__ana55">#REF!</definedName>
    <definedName name="__ana56">#REF!</definedName>
    <definedName name="__ana57">#REF!</definedName>
    <definedName name="__ana58">#REF!</definedName>
    <definedName name="__ana59">#REF!</definedName>
    <definedName name="__ana6">#REF!</definedName>
    <definedName name="__ana60">#REF!</definedName>
    <definedName name="__ana61">#REF!</definedName>
    <definedName name="__ana62">#REF!</definedName>
    <definedName name="__ana63">#REF!</definedName>
    <definedName name="__ana64">#REF!</definedName>
    <definedName name="__ana65">#REF!</definedName>
    <definedName name="__ana66">#REF!</definedName>
    <definedName name="__ana67">#REF!</definedName>
    <definedName name="__ana68">#REF!</definedName>
    <definedName name="__ana69">#REF!</definedName>
    <definedName name="__ana7">#REF!</definedName>
    <definedName name="__ana70">#REF!</definedName>
    <definedName name="__ana71">#REF!</definedName>
    <definedName name="__ana72">#REF!</definedName>
    <definedName name="__ana73">#REF!</definedName>
    <definedName name="__ana74">#REF!</definedName>
    <definedName name="__ana75">#REF!</definedName>
    <definedName name="__ana76">#REF!</definedName>
    <definedName name="__ana77">#REF!</definedName>
    <definedName name="__ana78">#REF!</definedName>
    <definedName name="__ana79">#REF!</definedName>
    <definedName name="__ana8">#REF!</definedName>
    <definedName name="__ana80">#REF!</definedName>
    <definedName name="__ana81">#REF!</definedName>
    <definedName name="__ana82">#REF!</definedName>
    <definedName name="__ana83">#REF!</definedName>
    <definedName name="__ana84">#REF!</definedName>
    <definedName name="__ana85">#REF!</definedName>
    <definedName name="__ana86">#REF!</definedName>
    <definedName name="__ana87">#REF!</definedName>
    <definedName name="__ana88">#REF!</definedName>
    <definedName name="__ana89">#REF!</definedName>
    <definedName name="__ana9">#REF!</definedName>
    <definedName name="__ana90">#REF!</definedName>
    <definedName name="__ana91">#REF!</definedName>
    <definedName name="__ana92">#REF!</definedName>
    <definedName name="__ana93">#REF!</definedName>
    <definedName name="__ana94">#REF!</definedName>
    <definedName name="__ana95">#REF!</definedName>
    <definedName name="__ana96">#REF!</definedName>
    <definedName name="__ana97">#REF!</definedName>
    <definedName name="__ana98">#REF!</definedName>
    <definedName name="__ana99">#REF!</definedName>
    <definedName name="__arr3">{"Book1","4.09 FLORA DAN FAUNA.xls","4.22 PERLENGKAPAN SEKOLAH.xls"}</definedName>
    <definedName name="__ATB1">#REF!</definedName>
    <definedName name="__ATB2">#REF!</definedName>
    <definedName name="__ATB3">#REF!</definedName>
    <definedName name="__ATB4">#REF!</definedName>
    <definedName name="__bbm10">#REF!</definedName>
    <definedName name="__bbm3">#REF!</definedName>
    <definedName name="__bbm5">#REF!</definedName>
    <definedName name="__bbm8">#REF!</definedName>
    <definedName name="__bcv100">#REF!</definedName>
    <definedName name="__bcv125">#REF!</definedName>
    <definedName name="__bcv150">#REF!</definedName>
    <definedName name="__bet100">#REF!</definedName>
    <definedName name="__bet110">#REF!</definedName>
    <definedName name="__bet120">#REF!</definedName>
    <definedName name="__bet125">#REF!</definedName>
    <definedName name="__bet140">#REF!</definedName>
    <definedName name="__bet145">#REF!</definedName>
    <definedName name="__bet150">#REF!</definedName>
    <definedName name="__bet160">#REF!</definedName>
    <definedName name="__bet165">#REF!</definedName>
    <definedName name="__BET168">#REF!</definedName>
    <definedName name="__bet170">#REF!</definedName>
    <definedName name="__bet175">#REF!</definedName>
    <definedName name="__bet180">#REF!</definedName>
    <definedName name="__bet190">#REF!</definedName>
    <definedName name="__bet195">#REF!</definedName>
    <definedName name="__bet200">#REF!</definedName>
    <definedName name="__bet210">#REF!</definedName>
    <definedName name="__bet215">#REF!</definedName>
    <definedName name="__bet220">#REF!</definedName>
    <definedName name="__bet225">#REF!</definedName>
    <definedName name="__bet230">#REF!</definedName>
    <definedName name="__bet235">#REF!</definedName>
    <definedName name="__bet240">#REF!</definedName>
    <definedName name="__bet250">#REF!</definedName>
    <definedName name="__bet265">#REF!</definedName>
    <definedName name="__bet275">#REF!</definedName>
    <definedName name="__bet295">#REF!</definedName>
    <definedName name="__bet300">#REF!</definedName>
    <definedName name="__BET305">#REF!</definedName>
    <definedName name="__bet40">#REF!</definedName>
    <definedName name="__bet55">#REF!</definedName>
    <definedName name="__bet60">#REF!</definedName>
    <definedName name="__bet70">#REF!</definedName>
    <definedName name="__bet75">#REF!</definedName>
    <definedName name="__bet80">#REF!</definedName>
    <definedName name="__bet90">#REF!</definedName>
    <definedName name="__bet95">#REF!</definedName>
    <definedName name="__BOX2">#REF!</definedName>
    <definedName name="__bpl32">#REF!</definedName>
    <definedName name="__bpl9">#REF!</definedName>
    <definedName name="__BRA2">'[15]ANALISA SNI'!#REF!</definedName>
    <definedName name="__bsc100">#REF!</definedName>
    <definedName name="__bsd1600">#REF!</definedName>
    <definedName name="__bsd2500">#REF!</definedName>
    <definedName name="__bsd4000">#REF!</definedName>
    <definedName name="__btn135">#REF!</definedName>
    <definedName name="__btn175">#REF!</definedName>
    <definedName name="__btn225">#REF!</definedName>
    <definedName name="__btn300">#REF!</definedName>
    <definedName name="__bud3500">#REF!</definedName>
    <definedName name="__bvd1">#REF!</definedName>
    <definedName name="__bvd2">#REF!</definedName>
    <definedName name="__bvd3">#REF!</definedName>
    <definedName name="__bvd34">#REF!</definedName>
    <definedName name="__bvd4">#REF!</definedName>
    <definedName name="__bvd5">#REF!</definedName>
    <definedName name="__bvd8">#REF!</definedName>
    <definedName name="__CAL1">#REF!</definedName>
    <definedName name="__CAL10">#REF!</definedName>
    <definedName name="__CAL11">#REF!</definedName>
    <definedName name="__CAL12">#REF!</definedName>
    <definedName name="__CAL13">#REF!</definedName>
    <definedName name="__CAL14">#REF!</definedName>
    <definedName name="__CAL15">#REF!</definedName>
    <definedName name="__CAL16">#REF!</definedName>
    <definedName name="__CAL17">#REF!</definedName>
    <definedName name="__CAL18">#REF!</definedName>
    <definedName name="__CAL19">#REF!</definedName>
    <definedName name="__CAL2">#REF!</definedName>
    <definedName name="__CAL20">#REF!</definedName>
    <definedName name="__CAL21">#REF!</definedName>
    <definedName name="__CAL3">#REF!</definedName>
    <definedName name="__CAL4">#REF!</definedName>
    <definedName name="__CAL5">#REF!</definedName>
    <definedName name="__CAL6">#REF!</definedName>
    <definedName name="__CAL7">#REF!</definedName>
    <definedName name="__CAL8">#REF!</definedName>
    <definedName name="__CAL9">#REF!</definedName>
    <definedName name="__cas80">#REF!</definedName>
    <definedName name="__cip10">#REF!</definedName>
    <definedName name="__cip2">#REF!</definedName>
    <definedName name="__cip3">#REF!</definedName>
    <definedName name="__cip4">#REF!</definedName>
    <definedName name="__cip6">#REF!</definedName>
    <definedName name="__cip8">#REF!</definedName>
    <definedName name="__CLP4">#REF!</definedName>
    <definedName name="__cod4">#REF!</definedName>
    <definedName name="__cod50">[16]SAP!#REF!</definedName>
    <definedName name="__cvd100">#REF!</definedName>
    <definedName name="__cvd15">#REF!</definedName>
    <definedName name="__cvd150">#REF!</definedName>
    <definedName name="__cvd50">#REF!</definedName>
    <definedName name="__cvd65">#REF!</definedName>
    <definedName name="__daf1">#REF!</definedName>
    <definedName name="__DAF10">#REF!</definedName>
    <definedName name="__daf2">#REF!</definedName>
    <definedName name="__daf31">#REF!</definedName>
    <definedName name="__daf32">#REF!</definedName>
    <definedName name="__daf33">#REF!</definedName>
    <definedName name="__ddn400">#REF!</definedName>
    <definedName name="__ddn600">#REF!</definedName>
    <definedName name="__der4">{"Book1","4.09 FLORA DAN FAUNA.xls","4.22 PERLENGKAPAN SEKOLAH.xls"}</definedName>
    <definedName name="__dia6">#REF!</definedName>
    <definedName name="__DIV1">#REF!</definedName>
    <definedName name="__DIV10">#REF!</definedName>
    <definedName name="__DIV11">#REF!</definedName>
    <definedName name="__DIV2">#REF!</definedName>
    <definedName name="__DIV3">#REF!</definedName>
    <definedName name="__DIV4">#REF!</definedName>
    <definedName name="__DIV5">#REF!</definedName>
    <definedName name="__DIV6">#REF!</definedName>
    <definedName name="__DIV7">#REF!</definedName>
    <definedName name="__DIV8">#REF!</definedName>
    <definedName name="__DIV9">#REF!</definedName>
    <definedName name="__dlh20">#REF!</definedName>
    <definedName name="__dlh50">#REF!</definedName>
    <definedName name="__doc5">{"Book1","4.09 FLORA DAN FAUNA.xls","4.22 PERLENGKAPAN SEKOLAH.xls"}</definedName>
    <definedName name="__dot2020">#REF!</definedName>
    <definedName name="__EEE02">'[4]5-ALAT(1)'!$AW$18</definedName>
    <definedName name="__EEE03">#REF!</definedName>
    <definedName name="__EEE05">'[2]5-ALAT(1)'!$AW$12</definedName>
    <definedName name="__EEE06">#REF!</definedName>
    <definedName name="__EEE07">'[4]5-ALAT(1)'!$AW$23</definedName>
    <definedName name="__EEE08">#REF!</definedName>
    <definedName name="__EEE09">'[2]5-ALAT(1)'!$AW$16</definedName>
    <definedName name="__EEE10">#REF!</definedName>
    <definedName name="__EEE11">'[2]5-ALAT(1)'!$AW$18</definedName>
    <definedName name="__EEE13">'[4]5-ALAT(1)'!$AW$29</definedName>
    <definedName name="__EEE15">'[2]5-ALAT(1)'!$AW$22</definedName>
    <definedName name="__EEE16">#REF!</definedName>
    <definedName name="__EEE17">#REF!</definedName>
    <definedName name="__EEE18">#REF!</definedName>
    <definedName name="__EEE19">#REF!</definedName>
    <definedName name="__EEE20">#REF!</definedName>
    <definedName name="__EEE22">'[2]5-ALAT(1)'!$AW$29</definedName>
    <definedName name="__EEE23">#REF!</definedName>
    <definedName name="__EEE25">#REF!</definedName>
    <definedName name="__EEE26">#REF!</definedName>
    <definedName name="__EEE27">'[2]5-ALAT(1)'!$AW$34</definedName>
    <definedName name="__EEE29">'[2]5-ALAT(1)'!$AW$36</definedName>
    <definedName name="__EEE31">'[4]5-ALAT(1)'!$AW$47</definedName>
    <definedName name="__EQU1">#REF!</definedName>
    <definedName name="__EQU2">#REF!</definedName>
    <definedName name="__fdd100">[16]SAP!#REF!</definedName>
    <definedName name="__fdd3">#REF!</definedName>
    <definedName name="__fdu2">#REF!</definedName>
    <definedName name="__FIT100">#REF!</definedName>
    <definedName name="__fit125">#REF!</definedName>
    <definedName name="__FIT150">#REF!</definedName>
    <definedName name="__FIT200">#REF!</definedName>
    <definedName name="__FIT300">#REF!</definedName>
    <definedName name="__FIT65">#REF!</definedName>
    <definedName name="__fit80">#REF!</definedName>
    <definedName name="__fjd100">#REF!</definedName>
    <definedName name="__fjd150">#REF!</definedName>
    <definedName name="__fjd50">#REF!</definedName>
    <definedName name="__fjd65">#REF!</definedName>
    <definedName name="__fmd150">#REF!</definedName>
    <definedName name="__frc2495">#REF!</definedName>
    <definedName name="__frc41010">#REF!</definedName>
    <definedName name="__frc495">#REF!</definedName>
    <definedName name="__fvd100">[16]SAP!#REF!</definedName>
    <definedName name="__gip34">#REF!</definedName>
    <definedName name="__gk2" hidden="1">#REF!</definedName>
    <definedName name="__grc1">#REF!</definedName>
    <definedName name="__Grc4">#REF!</definedName>
    <definedName name="__gti50">#REF!</definedName>
    <definedName name="__gti60">#REF!</definedName>
    <definedName name="__gvd1">#REF!</definedName>
    <definedName name="__gvd10">#REF!</definedName>
    <definedName name="__gvd100">#REF!</definedName>
    <definedName name="__gvd15">#REF!</definedName>
    <definedName name="__gvd150">#REF!</definedName>
    <definedName name="__gvd2">#REF!</definedName>
    <definedName name="__gvd20">[16]SAP!#REF!</definedName>
    <definedName name="__gvd25">#REF!</definedName>
    <definedName name="__gvd3">#REF!</definedName>
    <definedName name="__gvd32">[16]SAP!#REF!</definedName>
    <definedName name="__gvd4">#REF!</definedName>
    <definedName name="__gvd40">[16]SAP!#REF!</definedName>
    <definedName name="__gvd5">#REF!</definedName>
    <definedName name="__gvd50">#REF!</definedName>
    <definedName name="__gvd6">#REF!</definedName>
    <definedName name="__gvd65">#REF!</definedName>
    <definedName name="__gvd8">#REF!</definedName>
    <definedName name="__gvd80">[16]SAP!#REF!</definedName>
    <definedName name="__HAL1">#REF!</definedName>
    <definedName name="__HAL2">#REF!</definedName>
    <definedName name="__HAL3">#REF!</definedName>
    <definedName name="__HAL4">#REF!</definedName>
    <definedName name="__HAL5">#REF!</definedName>
    <definedName name="__HAL6">#REF!</definedName>
    <definedName name="__HAL7">#REF!</definedName>
    <definedName name="__HAL8">#REF!</definedName>
    <definedName name="__hdw1">#REF!</definedName>
    <definedName name="__int1">#REF!</definedName>
    <definedName name="__int2">#REF!</definedName>
    <definedName name="__jum1">#REF!</definedName>
    <definedName name="__jum10">#REF!</definedName>
    <definedName name="__jum2">#REF!</definedName>
    <definedName name="__jum3">#REF!</definedName>
    <definedName name="__jum4">#REF!</definedName>
    <definedName name="__jum5">#REF!</definedName>
    <definedName name="__jum6">#REF!</definedName>
    <definedName name="__jum7">#REF!</definedName>
    <definedName name="__jum8">#REF!</definedName>
    <definedName name="__jum9">#REF!</definedName>
    <definedName name="__kco7">#REF!</definedName>
    <definedName name="__ke1">#REF!</definedName>
    <definedName name="__ke2">#REF!</definedName>
    <definedName name="__ke3">#REF!</definedName>
    <definedName name="__ke4">#REF!</definedName>
    <definedName name="__ker1020">#REF!</definedName>
    <definedName name="__ker2020">#REF!</definedName>
    <definedName name="__ker2025">#REF!</definedName>
    <definedName name="__ker3030">#REF!</definedName>
    <definedName name="__KEY001" hidden="1">[8]LOADDAT!#REF!</definedName>
    <definedName name="__KEY002" hidden="1">[8]LOADDAT!#REF!</definedName>
    <definedName name="__KEY01" hidden="1">[8]LOADDAT!#REF!</definedName>
    <definedName name="__KEY02" hidden="1">[8]LOADDAT!#REF!</definedName>
    <definedName name="__key1" hidden="1">#REF!</definedName>
    <definedName name="__ko2">#REF!</definedName>
    <definedName name="__kof1">[16]Analisa!$AB$17</definedName>
    <definedName name="__kr15">[16]SAP!#REF!</definedName>
    <definedName name="__L70000">#REF!</definedName>
    <definedName name="__LCM2">#REF!</definedName>
    <definedName name="__LCM3">#REF!</definedName>
    <definedName name="__ld100">#REF!</definedName>
    <definedName name="__ld120">#REF!</definedName>
    <definedName name="__ld50">#REF!</definedName>
    <definedName name="__ld60">#REF!</definedName>
    <definedName name="__ld80">#REF!</definedName>
    <definedName name="__ldp60">#REF!</definedName>
    <definedName name="__lh50">#REF!</definedName>
    <definedName name="__lp100">#REF!</definedName>
    <definedName name="__lp300">#REF!</definedName>
    <definedName name="__lp36">#REF!</definedName>
    <definedName name="__lp500">#REF!</definedName>
    <definedName name="__lp60">#REF!</definedName>
    <definedName name="__lpl11">#REF!</definedName>
    <definedName name="__ls100">#REF!</definedName>
    <definedName name="__ls50">#REF!</definedName>
    <definedName name="__ls60">#REF!</definedName>
    <definedName name="__ls80">#REF!</definedName>
    <definedName name="__MAC12">#REF!</definedName>
    <definedName name="__MAC46">#REF!</definedName>
    <definedName name="__mas1">{"Book1","4.09 FLORA DAN FAUNA.xls","4.22 PERLENGKAPAN SEKOLAH.xls"}</definedName>
    <definedName name="__mas12">{"Book1","4.09 FLORA DAN FAUNA.xls","4.22 PERLENGKAPAN SEKOLAH.xls"}</definedName>
    <definedName name="__mas2">{"Book1","4.09 FLORA DAN FAUNA.xls","4.22 PERLENGKAPAN SEKOLAH.xls"}</definedName>
    <definedName name="__mas4">{"Book1","4.09 FLORA DAN FAUNA.xls","4.22 PERLENGKAPAN SEKOLAH.xls"}</definedName>
    <definedName name="__mas5">{"Book1","4.09 FLORA DAN FAUNA.xls","4.22 PERLENGKAPAN SEKOLAH.xls"}</definedName>
    <definedName name="__mas6">{"Book1","4.09 FLORA DAN FAUNA.xls","4.22 PERLENGKAPAN SEKOLAH.xls"}</definedName>
    <definedName name="__mas7">{"Book1","4.09 FLORA DAN FAUNA.xls","4.22 PERLENGKAPAN SEKOLAH.xls"}</definedName>
    <definedName name="__mas8">{"Book1","4.09 FLORA DAN FAUNA.xls","4.22 PERLENGKAPAN SEKOLAH.xls"}</definedName>
    <definedName name="__mas9">{"Book1","4.09 FLORA DAN FAUNA.xls","4.22 PERLENGKAPAN SEKOLAH.xls"}</definedName>
    <definedName name="__mc2">#REF!</definedName>
    <definedName name="__MDE02">#REF!</definedName>
    <definedName name="__MDE36">#REF!</definedName>
    <definedName name="__MDE37">#REF!</definedName>
    <definedName name="__MDE38">#REF!</definedName>
    <definedName name="__MDE39">#REF!</definedName>
    <definedName name="__MDE40">#REF!</definedName>
    <definedName name="__MDE41">#REF!</definedName>
    <definedName name="__MDE42">#REF!</definedName>
    <definedName name="__MDE43">#REF!</definedName>
    <definedName name="__MDE44">#REF!</definedName>
    <definedName name="__MDE45">#REF!</definedName>
    <definedName name="__MDE46">#REF!</definedName>
    <definedName name="__MDE47">#REF!</definedName>
    <definedName name="__MDE48">#REF!</definedName>
    <definedName name="__MDE49">#REF!</definedName>
    <definedName name="__MDE50">#REF!</definedName>
    <definedName name="__MDE51">#REF!</definedName>
    <definedName name="__MDE52">#REF!</definedName>
    <definedName name="__MDE53">#REF!</definedName>
    <definedName name="__MDE54">#REF!</definedName>
    <definedName name="__MDE55">#REF!</definedName>
    <definedName name="__MDE56">#REF!</definedName>
    <definedName name="__MDE57">#REF!</definedName>
    <definedName name="__MDE58">#REF!</definedName>
    <definedName name="__MDE59">#REF!</definedName>
    <definedName name="__MDE60">#REF!</definedName>
    <definedName name="__MDE61">#REF!</definedName>
    <definedName name="__MDE62">#REF!</definedName>
    <definedName name="__MDE63">#REF!</definedName>
    <definedName name="__MDE64">#REF!</definedName>
    <definedName name="__MDE65">#REF!</definedName>
    <definedName name="__MDE66">#REF!</definedName>
    <definedName name="__MDE67">#REF!</definedName>
    <definedName name="__MDE68">#REF!</definedName>
    <definedName name="__me1">{"Book1","4.09 FLORA DAN FAUNA.xls","4.22 PERLENGKAPAN SEKOLAH.xls"}</definedName>
    <definedName name="__me2">{"Book1","4.09 FLORA DAN FAUNA.xls","4.22 PERLENGKAPAN SEKOLAH.xls"}</definedName>
    <definedName name="__me3">{"Book1","4.09 FLORA DAN FAUNA.xls","4.22 PERLENGKAPAN SEKOLAH.xls"}</definedName>
    <definedName name="__me4">{"Book1","4.09 FLORA DAN FAUNA.xls","4.22 PERLENGKAPAN SEKOLAH.xls"}</definedName>
    <definedName name="__ME41">#REF!</definedName>
    <definedName name="__ME42">#REF!</definedName>
    <definedName name="__ME43">#REF!</definedName>
    <definedName name="__ME44">#REF!</definedName>
    <definedName name="__ME45">#REF!</definedName>
    <definedName name="__ME46">#REF!</definedName>
    <definedName name="__ME47">#REF!</definedName>
    <definedName name="__ME48">#REF!</definedName>
    <definedName name="__ME49">#REF!</definedName>
    <definedName name="__me5">{"Book1","4.09 FLORA DAN FAUNA.xls","4.22 PERLENGKAPAN SEKOLAH.xls"}</definedName>
    <definedName name="__ME50">#REF!</definedName>
    <definedName name="__ME51">#REF!</definedName>
    <definedName name="__ME52">#REF!</definedName>
    <definedName name="__ME53">#REF!</definedName>
    <definedName name="__ME54">#REF!</definedName>
    <definedName name="__ME55">#REF!</definedName>
    <definedName name="__ME56">#REF!</definedName>
    <definedName name="__ME57">#REF!</definedName>
    <definedName name="__ME58">#REF!</definedName>
    <definedName name="__ME59">#REF!</definedName>
    <definedName name="__ME60">#REF!</definedName>
    <definedName name="__ME61">#REF!</definedName>
    <definedName name="__ME62">#REF!</definedName>
    <definedName name="__ME63">#REF!</definedName>
    <definedName name="__ME64">#REF!</definedName>
    <definedName name="__ME65">#REF!</definedName>
    <definedName name="__ME66">#REF!</definedName>
    <definedName name="__ME67">#REF!</definedName>
    <definedName name="__ME68">#REF!</definedName>
    <definedName name="__me9">{"Book1","4.09 FLORA DAN FAUNA.xls","4.22 PERLENGKAPAN SEKOLAH.xls"}</definedName>
    <definedName name="__mek1">{"Book1","4.09 FLORA DAN FAUNA.xls","4.22 PERLENGKAPAN SEKOLAH.xls"}</definedName>
    <definedName name="__mek2">{"Book1","4.09 FLORA DAN FAUNA.xls","4.22 PERLENGKAPAN SEKOLAH.xls"}</definedName>
    <definedName name="__mek3">{"Book1","4.09 FLORA DAN FAUNA.xls","4.22 PERLENGKAPAN SEKOLAH.xls"}</definedName>
    <definedName name="__mek5">{"Book1","4.09 FLORA DAN FAUNA.xls","4.22 PERLENGKAPAN SEKOLAH.xls"}</definedName>
    <definedName name="__mek87">{"Book1","4.09 FLORA DAN FAUNA.xls","4.22 PERLENGKAPAN SEKOLAH.xls"}</definedName>
    <definedName name="__mek9">{"Book1","4.09 FLORA DAN FAUNA.xls","4.22 PERLENGKAPAN SEKOLAH.xls"}</definedName>
    <definedName name="__meq12">{"Book1","4.09 FLORA DAN FAUNA.xls","4.22 PERLENGKAPAN SEKOLAH.xls"}</definedName>
    <definedName name="__mg8">#REF!</definedName>
    <definedName name="__MMM03">'[4]4-Basic Price'!#REF!</definedName>
    <definedName name="__MMM04">'[2]4-Basic Price'!$F$54</definedName>
    <definedName name="__MMM12">'[2]4-Basic Price'!$F$62</definedName>
    <definedName name="__MMM16">'[2]4-Basic Price'!$F$67</definedName>
    <definedName name="__MMM19">'[17]Basic Price'!$F$79</definedName>
    <definedName name="__MMM26">'[4]4-Basic Price'!$N$104</definedName>
    <definedName name="__MMM44">'[18]4-Basic Price'!$F$98</definedName>
    <definedName name="__MMM47">'[2]4-Basic Price'!$F$101</definedName>
    <definedName name="__MMM48">'[4]4-Basic Price'!$N$137</definedName>
    <definedName name="__MOB1">#REF!</definedName>
    <definedName name="__MOB2">#REF!</definedName>
    <definedName name="__mu1">#REF!</definedName>
    <definedName name="__mu2">#REF!</definedName>
    <definedName name="__mul12">#REF!</definedName>
    <definedName name="__mul9">#REF!</definedName>
    <definedName name="__mvd1">#REF!</definedName>
    <definedName name="__mvd2">#REF!</definedName>
    <definedName name="__mvd3">#REF!</definedName>
    <definedName name="__mvd4">#REF!</definedName>
    <definedName name="__NCL100">#REF!</definedName>
    <definedName name="__NCL200">#REF!</definedName>
    <definedName name="__NCL250">#REF!</definedName>
    <definedName name="__nin190">#REF!</definedName>
    <definedName name="__nya10">#REF!</definedName>
    <definedName name="__nya120">#REF!</definedName>
    <definedName name="__nya150">#REF!</definedName>
    <definedName name="__nya16">#REF!</definedName>
    <definedName name="__nya185">#REF!</definedName>
    <definedName name="__nya240">#REF!</definedName>
    <definedName name="__nya25">#REF!</definedName>
    <definedName name="__nya300">#REF!</definedName>
    <definedName name="__nya35">#REF!</definedName>
    <definedName name="__nya4">#REF!</definedName>
    <definedName name="__nya400">#REF!</definedName>
    <definedName name="__nya50">#REF!</definedName>
    <definedName name="__nya6">#REF!</definedName>
    <definedName name="__nya70">#REF!</definedName>
    <definedName name="__nya95">#REF!</definedName>
    <definedName name="__nyf410">#REF!</definedName>
    <definedName name="__nyf416">#REF!</definedName>
    <definedName name="__nyf425">#REF!</definedName>
    <definedName name="__nyf435">#REF!</definedName>
    <definedName name="__nyf450">#REF!</definedName>
    <definedName name="__nyf46">#REF!</definedName>
    <definedName name="__nyf470">#REF!</definedName>
    <definedName name="__nyf495">#REF!</definedName>
    <definedName name="__nym210">#REF!</definedName>
    <definedName name="__nym216">#REF!</definedName>
    <definedName name="__nym225">#REF!</definedName>
    <definedName name="__nym235">#REF!</definedName>
    <definedName name="__nym24">#REF!</definedName>
    <definedName name="__nym26">#REF!</definedName>
    <definedName name="__nym310">#REF!</definedName>
    <definedName name="__nym316">#REF!</definedName>
    <definedName name="__nym325">#REF!</definedName>
    <definedName name="__nym34">#REF!</definedName>
    <definedName name="__nym36">#REF!</definedName>
    <definedName name="__nym410">#REF!</definedName>
    <definedName name="__nym416">#REF!</definedName>
    <definedName name="__nym425">#REF!</definedName>
    <definedName name="__nym44">#REF!</definedName>
    <definedName name="__nym46">#REF!</definedName>
    <definedName name="__nyy110">#REF!</definedName>
    <definedName name="__nyy1120">#REF!</definedName>
    <definedName name="__nyy1150">#REF!</definedName>
    <definedName name="__nyy116">#REF!</definedName>
    <definedName name="__nyy1185">#REF!</definedName>
    <definedName name="__nyy1240">#REF!</definedName>
    <definedName name="__nyy125">#REF!</definedName>
    <definedName name="__nyy1300">#REF!</definedName>
    <definedName name="__nyy135">#REF!</definedName>
    <definedName name="__nyy14">#REF!</definedName>
    <definedName name="__nyy1400">#REF!</definedName>
    <definedName name="__nyy150">#REF!</definedName>
    <definedName name="__nyy1500">#REF!</definedName>
    <definedName name="__nyy16">#REF!</definedName>
    <definedName name="__nyy1630">#REF!</definedName>
    <definedName name="__nyy170">#REF!</definedName>
    <definedName name="__nyy195">#REF!</definedName>
    <definedName name="__nyy210">#REF!</definedName>
    <definedName name="__nyy2120">#REF!</definedName>
    <definedName name="__nyy2150">#REF!</definedName>
    <definedName name="__nyy216">#REF!</definedName>
    <definedName name="__nyy2185">#REF!</definedName>
    <definedName name="__nyy225">#REF!</definedName>
    <definedName name="__nyy235">#REF!</definedName>
    <definedName name="__nyy24">#REF!</definedName>
    <definedName name="__nyy2416">#REF!</definedName>
    <definedName name="__nyy244">#REF!</definedName>
    <definedName name="__nyy246">#REF!</definedName>
    <definedName name="__nyy250">#REF!</definedName>
    <definedName name="__nyy26">#REF!</definedName>
    <definedName name="__nyy270">#REF!</definedName>
    <definedName name="__nyy295">#REF!</definedName>
    <definedName name="__nyy310">#REF!</definedName>
    <definedName name="__nyy3120">#REF!</definedName>
    <definedName name="__nyy3150">#REF!</definedName>
    <definedName name="__nyy316">#REF!</definedName>
    <definedName name="__nyy3185">#REF!</definedName>
    <definedName name="__nyy3240">#REF!</definedName>
    <definedName name="__nyy325">#REF!</definedName>
    <definedName name="__nyy335">#REF!</definedName>
    <definedName name="__nyy34">#REF!</definedName>
    <definedName name="__nyy350">#REF!</definedName>
    <definedName name="__nyy36">#REF!</definedName>
    <definedName name="__nyy370">#REF!</definedName>
    <definedName name="__nyy395">#REF!</definedName>
    <definedName name="__nyy410">#REF!</definedName>
    <definedName name="__nyy41010">#REF!</definedName>
    <definedName name="__nyy4120">#REF!</definedName>
    <definedName name="__nyy412050">#REF!</definedName>
    <definedName name="__nyy412070">#REF!</definedName>
    <definedName name="__nyy4150">#REF!</definedName>
    <definedName name="__nyy415070">#REF!</definedName>
    <definedName name="__nyy416">#REF!</definedName>
    <definedName name="__nyy41616">#REF!</definedName>
    <definedName name="__nyy4185">#REF!</definedName>
    <definedName name="__nyy4240">#REF!</definedName>
    <definedName name="__nyy425">#REF!</definedName>
    <definedName name="__nyy42525">#REF!</definedName>
    <definedName name="__nyy4300">#REF!</definedName>
    <definedName name="__nyy435">#REF!</definedName>
    <definedName name="__nyy43535">#REF!</definedName>
    <definedName name="__nyy44">#REF!</definedName>
    <definedName name="__nyy444">#REF!</definedName>
    <definedName name="__nyy450">#REF!</definedName>
    <definedName name="__nyy45050">#REF!</definedName>
    <definedName name="__nyy46">#REF!</definedName>
    <definedName name="__nyy466">#REF!</definedName>
    <definedName name="__nyy470">#REF!</definedName>
    <definedName name="__nyy47050">#REF!</definedName>
    <definedName name="__nyy47070">#REF!</definedName>
    <definedName name="__nyy495">#REF!</definedName>
    <definedName name="__nyy49570">#REF!</definedName>
    <definedName name="__PA1">#REF!</definedName>
    <definedName name="__PA10">#REF!</definedName>
    <definedName name="__pa18">#REF!</definedName>
    <definedName name="__PA2">#REF!</definedName>
    <definedName name="__PA3">#REF!</definedName>
    <definedName name="__PA4">#REF!</definedName>
    <definedName name="__PA5">#REF!</definedName>
    <definedName name="__PA6">#REF!</definedName>
    <definedName name="__PA7">#REF!</definedName>
    <definedName name="__PA8">#REF!</definedName>
    <definedName name="__PA9">#REF!</definedName>
    <definedName name="__pab100">#REF!</definedName>
    <definedName name="__pab125">#REF!</definedName>
    <definedName name="__pab126">#REF!</definedName>
    <definedName name="__pab15">#REF!</definedName>
    <definedName name="__pab150">#REF!</definedName>
    <definedName name="__pab2">#REF!</definedName>
    <definedName name="__pab20">#REF!</definedName>
    <definedName name="__pab25">#REF!</definedName>
    <definedName name="__pab32">#REF!</definedName>
    <definedName name="__pab4">#REF!</definedName>
    <definedName name="__pab40">#REF!</definedName>
    <definedName name="__pab50">#REF!</definedName>
    <definedName name="__pab6">#REF!</definedName>
    <definedName name="__pab65">#REF!</definedName>
    <definedName name="__pab80">#REF!</definedName>
    <definedName name="__pah150">#REF!</definedName>
    <definedName name="__pak100">#REF!</definedName>
    <definedName name="__pak150">#REF!</definedName>
    <definedName name="__pak50">#REF!</definedName>
    <definedName name="__pak80">#REF!</definedName>
    <definedName name="__PAL1">#REF!</definedName>
    <definedName name="__PAL2">#REF!</definedName>
    <definedName name="__PAL3">#REF!</definedName>
    <definedName name="__pav6">#REF!</definedName>
    <definedName name="__pav8">#REF!</definedName>
    <definedName name="__PB1">#REF!</definedName>
    <definedName name="__PB2">#REF!</definedName>
    <definedName name="__PB3">#REF!</definedName>
    <definedName name="__pb34">#REF!</definedName>
    <definedName name="__pb4">#REF!</definedName>
    <definedName name="__pbf3">#REF!</definedName>
    <definedName name="__pbf4">#REF!</definedName>
    <definedName name="__PBK175">#REF!</definedName>
    <definedName name="__PBK225">#REF!</definedName>
    <definedName name="__pbs100">#REF!</definedName>
    <definedName name="__pbs15">#REF!</definedName>
    <definedName name="__pbs150">#REF!</definedName>
    <definedName name="__pbs40">#REF!</definedName>
    <definedName name="__pbs50">#REF!</definedName>
    <definedName name="__pbs65">#REF!</definedName>
    <definedName name="__pbs80">#REF!</definedName>
    <definedName name="__pc1">#REF!</definedName>
    <definedName name="__pc10">#REF!</definedName>
    <definedName name="__pc12">#REF!</definedName>
    <definedName name="__pc2">#REF!</definedName>
    <definedName name="__pc3">#REF!</definedName>
    <definedName name="__pc4">#REF!</definedName>
    <definedName name="__PC450">#REF!</definedName>
    <definedName name="__pc5">#REF!</definedName>
    <definedName name="__pc50">#REF!</definedName>
    <definedName name="__pc6">#REF!</definedName>
    <definedName name="__PC600">#REF!</definedName>
    <definedName name="__pc8">#REF!</definedName>
    <definedName name="__pc80">#REF!</definedName>
    <definedName name="__PCD10">#REF!</definedName>
    <definedName name="__PCD3">#REF!</definedName>
    <definedName name="__PCD6">#REF!</definedName>
    <definedName name="__PCD8">#REF!</definedName>
    <definedName name="__pcf10">#REF!</definedName>
    <definedName name="__pcf12">#REF!</definedName>
    <definedName name="__pcf3">#REF!</definedName>
    <definedName name="__pcf4">#REF!</definedName>
    <definedName name="__pcf5">#REF!</definedName>
    <definedName name="__pcf6">#REF!</definedName>
    <definedName name="__pcf8">#REF!</definedName>
    <definedName name="__pcf80">#REF!</definedName>
    <definedName name="__pd1">#REF!</definedName>
    <definedName name="__pd2">#REF!</definedName>
    <definedName name="__pd3">#REF!</definedName>
    <definedName name="__pdf3">#REF!</definedName>
    <definedName name="__pg2">#REF!</definedName>
    <definedName name="__ph100">#REF!</definedName>
    <definedName name="__ph150">#REF!</definedName>
    <definedName name="__phf100">#REF!</definedName>
    <definedName name="__phf150">#REF!</definedName>
    <definedName name="__PJ2">#REF!</definedName>
    <definedName name="__PJ3">#REF!</definedName>
    <definedName name="__PL1">#REF!</definedName>
    <definedName name="__PL2">#REF!</definedName>
    <definedName name="__PL3">#REF!</definedName>
    <definedName name="__po1000">#REF!</definedName>
    <definedName name="__por4040">#REF!</definedName>
    <definedName name="__ppn1">#REF!</definedName>
    <definedName name="__pv100">#REF!</definedName>
    <definedName name="__pv40">#REF!</definedName>
    <definedName name="__pv50">#REF!</definedName>
    <definedName name="__pv80">#REF!</definedName>
    <definedName name="__PVC05">'[19]ANALISA SNI''11 '!$I$2277</definedName>
    <definedName name="__pvc1">#REF!</definedName>
    <definedName name="__pvc100">[16]SAP!#REF!</definedName>
    <definedName name="__pvc12">#REF!</definedName>
    <definedName name="__PVC150">#REF!</definedName>
    <definedName name="__PVC153">'[5]ANALISA SNI NUSA'!#REF!</definedName>
    <definedName name="__pvc2">[10]Bahan!$F$217</definedName>
    <definedName name="__pvc20">[16]SAP!#REF!</definedName>
    <definedName name="__PVC200">#REF!</definedName>
    <definedName name="__pvc25">[16]SAP!#REF!</definedName>
    <definedName name="__PVC3">'[19]ANALISA SNI''11 '!$I$2293</definedName>
    <definedName name="__pvc300">#REF!</definedName>
    <definedName name="__pvc32">[16]SAP!#REF!</definedName>
    <definedName name="__PVC34">#REF!</definedName>
    <definedName name="__PVC4">[20]hrg.bhn!$I$2527</definedName>
    <definedName name="__pvc40">[16]SAP!#REF!</definedName>
    <definedName name="__pvc44">#REF!</definedName>
    <definedName name="__pvc50">[16]SAP!#REF!</definedName>
    <definedName name="__pvc6">#REF!</definedName>
    <definedName name="__pvc65">[16]SAP!#REF!</definedName>
    <definedName name="__pvc80">[16]SAP!#REF!</definedName>
    <definedName name="__pvf100">#REF!</definedName>
    <definedName name="__pvf80">#REF!</definedName>
    <definedName name="__qmd15">[16]SAP!#REF!</definedName>
    <definedName name="__qmd20">[16]SAP!#REF!</definedName>
    <definedName name="__QS1">#REF!</definedName>
    <definedName name="__QS10">#REF!</definedName>
    <definedName name="__QS11">#REF!</definedName>
    <definedName name="__QS12">#REF!</definedName>
    <definedName name="__QS13">#REF!</definedName>
    <definedName name="__QS14">#REF!</definedName>
    <definedName name="__QS15">#REF!</definedName>
    <definedName name="__QS16">#REF!</definedName>
    <definedName name="__QS17">#REF!</definedName>
    <definedName name="__QS18">#REF!</definedName>
    <definedName name="__QS19">#REF!</definedName>
    <definedName name="__QS2">#REF!</definedName>
    <definedName name="__QS20">#REF!</definedName>
    <definedName name="__QS21">#REF!</definedName>
    <definedName name="__QS3">#REF!</definedName>
    <definedName name="__QS4">#REF!</definedName>
    <definedName name="__QS5">#REF!</definedName>
    <definedName name="__QS6">#REF!</definedName>
    <definedName name="__QS7">#REF!</definedName>
    <definedName name="__QS8">#REF!</definedName>
    <definedName name="__QS9">#REF!</definedName>
    <definedName name="__RAB1">#REF!</definedName>
    <definedName name="__rab2">[11]DIV2!#REF!</definedName>
    <definedName name="__rd1">#REF!</definedName>
    <definedName name="__rd2">#REF!</definedName>
    <definedName name="__rd3">#REF!</definedName>
    <definedName name="__rd4">#REF!</definedName>
    <definedName name="__rd6">#REF!</definedName>
    <definedName name="__rd8">#REF!</definedName>
    <definedName name="__rdd100">[16]SAP!#REF!</definedName>
    <definedName name="__rdd150">[16]SAP!#REF!</definedName>
    <definedName name="__rk100">#REF!</definedName>
    <definedName name="__rk150">#REF!</definedName>
    <definedName name="__rk200">#REF!</definedName>
    <definedName name="__rk300">#REF!</definedName>
    <definedName name="__rk400">#REF!</definedName>
    <definedName name="__rk500">#REF!</definedName>
    <definedName name="__rk600">#REF!</definedName>
    <definedName name="__rkl1000">#REF!</definedName>
    <definedName name="__rkl1200">#REF!</definedName>
    <definedName name="__rkl200">#REF!</definedName>
    <definedName name="__rkl300">#REF!</definedName>
    <definedName name="__rkl400">#REF!</definedName>
    <definedName name="__rkl500">#REF!</definedName>
    <definedName name="__rkl600">#REF!</definedName>
    <definedName name="__rkl700">#REF!</definedName>
    <definedName name="__rkl800">#REF!</definedName>
    <definedName name="__sc1">#REF!</definedName>
    <definedName name="__SC2">#REF!</definedName>
    <definedName name="__sc3">#REF!</definedName>
    <definedName name="__SFL1">#REF!</definedName>
    <definedName name="__SFL2">#REF!</definedName>
    <definedName name="__SFL3">#REF!</definedName>
    <definedName name="__SFM1">#REF!</definedName>
    <definedName name="__SFM2">#REF!</definedName>
    <definedName name="__SFM3">#REF!</definedName>
    <definedName name="__SFM4">#REF!</definedName>
    <definedName name="__SFM5">#REF!</definedName>
    <definedName name="__SFM6">#REF!</definedName>
    <definedName name="__SFM7">#REF!</definedName>
    <definedName name="__SFQ1">#REF!</definedName>
    <definedName name="__SFQ2">#REF!</definedName>
    <definedName name="__SFQ3">#REF!</definedName>
    <definedName name="__SFQ4">#REF!</definedName>
    <definedName name="__sfv150">#REF!</definedName>
    <definedName name="__sh1040">#REF!</definedName>
    <definedName name="__SN3">#REF!</definedName>
    <definedName name="__st1">#REF!</definedName>
    <definedName name="__st2">#REF!</definedName>
    <definedName name="__st3">#REF!</definedName>
    <definedName name="__std100">#REF!</definedName>
    <definedName name="__std150">#REF!</definedName>
    <definedName name="__std2">#REF!</definedName>
    <definedName name="__std3">#REF!</definedName>
    <definedName name="__std4">#REF!</definedName>
    <definedName name="__std50">#REF!</definedName>
    <definedName name="__std65">#REF!</definedName>
    <definedName name="__SUM1">#REF!</definedName>
    <definedName name="__SUM2">#REF!</definedName>
    <definedName name="__SUM3">#REF!</definedName>
    <definedName name="__T916889">#REF!</definedName>
    <definedName name="__TA01">#REF!</definedName>
    <definedName name="__TA67">#REF!</definedName>
    <definedName name="__TA78">#REF!</definedName>
    <definedName name="__TA89">#REF!</definedName>
    <definedName name="__TA90">#REF!</definedName>
    <definedName name="__ti100">#REF!</definedName>
    <definedName name="__ti120">#REF!</definedName>
    <definedName name="__ti50">#REF!</definedName>
    <definedName name="__ti60">#REF!</definedName>
    <definedName name="__ti80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lc20">#REF!</definedName>
    <definedName name="__TOP2">#REF!</definedName>
    <definedName name="__tsv25">#REF!</definedName>
    <definedName name="__uls60">#REF!</definedName>
    <definedName name="__utd1">#REF!</definedName>
    <definedName name="__utd2">#REF!</definedName>
    <definedName name="__utd3">#REF!</definedName>
    <definedName name="__vcd2">#REF!</definedName>
    <definedName name="__vcd3">#REF!</definedName>
    <definedName name="__vcd4">#REF!</definedName>
    <definedName name="__VL100">#REF!</definedName>
    <definedName name="__VL200">#REF!</definedName>
    <definedName name="__VL250">#REF!</definedName>
    <definedName name="__vnt100">#REF!</definedName>
    <definedName name="__vnt40">#REF!</definedName>
    <definedName name="__vnt50">#REF!</definedName>
    <definedName name="__vnt80">#REF!</definedName>
    <definedName name="__vol1">#REF!</definedName>
    <definedName name="__vol10">#REF!</definedName>
    <definedName name="__vol11">#REF!</definedName>
    <definedName name="__vol12">#REF!</definedName>
    <definedName name="__vol13">#REF!</definedName>
    <definedName name="__vol14">#REF!</definedName>
    <definedName name="__vol15">#REF!</definedName>
    <definedName name="__vol16">#REF!</definedName>
    <definedName name="__vol2">#REF!</definedName>
    <definedName name="__vol3">#REF!</definedName>
    <definedName name="__vol4">#REF!</definedName>
    <definedName name="__vol5">#REF!</definedName>
    <definedName name="__vol6">#REF!</definedName>
    <definedName name="__vol7">#REF!</definedName>
    <definedName name="__vol8">#REF!</definedName>
    <definedName name="__vol9">#REF!</definedName>
    <definedName name="__WC1">#REF!</definedName>
    <definedName name="__WC2">#REF!</definedName>
    <definedName name="__WC3">#REF!</definedName>
    <definedName name="__we3">#REF!</definedName>
    <definedName name="_0は表示せず空">#REF!</definedName>
    <definedName name="_1">#N/A</definedName>
    <definedName name="_1_0_0dasarpr">#REF!</definedName>
    <definedName name="_1_労賃金入力">#REF!</definedName>
    <definedName name="_1_総括_B_4縦_">#REF!</definedName>
    <definedName name="_10">#REF!</definedName>
    <definedName name="_10000">#REF!</definedName>
    <definedName name="_11">#REF!</definedName>
    <definedName name="_12">#REF!</definedName>
    <definedName name="_123Graph_F" hidden="1">[21]escon!#REF!</definedName>
    <definedName name="_12I">'[22]mob (2)'!#REF!</definedName>
    <definedName name="_13">#REF!</definedName>
    <definedName name="_14">#REF!</definedName>
    <definedName name="_15">#REF!</definedName>
    <definedName name="_16">#REF!</definedName>
    <definedName name="_16__A">'[23]I-KAMAR'!#REF!</definedName>
    <definedName name="_17">#REF!</definedName>
    <definedName name="_18">#REF!</definedName>
    <definedName name="_18CSTON2_3">#REF!</definedName>
    <definedName name="_19">#REF!</definedName>
    <definedName name="_1DASAR_BAHAN">#REF!</definedName>
    <definedName name="_1Excel_BuiltIn_Print_Area_1_1">#REF!</definedName>
    <definedName name="_2">#N/A</definedName>
    <definedName name="_2_一覧表_棟別_">#REF!</definedName>
    <definedName name="_21FA">[11]DIV2!#REF!</definedName>
    <definedName name="_21PK">[11]DIV2!#REF!</definedName>
    <definedName name="_22FA">#REF!</definedName>
    <definedName name="_22PK">#REF!</definedName>
    <definedName name="_231FA">#REF!</definedName>
    <definedName name="_231PK">#REF!</definedName>
    <definedName name="_232FA">#REF!</definedName>
    <definedName name="_232PK">#REF!</definedName>
    <definedName name="_233FA">#REF!</definedName>
    <definedName name="_233PK">#REF!</definedName>
    <definedName name="_24_______A">'[23]I-KAMAR'!#REF!</definedName>
    <definedName name="_241FA">#REF!</definedName>
    <definedName name="_241PK">#REF!</definedName>
    <definedName name="_242FA">#REF!</definedName>
    <definedName name="_242PK">#REF!</definedName>
    <definedName name="_243FA">#REF!</definedName>
    <definedName name="_243PK">#REF!</definedName>
    <definedName name="_273_CSTON2_3">#REF!</definedName>
    <definedName name="_277CSTON2_3">#REF!</definedName>
    <definedName name="_2CSTON2_3">#REF!</definedName>
    <definedName name="_3">#N/A</definedName>
    <definedName name="_3_初期画面に戻">#REF!</definedName>
    <definedName name="_3_総括資_A_4縦">#REF!</definedName>
    <definedName name="_311FA">#REF!</definedName>
    <definedName name="_311PK">#REF!</definedName>
    <definedName name="_312FA">#REF!</definedName>
    <definedName name="_312PK">#REF!</definedName>
    <definedName name="_321FA">#REF!</definedName>
    <definedName name="_321PK">#REF!</definedName>
    <definedName name="_322FA">#REF!</definedName>
    <definedName name="_322PK">#REF!</definedName>
    <definedName name="_33CSTON2_3">#REF!</definedName>
    <definedName name="_33FA">#REF!</definedName>
    <definedName name="_33PK">#REF!</definedName>
    <definedName name="_345">#REF!</definedName>
    <definedName name="_3Excel_BuiltIn_Print_Area_1_1">#REF!</definedName>
    <definedName name="_3WROLLER">#REF!</definedName>
    <definedName name="_4">#N/A</definedName>
    <definedName name="_4_事業資_A_4縦">#REF!</definedName>
    <definedName name="_4_印刷">#REF!</definedName>
    <definedName name="_411FA">#REF!</definedName>
    <definedName name="_411PK">#REF!</definedName>
    <definedName name="_412FA">#REF!</definedName>
    <definedName name="_412PK">#REF!</definedName>
    <definedName name="_421FA">#REF!</definedName>
    <definedName name="_421PK">#REF!</definedName>
    <definedName name="_422FA">#REF!</definedName>
    <definedName name="_422PK">#REF!</definedName>
    <definedName name="_431FA">#REF!</definedName>
    <definedName name="_431PK">#REF!</definedName>
    <definedName name="_432FA">#REF!</definedName>
    <definedName name="_432PK">#REF!</definedName>
    <definedName name="_433FA">#REF!</definedName>
    <definedName name="_433PK">#REF!</definedName>
    <definedName name="_4CSTON2_3">#REF!</definedName>
    <definedName name="_4Excel_BuiltIn_Print_Area_1_1_1_1">#REF!</definedName>
    <definedName name="_5">#N/A</definedName>
    <definedName name="_5_入力表_棟別_">#REF!</definedName>
    <definedName name="_5_罫線引き">#REF!</definedName>
    <definedName name="_5000">#REF!</definedName>
    <definedName name="_511FA">#REF!</definedName>
    <definedName name="_511PK">#REF!</definedName>
    <definedName name="_512FA">#REF!</definedName>
    <definedName name="_512PK">#REF!</definedName>
    <definedName name="_521FA">#REF!</definedName>
    <definedName name="_521PK">#REF!</definedName>
    <definedName name="_522FA">[11]DIV5!#REF!</definedName>
    <definedName name="_522PK">#REF!</definedName>
    <definedName name="_541FA">#REF!</definedName>
    <definedName name="_541PK">#REF!</definedName>
    <definedName name="_542FA">#REF!</definedName>
    <definedName name="_542PK">#REF!</definedName>
    <definedName name="_5Excel_BuiltIn_Print_Area_9_1">#REF!,#REF!</definedName>
    <definedName name="_6">#N/A</definedName>
    <definedName name="_6_罫線消去">#REF!</definedName>
    <definedName name="_611FA">#REF!</definedName>
    <definedName name="_611PK">#REF!</definedName>
    <definedName name="_612FA">#REF!</definedName>
    <definedName name="_612PK">#REF!</definedName>
    <definedName name="_621FA">#REF!</definedName>
    <definedName name="_621PK">#REF!</definedName>
    <definedName name="_622FA">#REF!</definedName>
    <definedName name="_622PK">#REF!</definedName>
    <definedName name="_623FA">#REF!</definedName>
    <definedName name="_623PK">#REF!</definedName>
    <definedName name="_632FA">#REF!</definedName>
    <definedName name="_632PK">#REF!</definedName>
    <definedName name="_633FA">#REF!</definedName>
    <definedName name="_633PK">#REF!</definedName>
    <definedName name="_634FA">#REF!</definedName>
    <definedName name="_634PK">#REF!</definedName>
    <definedName name="_635AFA">#REF!</definedName>
    <definedName name="_635APK">#REF!</definedName>
    <definedName name="_635FA">#REF!</definedName>
    <definedName name="_635PK">#REF!</definedName>
    <definedName name="_67">#REF!</definedName>
    <definedName name="_7">#REF!</definedName>
    <definedName name="_7.1__2">'[2]D7(1)'!#REF!</definedName>
    <definedName name="_711FA">#REF!</definedName>
    <definedName name="_711PK">#REF!</definedName>
    <definedName name="_712FA">#REF!</definedName>
    <definedName name="_712PK">#REF!</definedName>
    <definedName name="_72FA">#REF!</definedName>
    <definedName name="_72PK">#REF!</definedName>
    <definedName name="_74FA">#REF!</definedName>
    <definedName name="_74PK">#REF!</definedName>
    <definedName name="_750_KVA_X_64__">#REF!</definedName>
    <definedName name="_751FA">#REF!</definedName>
    <definedName name="_751PK">#REF!</definedName>
    <definedName name="_752FA">#REF!</definedName>
    <definedName name="_752PK">#REF!</definedName>
    <definedName name="_753FA">#REF!</definedName>
    <definedName name="_753PK">#REF!</definedName>
    <definedName name="_754FA">#REF!</definedName>
    <definedName name="_754PK">#REF!</definedName>
    <definedName name="_8">#REF!</definedName>
    <definedName name="_8000">#REF!</definedName>
    <definedName name="_811FA">#REF!</definedName>
    <definedName name="_811PK">#REF!</definedName>
    <definedName name="_812FA">#REF!</definedName>
    <definedName name="_812PK">#REF!</definedName>
    <definedName name="_813FA">#REF!</definedName>
    <definedName name="_813PK">#REF!</definedName>
    <definedName name="_814FA">#REF!</definedName>
    <definedName name="_814PK">#REF!</definedName>
    <definedName name="_815FA">#REF!</definedName>
    <definedName name="_815PK">#REF!</definedName>
    <definedName name="_817FA">#REF!</definedName>
    <definedName name="_817PK">#REF!</definedName>
    <definedName name="_818FA">#REF!</definedName>
    <definedName name="_818PK">#REF!</definedName>
    <definedName name="_819FA">#REF!</definedName>
    <definedName name="_819PK">#REF!</definedName>
    <definedName name="_82FA">#REF!</definedName>
    <definedName name="_82PK">#REF!</definedName>
    <definedName name="_83FA">#REF!</definedName>
    <definedName name="_83PK">#REF!</definedName>
    <definedName name="_841FA">#REF!</definedName>
    <definedName name="_841PK">#REF!</definedName>
    <definedName name="_842FA">#REF!</definedName>
    <definedName name="_842PK">#REF!</definedName>
    <definedName name="_843FA">#REF!</definedName>
    <definedName name="_843PK">#REF!</definedName>
    <definedName name="_844FA">#REF!</definedName>
    <definedName name="_844PK">#REF!</definedName>
    <definedName name="_845FA">#REF!</definedName>
    <definedName name="_845PK">#REF!</definedName>
    <definedName name="_8A">'[23]I-KAMAR'!#REF!</definedName>
    <definedName name="_9">#REF!</definedName>
    <definedName name="_910FA">#REF!</definedName>
    <definedName name="_910PK">#REF!</definedName>
    <definedName name="_911FA">#REF!</definedName>
    <definedName name="_911PK">#REF!</definedName>
    <definedName name="_912FA">#REF!</definedName>
    <definedName name="_912PK">#REF!</definedName>
    <definedName name="_913FA">#REF!</definedName>
    <definedName name="_913PK">#REF!</definedName>
    <definedName name="_914FA">#REF!</definedName>
    <definedName name="_914PK">#REF!</definedName>
    <definedName name="_915FA">#REF!</definedName>
    <definedName name="_915PK">#REF!</definedName>
    <definedName name="_916FA">#REF!</definedName>
    <definedName name="_916PK">#REF!</definedName>
    <definedName name="_917FA">#REF!</definedName>
    <definedName name="_917PK">#REF!</definedName>
    <definedName name="_918FA">#REF!</definedName>
    <definedName name="_918PK">#REF!</definedName>
    <definedName name="_919FA">#REF!</definedName>
    <definedName name="_919PK">#REF!</definedName>
    <definedName name="_94FA">#REF!</definedName>
    <definedName name="_94PK">#REF!</definedName>
    <definedName name="_95FA">#REF!</definedName>
    <definedName name="_95PK">#REF!</definedName>
    <definedName name="_96FA">#REF!</definedName>
    <definedName name="_96PK">#REF!</definedName>
    <definedName name="_97FA">#REF!</definedName>
    <definedName name="_97PK">#REF!</definedName>
    <definedName name="_98FA">#REF!</definedName>
    <definedName name="_98PK">#REF!</definedName>
    <definedName name="_99FA">#REF!</definedName>
    <definedName name="_99PK">#REF!</definedName>
    <definedName name="_A">#N/A</definedName>
    <definedName name="_A100000">#REF!</definedName>
    <definedName name="_a655536">#REF!</definedName>
    <definedName name="_A70000">#REF!</definedName>
    <definedName name="_A80000">#REF!</definedName>
    <definedName name="_aaa1">#REF!</definedName>
    <definedName name="_AAD1">#N/A</definedName>
    <definedName name="_AAD3">[0]!HANDLE_PINTU_STAINLESS_BULAT:[0]!p_d1</definedName>
    <definedName name="_abs100">#REF!</definedName>
    <definedName name="_ADD1">[0]!STOPE:([0]!STR)</definedName>
    <definedName name="_ADD2" localSheetId="10">[0]!STOP2E:STRIPING1</definedName>
    <definedName name="_ADD2" localSheetId="0">[0]!STOP2E:STRIPING1</definedName>
    <definedName name="_ADD2" localSheetId="3">[0]!STOP2E:STRIPING1</definedName>
    <definedName name="_ADD2" localSheetId="12">[0]!STOP2E:STRIPING1</definedName>
    <definedName name="_ADD2" localSheetId="13">[0]!STOP2E:STRIPING1</definedName>
    <definedName name="_ADD2">STOP2E:STRIPING1</definedName>
    <definedName name="_ADD3" localSheetId="10">[0]!STOP2E:STRIPING1</definedName>
    <definedName name="_ADD3" localSheetId="0">[0]!STOP2E:STRIPING1</definedName>
    <definedName name="_ADD3" localSheetId="3">[0]!STOP2E:STRIPING1</definedName>
    <definedName name="_ADD3" localSheetId="12">[0]!STOP2E:STRIPING1</definedName>
    <definedName name="_ADD3" localSheetId="13">[0]!STOP2E:STRIPING1</definedName>
    <definedName name="_ADD3">STOP2E:STRIPING1</definedName>
    <definedName name="_AHS2">#N/A</definedName>
    <definedName name="_ahu100">#REF!</definedName>
    <definedName name="_ahu150">#REF!</definedName>
    <definedName name="_ako100">#REF!</definedName>
    <definedName name="_ako150">#REF!</definedName>
    <definedName name="_ako50">#REF!</definedName>
    <definedName name="_ako80">#REF!</definedName>
    <definedName name="_aku100">#REF!</definedName>
    <definedName name="_aku150">#REF!</definedName>
    <definedName name="_alt1">#N/A</definedName>
    <definedName name="_ana1">#REF!</definedName>
    <definedName name="_ana10">#REF!</definedName>
    <definedName name="_ana100">#REF!</definedName>
    <definedName name="_ana101">#REF!</definedName>
    <definedName name="_ana102">#REF!</definedName>
    <definedName name="_ana103">#REF!</definedName>
    <definedName name="_ana104">#REF!</definedName>
    <definedName name="_ana105">#REF!</definedName>
    <definedName name="_ana106">#REF!</definedName>
    <definedName name="_ana107">#REF!</definedName>
    <definedName name="_ana108">#REF!</definedName>
    <definedName name="_ana109">#REF!</definedName>
    <definedName name="_ana11">#REF!</definedName>
    <definedName name="_ana110">#REF!</definedName>
    <definedName name="_ana111">#REF!</definedName>
    <definedName name="_ana112">#REF!</definedName>
    <definedName name="_ana113">#REF!</definedName>
    <definedName name="_ana114">#REF!</definedName>
    <definedName name="_ana115">#REF!</definedName>
    <definedName name="_ana116">#REF!</definedName>
    <definedName name="_ana117">#REF!</definedName>
    <definedName name="_ana118">#REF!</definedName>
    <definedName name="_ana119">#REF!</definedName>
    <definedName name="_ana12">#REF!</definedName>
    <definedName name="_ana120">#REF!</definedName>
    <definedName name="_ana121">#REF!</definedName>
    <definedName name="_ana122">#REF!</definedName>
    <definedName name="_ana123">#REF!</definedName>
    <definedName name="_ana124">#REF!</definedName>
    <definedName name="_ana13">#REF!</definedName>
    <definedName name="_ana14">#REF!</definedName>
    <definedName name="_ana15">#REF!</definedName>
    <definedName name="_ana16">#REF!</definedName>
    <definedName name="_ana17">#REF!</definedName>
    <definedName name="_ana18">#REF!</definedName>
    <definedName name="_ana19">#REF!</definedName>
    <definedName name="_ana2">#REF!</definedName>
    <definedName name="_ana20">#REF!</definedName>
    <definedName name="_ana21">#REF!</definedName>
    <definedName name="_ana22">#REF!</definedName>
    <definedName name="_ana23">#REF!</definedName>
    <definedName name="_ana24">#REF!</definedName>
    <definedName name="_ana25">#REF!</definedName>
    <definedName name="_ana26">#REF!</definedName>
    <definedName name="_ana27">#REF!</definedName>
    <definedName name="_ana28">#REF!</definedName>
    <definedName name="_ana29">#REF!</definedName>
    <definedName name="_ana3">#REF!</definedName>
    <definedName name="_ana30">#REF!</definedName>
    <definedName name="_ana31">#REF!</definedName>
    <definedName name="_ana32">#REF!</definedName>
    <definedName name="_ana33">#REF!</definedName>
    <definedName name="_ana34">#REF!</definedName>
    <definedName name="_ana35">#REF!</definedName>
    <definedName name="_ana36">#REF!</definedName>
    <definedName name="_ana37">#REF!</definedName>
    <definedName name="_ana38">#REF!</definedName>
    <definedName name="_ana39">#REF!</definedName>
    <definedName name="_ana4">#REF!</definedName>
    <definedName name="_ana40">#REF!</definedName>
    <definedName name="_ana41">#REF!</definedName>
    <definedName name="_ana42">#REF!</definedName>
    <definedName name="_ana43">#REF!</definedName>
    <definedName name="_ana44">#REF!</definedName>
    <definedName name="_ana45">#REF!</definedName>
    <definedName name="_ana46">#REF!</definedName>
    <definedName name="_ana47">#REF!</definedName>
    <definedName name="_ana48">#REF!</definedName>
    <definedName name="_ana49">#REF!</definedName>
    <definedName name="_ana5">#REF!</definedName>
    <definedName name="_ana50">#REF!</definedName>
    <definedName name="_ana51">#REF!</definedName>
    <definedName name="_ana52">#REF!</definedName>
    <definedName name="_ana53">#REF!</definedName>
    <definedName name="_ana54">#REF!</definedName>
    <definedName name="_ana55">#REF!</definedName>
    <definedName name="_ana56">#REF!</definedName>
    <definedName name="_ana57">#REF!</definedName>
    <definedName name="_ana58">#REF!</definedName>
    <definedName name="_ana59">#REF!</definedName>
    <definedName name="_ana6">#REF!</definedName>
    <definedName name="_ana60">#REF!</definedName>
    <definedName name="_ana61">#REF!</definedName>
    <definedName name="_ana62">#REF!</definedName>
    <definedName name="_ana63">#REF!</definedName>
    <definedName name="_ana64">#REF!</definedName>
    <definedName name="_ana65">#REF!</definedName>
    <definedName name="_ana66">#REF!</definedName>
    <definedName name="_ana67">#REF!</definedName>
    <definedName name="_ana68">#REF!</definedName>
    <definedName name="_ana69">#REF!</definedName>
    <definedName name="_ana7">#REF!</definedName>
    <definedName name="_ana70">#REF!</definedName>
    <definedName name="_ana71">#REF!</definedName>
    <definedName name="_ana72">#REF!</definedName>
    <definedName name="_ana73">#REF!</definedName>
    <definedName name="_ana74">#REF!</definedName>
    <definedName name="_ana75">#REF!</definedName>
    <definedName name="_ana76">#REF!</definedName>
    <definedName name="_ana77">#REF!</definedName>
    <definedName name="_ana78">#REF!</definedName>
    <definedName name="_ana79">#REF!</definedName>
    <definedName name="_ana8">#REF!</definedName>
    <definedName name="_ana80">#REF!</definedName>
    <definedName name="_ana81">#REF!</definedName>
    <definedName name="_ana82">#REF!</definedName>
    <definedName name="_ana83">#REF!</definedName>
    <definedName name="_ana84">#REF!</definedName>
    <definedName name="_ana85">#REF!</definedName>
    <definedName name="_ana86">#REF!</definedName>
    <definedName name="_ana87">#REF!</definedName>
    <definedName name="_ana88">#REF!</definedName>
    <definedName name="_ana89">#REF!</definedName>
    <definedName name="_ana9">#REF!</definedName>
    <definedName name="_ana90">#REF!</definedName>
    <definedName name="_ana91">#REF!</definedName>
    <definedName name="_ana92">#REF!</definedName>
    <definedName name="_ana93">#REF!</definedName>
    <definedName name="_ana94">#REF!</definedName>
    <definedName name="_ana95">#REF!</definedName>
    <definedName name="_ana96">#REF!</definedName>
    <definedName name="_ana97">#REF!</definedName>
    <definedName name="_ana98">#REF!</definedName>
    <definedName name="_ana99">#REF!</definedName>
    <definedName name="_APP3">#N/A</definedName>
    <definedName name="_arr3">{"Book1","4.09 FLORA DAN FAUNA.xls","4.22 PERLENGKAPAN SEKOLAH.xls"}</definedName>
    <definedName name="_atb">#REF!</definedName>
    <definedName name="_ATB1">#REF!</definedName>
    <definedName name="_ATB2">#REF!</definedName>
    <definedName name="_ATB3">#REF!</definedName>
    <definedName name="_ATB4">#REF!</definedName>
    <definedName name="_b">#REF!</definedName>
    <definedName name="_bbm10">#REF!</definedName>
    <definedName name="_bbm3">#REF!</definedName>
    <definedName name="_bbm5">#REF!</definedName>
    <definedName name="_bbm8">#REF!</definedName>
    <definedName name="_bcv100">#REF!</definedName>
    <definedName name="_bcv125">#REF!</definedName>
    <definedName name="_bcv150">#REF!</definedName>
    <definedName name="_bet123">#REF!</definedName>
    <definedName name="_bet135">#REF!</definedName>
    <definedName name="_bet275">#REF!</definedName>
    <definedName name="_bet350">#REF!</definedName>
    <definedName name="_bet400">#REF!</definedName>
    <definedName name="_BOX2">#REF!</definedName>
    <definedName name="_bpl32">#REF!</definedName>
    <definedName name="_bpl9">#REF!</definedName>
    <definedName name="_BRA2">#REF!</definedName>
    <definedName name="_bsc100">#REF!</definedName>
    <definedName name="_bsd1600">#REF!</definedName>
    <definedName name="_bsd2500">#REF!</definedName>
    <definedName name="_bsd4000">#REF!</definedName>
    <definedName name="_btn175">#REF!</definedName>
    <definedName name="_btn300">#REF!</definedName>
    <definedName name="_bud3500">#REF!</definedName>
    <definedName name="_Builtin0">#N/A</definedName>
    <definedName name="_bvd1">#REF!</definedName>
    <definedName name="_bvd2">#REF!</definedName>
    <definedName name="_bvd3">#REF!</definedName>
    <definedName name="_bvd34">#REF!</definedName>
    <definedName name="_bvd4">#REF!</definedName>
    <definedName name="_bvd5">#REF!</definedName>
    <definedName name="_bvd8">#REF!</definedName>
    <definedName name="_C">#REF!</definedName>
    <definedName name="_C1">#REF!</definedName>
    <definedName name="_C10">#REF!</definedName>
    <definedName name="_C11">#REF!</definedName>
    <definedName name="_C12">#REF!</definedName>
    <definedName name="_C13">#REF!</definedName>
    <definedName name="_C2">#REF!</definedName>
    <definedName name="_C3">#REF!</definedName>
    <definedName name="_C4">#REF!</definedName>
    <definedName name="_C5">#REF!</definedName>
    <definedName name="_C6">#REF!</definedName>
    <definedName name="_C7">#REF!</definedName>
    <definedName name="_C8">#REF!</definedName>
    <definedName name="_C9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>#REF!</definedName>
    <definedName name="_CCF2">#REF!</definedName>
    <definedName name="_CH1..H1___C__R">#REF!</definedName>
    <definedName name="_CH11..H11___C_">#REF!</definedName>
    <definedName name="_CH13..H13___C_">#REF!</definedName>
    <definedName name="_CH15..H15___C_">#REF!</definedName>
    <definedName name="_CH17..H17___C_">#REF!</definedName>
    <definedName name="_CH19..H19___C_">#REF!</definedName>
    <definedName name="_CH21..H21___C_">#REF!</definedName>
    <definedName name="_CH23..H23___C_">#REF!</definedName>
    <definedName name="_CH25..H25___C_">#REF!</definedName>
    <definedName name="_CH27..H27___C_">#REF!</definedName>
    <definedName name="_CH29..H29___C_">#REF!</definedName>
    <definedName name="_CH3..H3___C__R">#REF!</definedName>
    <definedName name="_CH31..H31___C_">#REF!</definedName>
    <definedName name="_CH33..H33___C_">#REF!</definedName>
    <definedName name="_CH35..H35___C_">#REF!</definedName>
    <definedName name="_CH37..H37___C_">#REF!</definedName>
    <definedName name="_CH39..H39___C_">#REF!</definedName>
    <definedName name="_CH41..H41___C_">#REF!</definedName>
    <definedName name="_CH43..H43___C_">#REF!</definedName>
    <definedName name="_CH45..H45___C_">#REF!</definedName>
    <definedName name="_CH5..H5___C__R">#REF!</definedName>
    <definedName name="_CH7..H7___C__R">#REF!</definedName>
    <definedName name="_CH9..H9___C__R">#REF!</definedName>
    <definedName name="_cip10">#REF!</definedName>
    <definedName name="_cip2">#REF!</definedName>
    <definedName name="_cip3">#REF!</definedName>
    <definedName name="_cip4">#REF!</definedName>
    <definedName name="_cip6">#REF!</definedName>
    <definedName name="_cip8">#REF!</definedName>
    <definedName name="_clg04">#REF!</definedName>
    <definedName name="_CLP1">#REF!</definedName>
    <definedName name="_CLP2">#REF!</definedName>
    <definedName name="_CLP3">#REF!</definedName>
    <definedName name="_CLP4">#REF!</definedName>
    <definedName name="_CLP5">#REF!</definedName>
    <definedName name="_CLP6">#REF!</definedName>
    <definedName name="_CLP7">#REF!</definedName>
    <definedName name="_cod4">#REF!</definedName>
    <definedName name="_cod50">[7]SAP!#REF!</definedName>
    <definedName name="_coe135">#REF!</definedName>
    <definedName name="_cor135">#REF!</definedName>
    <definedName name="_cvd100">#REF!</definedName>
    <definedName name="_cvd15">#REF!</definedName>
    <definedName name="_cvd150">#REF!</definedName>
    <definedName name="_cvd50">#REF!</definedName>
    <definedName name="_cvd65">#REF!</definedName>
    <definedName name="_D">#REF!</definedName>
    <definedName name="_daf1">#REF!</definedName>
    <definedName name="_DAF10">#REF!</definedName>
    <definedName name="_daf2">#REF!</definedName>
    <definedName name="_daf31">#REF!</definedName>
    <definedName name="_daf32">#REF!</definedName>
    <definedName name="_daf33">#REF!</definedName>
    <definedName name="_ddn400">#REF!</definedName>
    <definedName name="_ddn600">#REF!</definedName>
    <definedName name="_der4">{"Book1","4.09 FLORA DAN FAUNA.xls","4.22 PERLENGKAPAN SEKOLAH.xls"}</definedName>
    <definedName name="_dia6">#REF!</definedName>
    <definedName name="_Dist_Bin" hidden="1">[24]H.Satuan!#REF!</definedName>
    <definedName name="_Dist_Values" hidden="1">#REF!</definedName>
    <definedName name="_DIV1">[25]BOQ!$G$31</definedName>
    <definedName name="_DIV10">#REF!</definedName>
    <definedName name="_DIV11">#REF!</definedName>
    <definedName name="_DIV2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dlh20">#REF!</definedName>
    <definedName name="_dlh50">#REF!</definedName>
    <definedName name="_doc5">{"Book1","4.09 FLORA DAN FAUNA.xls","4.22 PERLENGKAPAN SEKOLAH.xls"}</definedName>
    <definedName name="_dot2020">#REF!</definedName>
    <definedName name="_EEE01">#REF!</definedName>
    <definedName name="_EEE02">#REF!</definedName>
    <definedName name="_EEE03">#REF!</definedName>
    <definedName name="_EEE04">#REF!</definedName>
    <definedName name="_EEE05">'[4]5-ALAT(1)'!$AW$21</definedName>
    <definedName name="_EEE06">#REF!</definedName>
    <definedName name="_EEE07">#REF!</definedName>
    <definedName name="_EEE08">#REF!</definedName>
    <definedName name="_EEE09">'[4]5-ALAT(1)'!$AW$25</definedName>
    <definedName name="_EEE10">'[4]5-ALAT(1)'!$AW$26</definedName>
    <definedName name="_EEE11">'[4]5-ALAT(1)'!$AW$27</definedName>
    <definedName name="_EEE12">#REF!</definedName>
    <definedName name="_EEE13">#REF!</definedName>
    <definedName name="_EEE14">#REF!</definedName>
    <definedName name="_EEE15">#REF!</definedName>
    <definedName name="_EEE16">'[4]5-ALAT(1)'!$AW$32</definedName>
    <definedName name="_EEE17">#REF!</definedName>
    <definedName name="_EEE18">#REF!</definedName>
    <definedName name="_EEE19">#REF!</definedName>
    <definedName name="_EEE20">#REF!</definedName>
    <definedName name="_EEE21">#REF!</definedName>
    <definedName name="_EEE22">#REF!</definedName>
    <definedName name="_EEE23">#REF!</definedName>
    <definedName name="_EEE24">#REF!</definedName>
    <definedName name="_EEE25">#REF!</definedName>
    <definedName name="_EEE26">#REF!</definedName>
    <definedName name="_EEE27">#REF!</definedName>
    <definedName name="_EEE28">#REF!</definedName>
    <definedName name="_EEE29">#REF!</definedName>
    <definedName name="_EEE30">#REF!</definedName>
    <definedName name="_EEE31">'[4]5-ALAT(1)'!$AW$47</definedName>
    <definedName name="_EEE32">#REF!</definedName>
    <definedName name="_EEE33">#REF!</definedName>
    <definedName name="_Eqp1">#REF!</definedName>
    <definedName name="_Eqp2">#REF!</definedName>
    <definedName name="_EQU1">#REF!</definedName>
    <definedName name="_EQU2">#REF!</definedName>
    <definedName name="_ewr4">#REF!</definedName>
    <definedName name="_f" hidden="1">#REF!</definedName>
    <definedName name="_F_2">#REF!</definedName>
    <definedName name="_F_3">#REF!</definedName>
    <definedName name="_fdd100">[7]SAP!#REF!</definedName>
    <definedName name="_fdd3">#REF!</definedName>
    <definedName name="_fdu2">#REF!</definedName>
    <definedName name="_Fill" hidden="1">#REF!</definedName>
    <definedName name="_xlnm._FilterDatabase" localSheetId="12" hidden="1">'MPU OPSI 1'!$A$8:$K$8</definedName>
    <definedName name="_xlnm._FilterDatabase" localSheetId="13" hidden="1">'MPU OPSI 2'!$A$8:$K$8</definedName>
    <definedName name="_xlnm._FilterDatabase" localSheetId="14" hidden="1">TKDN!$A$3:$C$3</definedName>
    <definedName name="_FIT100">#REF!</definedName>
    <definedName name="_fit125">#REF!</definedName>
    <definedName name="_FIT150">#REF!</definedName>
    <definedName name="_FIT200">#REF!</definedName>
    <definedName name="_FIT300">#REF!</definedName>
    <definedName name="_FIT65">#REF!</definedName>
    <definedName name="_fit80">#REF!</definedName>
    <definedName name="_fjd100">#REF!</definedName>
    <definedName name="_fjd150">#REF!</definedName>
    <definedName name="_fjd50">#REF!</definedName>
    <definedName name="_fjd65">#REF!</definedName>
    <definedName name="_flr04">#REF!</definedName>
    <definedName name="_fmd150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vd100">[7]SAP!#REF!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1">#REF!</definedName>
    <definedName name="_gk2" hidden="1">#REF!</definedName>
    <definedName name="_GOTO_D19__WXEU">#REF!</definedName>
    <definedName name="_GOTO_D2__WCS12">#REF!</definedName>
    <definedName name="_GOTO_D80__WCS1">#REF!</definedName>
    <definedName name="_GOTO_M84__R_3_">#REF!</definedName>
    <definedName name="_GOTO_Q23__R_5_">#REF!</definedName>
    <definedName name="_grc1">#REF!</definedName>
    <definedName name="_Grc4">#REF!</definedName>
    <definedName name="_gti50">#REF!</definedName>
    <definedName name="_gti60">#REF!</definedName>
    <definedName name="_gvd1">#REF!</definedName>
    <definedName name="_gvd10">#REF!</definedName>
    <definedName name="_gvd100">#REF!</definedName>
    <definedName name="_gvd15">#REF!</definedName>
    <definedName name="_gvd150">#REF!</definedName>
    <definedName name="_gvd2">#REF!</definedName>
    <definedName name="_gvd20">[7]SAP!#REF!</definedName>
    <definedName name="_gvd25">#REF!</definedName>
    <definedName name="_gvd3">#REF!</definedName>
    <definedName name="_gvd32">[7]SAP!#REF!</definedName>
    <definedName name="_gvd4">#REF!</definedName>
    <definedName name="_gvd40">[7]SAP!#REF!</definedName>
    <definedName name="_gvd5">#REF!</definedName>
    <definedName name="_gvd50">#REF!</definedName>
    <definedName name="_gvd6">#REF!</definedName>
    <definedName name="_gvd65">#REF!</definedName>
    <definedName name="_gvd8">#REF!</definedName>
    <definedName name="_gvd80">[7]SAP!#REF!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hdw1">#REF!</definedName>
    <definedName name="_HOME__FS">#REF!</definedName>
    <definedName name="_HOME__WGZY__R_">#REF!</definedName>
    <definedName name="_int1">#REF!</definedName>
    <definedName name="_int2">#REF!</definedName>
    <definedName name="_jum1">#REF!</definedName>
    <definedName name="_jum10">#REF!</definedName>
    <definedName name="_jum2">#REF!</definedName>
    <definedName name="_jum3">#REF!</definedName>
    <definedName name="_jum4">#REF!</definedName>
    <definedName name="_jum5">#REF!</definedName>
    <definedName name="_jum6">#REF!</definedName>
    <definedName name="_jum7">#REF!</definedName>
    <definedName name="_jum8">#REF!</definedName>
    <definedName name="_jum9">#REF!</definedName>
    <definedName name="_k.125">#REF!</definedName>
    <definedName name="_k.175">#REF!</definedName>
    <definedName name="_k.225">#REF!</definedName>
    <definedName name="_kap11000">#REF!</definedName>
    <definedName name="_kap2200">#REF!</definedName>
    <definedName name="_kap3000">#REF!</definedName>
    <definedName name="_kap4500">#REF!</definedName>
    <definedName name="_kap5500">#REF!</definedName>
    <definedName name="_kap6500">#REF!</definedName>
    <definedName name="_kap9000">#REF!</definedName>
    <definedName name="_kco7">#REF!</definedName>
    <definedName name="_ke1">#REF!</definedName>
    <definedName name="_ke2">#REF!</definedName>
    <definedName name="_ke3">#REF!</definedName>
    <definedName name="_ke4">#REF!</definedName>
    <definedName name="_ker1020">#REF!</definedName>
    <definedName name="_ker2020">#REF!</definedName>
    <definedName name="_ker2025">#REF!</definedName>
    <definedName name="_ker3030">#REF!</definedName>
    <definedName name="_KEY001" hidden="1">[8]LOADDAT!#REF!</definedName>
    <definedName name="_KEY002" hidden="1">[8]LOADDAT!#REF!</definedName>
    <definedName name="_KEY01" hidden="1">[8]LOADDAT!#REF!</definedName>
    <definedName name="_KEY02" hidden="1">[8]LOADDAT!#REF!</definedName>
    <definedName name="_Key1" hidden="1">[26]Harga!$D$72:$D$97</definedName>
    <definedName name="_Key2" hidden="1">#REF!</definedName>
    <definedName name="_kht20">#REF!</definedName>
    <definedName name="_kht40">#REF!</definedName>
    <definedName name="_kht50">#REF!</definedName>
    <definedName name="_kia3">[10]Bahan!$F$97</definedName>
    <definedName name="_km5">#REF!</definedName>
    <definedName name="_ko2">#REF!</definedName>
    <definedName name="_kof1">[27]Analisa!$AB$17</definedName>
    <definedName name="_kr15">[7]SAP!#REF!</definedName>
    <definedName name="_L70000">#REF!</definedName>
    <definedName name="_LCM2">#REF!</definedName>
    <definedName name="_LCM3">#REF!</definedName>
    <definedName name="_ld100">#REF!</definedName>
    <definedName name="_ld120">#REF!</definedName>
    <definedName name="_ld50">#REF!</definedName>
    <definedName name="_ld60">#REF!</definedName>
    <definedName name="_ld80">#REF!</definedName>
    <definedName name="_ldp60">#REF!</definedName>
    <definedName name="_lh50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l11">#REF!</definedName>
    <definedName name="_ls100">#REF!</definedName>
    <definedName name="_ls50">#REF!</definedName>
    <definedName name="_ls60">#REF!</definedName>
    <definedName name="_ls80">#REF!</definedName>
    <definedName name="_M">#REF!</definedName>
    <definedName name="_MAC12">#REF!</definedName>
    <definedName name="_MAC46">#REF!</definedName>
    <definedName name="_mas1">{"Book1","4.09 FLORA DAN FAUNA.xls","4.22 PERLENGKAPAN SEKOLAH.xls"}</definedName>
    <definedName name="_mas12">{"Book1","4.09 FLORA DAN FAUNA.xls","4.22 PERLENGKAPAN SEKOLAH.xls"}</definedName>
    <definedName name="_mas2">{"Book1","4.09 FLORA DAN FAUNA.xls","4.22 PERLENGKAPAN SEKOLAH.xls"}</definedName>
    <definedName name="_mas4">{"Book1","4.09 FLORA DAN FAUNA.xls","4.22 PERLENGKAPAN SEKOLAH.xls"}</definedName>
    <definedName name="_mas5">{"Book1","4.09 FLORA DAN FAUNA.xls","4.22 PERLENGKAPAN SEKOLAH.xls"}</definedName>
    <definedName name="_mas6">{"Book1","4.09 FLORA DAN FAUNA.xls","4.22 PERLENGKAPAN SEKOLAH.xls"}</definedName>
    <definedName name="_mas7">{"Book1","4.09 FLORA DAN FAUNA.xls","4.22 PERLENGKAPAN SEKOLAH.xls"}</definedName>
    <definedName name="_mas8">{"Book1","4.09 FLORA DAN FAUNA.xls","4.22 PERLENGKAPAN SEKOLAH.xls"}</definedName>
    <definedName name="_mas9">{"Book1","4.09 FLORA DAN FAUNA.xls","4.22 PERLENGKAPAN SEKOLAH.xls"}</definedName>
    <definedName name="_MatInverse_Out" hidden="1">#REF!</definedName>
    <definedName name="_mc2">#REF!</definedName>
    <definedName name="_MDE04">#REF!</definedName>
    <definedName name="_MDE26">#REF!</definedName>
    <definedName name="_MDE36">#REF!</definedName>
    <definedName name="_MDE37">#REF!</definedName>
    <definedName name="_MDE38">#REF!</definedName>
    <definedName name="_MDE39">#REF!</definedName>
    <definedName name="_MDE40">#REF!</definedName>
    <definedName name="_MDE41">#REF!</definedName>
    <definedName name="_MDE42">#REF!</definedName>
    <definedName name="_MDE43">#REF!</definedName>
    <definedName name="_MDE44">#REF!</definedName>
    <definedName name="_MDE45">#REF!</definedName>
    <definedName name="_MDE46">#REF!</definedName>
    <definedName name="_MDE47">#REF!</definedName>
    <definedName name="_MDE48">#REF!</definedName>
    <definedName name="_MDE49">#REF!</definedName>
    <definedName name="_MDE50">#REF!</definedName>
    <definedName name="_MDE51">#REF!</definedName>
    <definedName name="_MDE52">#REF!</definedName>
    <definedName name="_MDE53">#REF!</definedName>
    <definedName name="_MDE54">#REF!</definedName>
    <definedName name="_MDE55">#REF!</definedName>
    <definedName name="_MDE56">#REF!</definedName>
    <definedName name="_MDE57">#REF!</definedName>
    <definedName name="_MDE58">#REF!</definedName>
    <definedName name="_MDE59">#REF!</definedName>
    <definedName name="_MDE60">#REF!</definedName>
    <definedName name="_MDE61">#REF!</definedName>
    <definedName name="_MDE62">#REF!</definedName>
    <definedName name="_MDE63">#REF!</definedName>
    <definedName name="_MDE64">#REF!</definedName>
    <definedName name="_MDE65">#REF!</definedName>
    <definedName name="_MDE66">#REF!</definedName>
    <definedName name="_MDE67">#REF!</definedName>
    <definedName name="_MDE68">#REF!</definedName>
    <definedName name="_ME08">'[28]AN ALAT'!$BO$166</definedName>
    <definedName name="_me1">{"Book1","4.09 FLORA DAN FAUNA.xls","4.22 PERLENGKAPAN SEKOLAH.xls"}</definedName>
    <definedName name="_ME2">#REF!</definedName>
    <definedName name="_ME20">'[28]AN ALAT'!$BO$348</definedName>
    <definedName name="_ME26">#REF!</definedName>
    <definedName name="_ME3">#REF!</definedName>
    <definedName name="_me4">{"Book1","4.09 FLORA DAN FAUNA.xls","4.22 PERLENGKAPAN SEKOLAH.xls"}</definedName>
    <definedName name="_ME41">#REF!</definedName>
    <definedName name="_ME42">#REF!</definedName>
    <definedName name="_ME43">#REF!</definedName>
    <definedName name="_ME44">#REF!</definedName>
    <definedName name="_ME45">#REF!</definedName>
    <definedName name="_ME46">#REF!</definedName>
    <definedName name="_ME47">#REF!</definedName>
    <definedName name="_ME48">#REF!</definedName>
    <definedName name="_ME49">#REF!</definedName>
    <definedName name="_me5">{"Book1","4.09 FLORA DAN FAUNA.xls","4.22 PERLENGKAPAN SEKOLAH.xls"}</definedName>
    <definedName name="_ME50">#REF!</definedName>
    <definedName name="_ME51">#REF!</definedName>
    <definedName name="_ME52">#REF!</definedName>
    <definedName name="_ME53">#REF!</definedName>
    <definedName name="_ME54">#REF!</definedName>
    <definedName name="_ME55">#REF!</definedName>
    <definedName name="_ME56">#REF!</definedName>
    <definedName name="_ME57">#REF!</definedName>
    <definedName name="_ME58">#REF!</definedName>
    <definedName name="_ME59">#REF!</definedName>
    <definedName name="_ME60">#REF!</definedName>
    <definedName name="_ME61">#REF!</definedName>
    <definedName name="_ME62">#REF!</definedName>
    <definedName name="_ME63">#REF!</definedName>
    <definedName name="_ME64">#REF!</definedName>
    <definedName name="_ME65">#REF!</definedName>
    <definedName name="_ME66">#REF!</definedName>
    <definedName name="_ME67">#REF!</definedName>
    <definedName name="_ME68">#REF!</definedName>
    <definedName name="_me9">{"Book1","4.09 FLORA DAN FAUNA.xls","4.22 PERLENGKAPAN SEKOLAH.xls"}</definedName>
    <definedName name="_mek1">{"Book1","4.09 FLORA DAN FAUNA.xls","4.22 PERLENGKAPAN SEKOLAH.xls"}</definedName>
    <definedName name="_mek2">{"Book1","4.09 FLORA DAN FAUNA.xls","4.22 PERLENGKAPAN SEKOLAH.xls"}</definedName>
    <definedName name="_mek3">{"Book1","4.09 FLORA DAN FAUNA.xls","4.22 PERLENGKAPAN SEKOLAH.xls"}</definedName>
    <definedName name="_mek5">{"Book1","4.09 FLORA DAN FAUNA.xls","4.22 PERLENGKAPAN SEKOLAH.xls"}</definedName>
    <definedName name="_mek87">{"Book1","4.09 FLORA DAN FAUNA.xls","4.22 PERLENGKAPAN SEKOLAH.xls"}</definedName>
    <definedName name="_mek9">{"Book1","4.09 FLORA DAN FAUNA.xls","4.22 PERLENGKAPAN SEKOLAH.xls"}</definedName>
    <definedName name="_MENUBRANCH_印">#REF!</definedName>
    <definedName name="_MENUBRANCH_表">#REF!</definedName>
    <definedName name="_meq12">{"Book1","4.09 FLORA DAN FAUNA.xls","4.22 PERLENGKAPAN SEKOLAH.xls"}</definedName>
    <definedName name="_mes1">#REF!</definedName>
    <definedName name="_mes2">#REF!</definedName>
    <definedName name="_mg8">#REF!</definedName>
    <definedName name="_MMM02">#REF!</definedName>
    <definedName name="_MMM04">'[4]4-Basic Price'!#REF!</definedName>
    <definedName name="_MMM12">'[17]Basic Price'!$F$69</definedName>
    <definedName name="_MMM16">'[3]upah&amp;bahan jln'!$F$74</definedName>
    <definedName name="_MMM19">'[2]4-Basic Price'!$F$71</definedName>
    <definedName name="_MMM24">'[2]4-Basic Price'!$F$76</definedName>
    <definedName name="_MMM25">#REF!</definedName>
    <definedName name="_MMM26">#REF!</definedName>
    <definedName name="_MMM28">#REF!</definedName>
    <definedName name="_MMM29">#REF!</definedName>
    <definedName name="_MMM30">#REF!</definedName>
    <definedName name="_MMM31">#REF!</definedName>
    <definedName name="_MMM32">#REF!</definedName>
    <definedName name="_MMM35">#REF!</definedName>
    <definedName name="_MMM36">#REF!</definedName>
    <definedName name="_MMM37">'[4]4-Basic Price'!$N$116</definedName>
    <definedName name="_MMM38">'[2]4-Basic Price'!#REF!</definedName>
    <definedName name="_MMM40">#REF!</definedName>
    <definedName name="_MMM41">#REF!</definedName>
    <definedName name="_MMM411">#REF!</definedName>
    <definedName name="_MMM42">'[2]4-Basic Price'!$F$96</definedName>
    <definedName name="_MMM43">#REF!</definedName>
    <definedName name="_MMM45">#REF!</definedName>
    <definedName name="_MMM46">#REF!</definedName>
    <definedName name="_MMM47">'[4]4-Basic Price'!$N$136</definedName>
    <definedName name="_MMM48">'[4]4-Basic Price'!$N$137</definedName>
    <definedName name="_MMM49">#REF!</definedName>
    <definedName name="_MMM50">#REF!</definedName>
    <definedName name="_MMM51">#REF!</definedName>
    <definedName name="_MMM52">#REF!</definedName>
    <definedName name="_MMM53">#REF!</definedName>
    <definedName name="_MMM54">'[4]4-Basic Price'!$N$144</definedName>
    <definedName name="_MMM57">#REF!</definedName>
    <definedName name="_MMM58">#REF!</definedName>
    <definedName name="_MMM59">#REF!</definedName>
    <definedName name="_MMM60">#REF!</definedName>
    <definedName name="_MMM61">#REF!</definedName>
    <definedName name="_MMM62">#REF!</definedName>
    <definedName name="_MMM63">#REF!</definedName>
    <definedName name="_MMM64">#REF!</definedName>
    <definedName name="_MMM65">#REF!</definedName>
    <definedName name="_MMM66">#REF!</definedName>
    <definedName name="_MOB1">#REF!</definedName>
    <definedName name="_MOB2">#REF!</definedName>
    <definedName name="_mpn20100">#REF!</definedName>
    <definedName name="_mpn2015">#REF!</definedName>
    <definedName name="_mpn20150">#REF!</definedName>
    <definedName name="_mpn2020">#REF!</definedName>
    <definedName name="_mpn2025">#REF!</definedName>
    <definedName name="_mpn2032">#REF!</definedName>
    <definedName name="_mpn2040">#REF!</definedName>
    <definedName name="_mpn2050">#REF!</definedName>
    <definedName name="_mpn2065">#REF!</definedName>
    <definedName name="_mpn2080">#REF!</definedName>
    <definedName name="_mu1">#REF!</definedName>
    <definedName name="_mu2">#REF!</definedName>
    <definedName name="_mu301">#REF!</definedName>
    <definedName name="_mul12">[29]BAHAN!$E$66</definedName>
    <definedName name="_mul9">#REF!</definedName>
    <definedName name="_mvd1">#REF!</definedName>
    <definedName name="_mvd2">#REF!</definedName>
    <definedName name="_mvd3">#REF!</definedName>
    <definedName name="_mvd4">#REF!</definedName>
    <definedName name="_NCL100">#REF!</definedName>
    <definedName name="_NCL200">#REF!</definedName>
    <definedName name="_NCL250">#REF!</definedName>
    <definedName name="_new5">#N/A</definedName>
    <definedName name="_nin190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rder1" hidden="1">255</definedName>
    <definedName name="_Order2" hidden="1">255</definedName>
    <definedName name="_p">#REF!</definedName>
    <definedName name="_PA1">#REF!</definedName>
    <definedName name="_PA10">#REF!</definedName>
    <definedName name="_pa18">#REF!</definedName>
    <definedName name="_PA2">#REF!</definedName>
    <definedName name="_PA3">#REF!</definedName>
    <definedName name="_PA4">#REF!</definedName>
    <definedName name="_PA5">#REF!</definedName>
    <definedName name="_PA6">#REF!</definedName>
    <definedName name="_PA7">#REF!</definedName>
    <definedName name="_PA8">#REF!</definedName>
    <definedName name="_PA9">#REF!</definedName>
    <definedName name="_pab100">#REF!</definedName>
    <definedName name="_pab125">#REF!</definedName>
    <definedName name="_pab126">#REF!</definedName>
    <definedName name="_pab15">#REF!</definedName>
    <definedName name="_pab150">#REF!</definedName>
    <definedName name="_pab2">#REF!</definedName>
    <definedName name="_pab20">#REF!</definedName>
    <definedName name="_pab25">#REF!</definedName>
    <definedName name="_pab32">#REF!</definedName>
    <definedName name="_pab4">#REF!</definedName>
    <definedName name="_pab40">#REF!</definedName>
    <definedName name="_pab50">#REF!</definedName>
    <definedName name="_pab6">#REF!</definedName>
    <definedName name="_pab65">#REF!</definedName>
    <definedName name="_pab80">#REF!</definedName>
    <definedName name="_PAC012">#REF!</definedName>
    <definedName name="_pah150">#REF!</definedName>
    <definedName name="_pak100">#REF!</definedName>
    <definedName name="_pak150">#REF!</definedName>
    <definedName name="_pak50">#REF!</definedName>
    <definedName name="_pak80">#REF!</definedName>
    <definedName name="_PAL1">#REF!</definedName>
    <definedName name="_PAL2">#REF!</definedName>
    <definedName name="_PAL3">#REF!</definedName>
    <definedName name="_pav8">#REF!</definedName>
    <definedName name="_PB1">#REF!</definedName>
    <definedName name="_PB2">#REF!</definedName>
    <definedName name="_PB3">#REF!</definedName>
    <definedName name="_pb34">#REF!</definedName>
    <definedName name="_pb4">#REF!</definedName>
    <definedName name="_pbf3">#REF!</definedName>
    <definedName name="_pbf4">#REF!</definedName>
    <definedName name="_PBK175">#REF!</definedName>
    <definedName name="_PBK225">#REF!</definedName>
    <definedName name="_pbs100">#REF!</definedName>
    <definedName name="_pbs15">#REF!</definedName>
    <definedName name="_pbs150">#REF!</definedName>
    <definedName name="_pbs40">#REF!</definedName>
    <definedName name="_pbs50">#REF!</definedName>
    <definedName name="_pbs65">#REF!</definedName>
    <definedName name="_pbs80">#REF!</definedName>
    <definedName name="_pc1">#REF!</definedName>
    <definedName name="_pc10">#REF!</definedName>
    <definedName name="_pc12">#REF!</definedName>
    <definedName name="_pc2">#REF!</definedName>
    <definedName name="_pc3">#REF!</definedName>
    <definedName name="_pc4">#REF!</definedName>
    <definedName name="_PC450">#REF!</definedName>
    <definedName name="_pc5">#REF!</definedName>
    <definedName name="_pc50">#REF!</definedName>
    <definedName name="_pc6">#REF!</definedName>
    <definedName name="_PC600">#REF!</definedName>
    <definedName name="_pc8">#REF!</definedName>
    <definedName name="_pc80">#REF!</definedName>
    <definedName name="_PCD10">#REF!</definedName>
    <definedName name="_PCD3">#REF!</definedName>
    <definedName name="_PCD6">#REF!</definedName>
    <definedName name="_PCD8">#REF!</definedName>
    <definedName name="_pcf10">#REF!</definedName>
    <definedName name="_pcf12">#REF!</definedName>
    <definedName name="_pcf3">#REF!</definedName>
    <definedName name="_pcf4">#REF!</definedName>
    <definedName name="_pcf5">#REF!</definedName>
    <definedName name="_pcf6">#REF!</definedName>
    <definedName name="_pcf8">#REF!</definedName>
    <definedName name="_pcf80">#REF!</definedName>
    <definedName name="_pd1">#REF!</definedName>
    <definedName name="_pd2">#REF!</definedName>
    <definedName name="_pd3">#REF!</definedName>
    <definedName name="_pdf3">#REF!</definedName>
    <definedName name="_pg2">#REF!</definedName>
    <definedName name="_ph100">#REF!</definedName>
    <definedName name="_ph150">#REF!</definedName>
    <definedName name="_phf100">#REF!</definedName>
    <definedName name="_phf150">#REF!</definedName>
    <definedName name="_PJ2">#REF!</definedName>
    <definedName name="_PJ3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jk5">#REF!</definedName>
    <definedName name="_PL1">#REF!</definedName>
    <definedName name="_PL2">#REF!</definedName>
    <definedName name="_PL3">#REF!</definedName>
    <definedName name="_pn20100">#REF!</definedName>
    <definedName name="_pn2015">#REF!</definedName>
    <definedName name="_pn20150">#REF!</definedName>
    <definedName name="_pn2020">#REF!</definedName>
    <definedName name="_pn2025">#REF!</definedName>
    <definedName name="_pn2032">#REF!</definedName>
    <definedName name="_pn2040">#REF!</definedName>
    <definedName name="_pn2050">#REF!</definedName>
    <definedName name="_pn2065">#REF!</definedName>
    <definedName name="_pn2080">#REF!</definedName>
    <definedName name="_po1000">#REF!</definedName>
    <definedName name="_por4040">#REF!</definedName>
    <definedName name="_ppn1">#REF!</definedName>
    <definedName name="_PPRA3_N69_AGPQ">#REF!</definedName>
    <definedName name="_PPRA72_N138_AG">#REF!</definedName>
    <definedName name="_PPRAE77_AP139_">#REF!</definedName>
    <definedName name="_PPRAJ1_AT45_AG">#REF!</definedName>
    <definedName name="_PPRAR77_AZ139_">#REF!</definedName>
    <definedName name="_PPRBB77_BJ139_">#REF!</definedName>
    <definedName name="_PPRBL77_BS139_">#REF!</definedName>
    <definedName name="_PPRL77_U139_AG">#REF!</definedName>
    <definedName name="_PPRT77_AA139_A">#REF!</definedName>
    <definedName name="_PPRZ1_AH49_AGP">#REF!</definedName>
    <definedName name="_PRC019">#REF!</definedName>
    <definedName name="_PSC052">#REF!</definedName>
    <definedName name="_PSC084">#REF!</definedName>
    <definedName name="_pv100">#REF!</definedName>
    <definedName name="_pv40">#REF!</definedName>
    <definedName name="_pv50">#REF!</definedName>
    <definedName name="_pv80">#REF!</definedName>
    <definedName name="_PVC05">#REF!</definedName>
    <definedName name="_pvc1">[10]Bahan!$F$216</definedName>
    <definedName name="_pvc100">[7]SAP!#REF!</definedName>
    <definedName name="_pvc12">#REF!</definedName>
    <definedName name="_pvc13">#REF!</definedName>
    <definedName name="_PVC150">#REF!</definedName>
    <definedName name="_PVC153">'[9]ANALISA SNI''13 '!#REF!</definedName>
    <definedName name="_PVC2">#REF!</definedName>
    <definedName name="_pvc20">#REF!</definedName>
    <definedName name="_PVC200">#REF!</definedName>
    <definedName name="_pvc25">#REF!</definedName>
    <definedName name="_pvc250">#REF!</definedName>
    <definedName name="_PVC3">'[19]ANALISA SNI''11 '!$I$2293</definedName>
    <definedName name="_pvc300">#REF!</definedName>
    <definedName name="_pvc32">[7]SAP!#REF!</definedName>
    <definedName name="_PVC34">#REF!</definedName>
    <definedName name="_pvc350">#REF!</definedName>
    <definedName name="_PVC4">[20]hrg.bhn!$I$2527</definedName>
    <definedName name="_pvc40">#REF!</definedName>
    <definedName name="_pvc400">#REF!</definedName>
    <definedName name="_pvc44">#REF!</definedName>
    <definedName name="_pvc50">[7]SAP!#REF!</definedName>
    <definedName name="_pvc6">#REF!</definedName>
    <definedName name="_pvc65">[7]SAP!#REF!</definedName>
    <definedName name="_pvc80">[7]SAP!#REF!</definedName>
    <definedName name="_pvf100">#REF!</definedName>
    <definedName name="_pvf80">#REF!</definedName>
    <definedName name="_Q">#REF!</definedName>
    <definedName name="_Q_1">#REF!</definedName>
    <definedName name="_Q_4">#REF!</definedName>
    <definedName name="_Q_9">#REF!</definedName>
    <definedName name="_QC1">#REF!</definedName>
    <definedName name="_QC2">#REF!</definedName>
    <definedName name="_QC3">#REF!</definedName>
    <definedName name="_qmd15">[7]SAP!#REF!</definedName>
    <definedName name="_qmd20">[7]SAP!#REF!</definedName>
    <definedName name="_QS1">#REF!</definedName>
    <definedName name="_QS10">#REF!</definedName>
    <definedName name="_QS11">#REF!</definedName>
    <definedName name="_QS12">#REF!</definedName>
    <definedName name="_QS13">#REF!</definedName>
    <definedName name="_QS14">#REF!</definedName>
    <definedName name="_QS15">#REF!</definedName>
    <definedName name="_QS16">#REF!</definedName>
    <definedName name="_QS17">#REF!</definedName>
    <definedName name="_QS18">#REF!</definedName>
    <definedName name="_QS19">#REF!</definedName>
    <definedName name="_QS2">#REF!</definedName>
    <definedName name="_QS20">#REF!</definedName>
    <definedName name="_QS21">#REF!</definedName>
    <definedName name="_QS3">#REF!</definedName>
    <definedName name="_QS4">#REF!</definedName>
    <definedName name="_QS5">#REF!</definedName>
    <definedName name="_QS6">#REF!</definedName>
    <definedName name="_QS7">#REF!</definedName>
    <definedName name="_QS8">#REF!</definedName>
    <definedName name="_QS9">#REF!</definedName>
    <definedName name="_RAB1">#REF!</definedName>
    <definedName name="_rab2">[11]DIV2!#REF!</definedName>
    <definedName name="_rambuncis">#REF!</definedName>
    <definedName name="_rd1">#REF!</definedName>
    <definedName name="_rd2">#REF!</definedName>
    <definedName name="_rd3">#REF!</definedName>
    <definedName name="_rd4">#REF!</definedName>
    <definedName name="_rd6">#REF!</definedName>
    <definedName name="_rd8">#REF!</definedName>
    <definedName name="_rdd100">[7]SAP!#REF!</definedName>
    <definedName name="_rdd150">[7]SAP!#REF!</definedName>
    <definedName name="_Regression_Int">1</definedName>
    <definedName name="_rk100">#REF!</definedName>
    <definedName name="_rk150">#REF!</definedName>
    <definedName name="_rk200">#REF!</definedName>
    <definedName name="_rk300">#REF!</definedName>
    <definedName name="_rk400">#REF!</definedName>
    <definedName name="_rk500">#REF!</definedName>
    <definedName name="_rk600">#REF!</definedName>
    <definedName name="_rkl1000">#REF!</definedName>
    <definedName name="_rkl1200">#REF!</definedName>
    <definedName name="_rkl200">#REF!</definedName>
    <definedName name="_rkl300">#REF!</definedName>
    <definedName name="_rkl400">#REF!</definedName>
    <definedName name="_rkl500">#REF!</definedName>
    <definedName name="_rkl600">#REF!</definedName>
    <definedName name="_rkl700">#REF!</definedName>
    <definedName name="_rkl800">#REF!</definedName>
    <definedName name="_S">#REF!</definedName>
    <definedName name="_S_1">#REF!</definedName>
    <definedName name="_S_10">#REF!</definedName>
    <definedName name="_S_10_2">#REF!</definedName>
    <definedName name="_S_10_3">#REF!</definedName>
    <definedName name="_S_11">#REF!</definedName>
    <definedName name="_S_11_2">#REF!</definedName>
    <definedName name="_S_11_3">#REF!</definedName>
    <definedName name="_S_12">#REF!</definedName>
    <definedName name="_S_12_2">#REF!</definedName>
    <definedName name="_S_12_3">#REF!</definedName>
    <definedName name="_S_2">#REF!</definedName>
    <definedName name="_S_2_1">#REF!</definedName>
    <definedName name="_S_2_2">#REF!</definedName>
    <definedName name="_S_2_3">#REF!</definedName>
    <definedName name="_S_3_1">#REF!</definedName>
    <definedName name="_S_3_2">#REF!</definedName>
    <definedName name="_S_3_3">#REF!</definedName>
    <definedName name="_S_4">#REF!</definedName>
    <definedName name="_S_6">#REF!</definedName>
    <definedName name="_S_7">#REF!</definedName>
    <definedName name="_S_7_2">#REF!</definedName>
    <definedName name="_S_7_3">#REF!</definedName>
    <definedName name="_S_9">#REF!</definedName>
    <definedName name="_sc1">#REF!</definedName>
    <definedName name="_SC2">#REF!</definedName>
    <definedName name="_sc3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>#REF!</definedName>
    <definedName name="_sh1040">#REF!</definedName>
    <definedName name="_SN3">#REF!</definedName>
    <definedName name="_Sort" hidden="1">[26]Harga!$D$72:$H$97</definedName>
    <definedName name="_st1">#REF!</definedName>
    <definedName name="_st2">#REF!</definedName>
    <definedName name="_st3">#REF!</definedName>
    <definedName name="_std100">#REF!</definedName>
    <definedName name="_std150">#REF!</definedName>
    <definedName name="_std2">#REF!</definedName>
    <definedName name="_std3">#REF!</definedName>
    <definedName name="_std4">#REF!</definedName>
    <definedName name="_std50">#REF!</definedName>
    <definedName name="_std65">#REF!</definedName>
    <definedName name="_str12">#REF!</definedName>
    <definedName name="_str22">#REF!</definedName>
    <definedName name="_SUB01">#REF!</definedName>
    <definedName name="_SUB02">#REF!</definedName>
    <definedName name="_SUB03">#REF!</definedName>
    <definedName name="_SUB04">#REF!</definedName>
    <definedName name="_SUB05">#REF!</definedName>
    <definedName name="_SUB06">#REF!</definedName>
    <definedName name="_SUB07">#REF!</definedName>
    <definedName name="_SUB08">#REF!</definedName>
    <definedName name="_SUB09">#REF!</definedName>
    <definedName name="_SUM1">#REF!</definedName>
    <definedName name="_SUM2">#REF!</definedName>
    <definedName name="_SUM3">#REF!</definedName>
    <definedName name="_T916889">#REF!</definedName>
    <definedName name="_TA01">#REF!</definedName>
    <definedName name="_TA67">#REF!</definedName>
    <definedName name="_TA78">#REF!</definedName>
    <definedName name="_TA89">#REF!</definedName>
    <definedName name="_TA90">#REF!</definedName>
    <definedName name="_Table1_In1" hidden="1">[24]H.Satuan!#REF!</definedName>
    <definedName name="_Table1_Out" hidden="1">[24]H.Satuan!#REF!</definedName>
    <definedName name="_Table2_In1" hidden="1">[24]H.Satuan!#REF!</definedName>
    <definedName name="_Table2_Out" hidden="1">[24]H.Satuan!#REF!</definedName>
    <definedName name="_ti100">#REF!</definedName>
    <definedName name="_ti120">#REF!</definedName>
    <definedName name="_ti50">#REF!</definedName>
    <definedName name="_ti60">#REF!</definedName>
    <definedName name="_ti80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lc20">#REF!</definedName>
    <definedName name="_TOP2">#REF!</definedName>
    <definedName name="_tsI3">#N/A</definedName>
    <definedName name="_tsv25">#REF!</definedName>
    <definedName name="_uls60">#REF!</definedName>
    <definedName name="_up05">#N/A</definedName>
    <definedName name="_UP15">#N/A</definedName>
    <definedName name="_UP20">#N/A</definedName>
    <definedName name="_upn20100">#REF!</definedName>
    <definedName name="_upn2015">#REF!</definedName>
    <definedName name="_upn20150">#REF!</definedName>
    <definedName name="_upn2020">#REF!</definedName>
    <definedName name="_upn2025">#REF!</definedName>
    <definedName name="_upn2032">#REF!</definedName>
    <definedName name="_upn2040">#REF!</definedName>
    <definedName name="_upn2050">#REF!</definedName>
    <definedName name="_upn2065">#REF!</definedName>
    <definedName name="_upn2080">#REF!</definedName>
    <definedName name="_utd1">#REF!</definedName>
    <definedName name="_utd2">#REF!</definedName>
    <definedName name="_utd3">#REF!</definedName>
    <definedName name="_vcd2">#REF!</definedName>
    <definedName name="_vcd3">#REF!</definedName>
    <definedName name="_vcd4">#REF!</definedName>
    <definedName name="_VL100">#REF!</definedName>
    <definedName name="_VL200">#REF!</definedName>
    <definedName name="_VL250">#REF!</definedName>
    <definedName name="_vnt100">#REF!</definedName>
    <definedName name="_vnt40">#REF!</definedName>
    <definedName name="_vnt50">#REF!</definedName>
    <definedName name="_vnt80">#REF!</definedName>
    <definedName name="_vol1">#REF!</definedName>
    <definedName name="_vol10">#REF!</definedName>
    <definedName name="_vol11">#REF!</definedName>
    <definedName name="_vol12">#REF!</definedName>
    <definedName name="_vol13">#REF!</definedName>
    <definedName name="_vol14">#REF!</definedName>
    <definedName name="_vol15">#REF!</definedName>
    <definedName name="_vol16">#REF!</definedName>
    <definedName name="_vol2">#REF!</definedName>
    <definedName name="_vol3">#REF!</definedName>
    <definedName name="_vol4">#REF!</definedName>
    <definedName name="_vol5">#REF!</definedName>
    <definedName name="_vol6">#REF!</definedName>
    <definedName name="_vol7">#REF!</definedName>
    <definedName name="_vol8">#REF!</definedName>
    <definedName name="_vol9">#REF!</definedName>
    <definedName name="_W">#REF!</definedName>
    <definedName name="_W_1">#REF!</definedName>
    <definedName name="_W_4">#REF!</definedName>
    <definedName name="_W_9">#REF!</definedName>
    <definedName name="_WC1">#REF!</definedName>
    <definedName name="_WC2">#REF!</definedName>
    <definedName name="_WC3">#REF!</definedName>
    <definedName name="_we3">#REF!</definedName>
    <definedName name="_WGDPN1NL4_R200">#REF!</definedName>
    <definedName name="_WIR__D__WPRQ">#REF!</definedName>
    <definedName name="_WTC__HOME__">#REF!</definedName>
    <definedName name="_WXLU3_D19_H22_">#REF!</definedName>
    <definedName name="_x_6">#REF!</definedName>
    <definedName name="A">'[30]ANALISA SNI''08'!$I$1438</definedName>
    <definedName name="A.01">#REF!</definedName>
    <definedName name="A.018">#REF!</definedName>
    <definedName name="A.03">#REF!</definedName>
    <definedName name="A.04">#REF!</definedName>
    <definedName name="A.1">#REF!</definedName>
    <definedName name="a.11.a">#REF!</definedName>
    <definedName name="A.12">#REF!</definedName>
    <definedName name="A.14">#REF!</definedName>
    <definedName name="A.15">#REF!</definedName>
    <definedName name="A.16">#REF!</definedName>
    <definedName name="a.16.a">#REF!</definedName>
    <definedName name="a.16.b">#REF!</definedName>
    <definedName name="A.17">#REF!</definedName>
    <definedName name="A.18">#REF!</definedName>
    <definedName name="a.18.a">#REF!</definedName>
    <definedName name="A.18a">#REF!</definedName>
    <definedName name="A.18b">#REF!</definedName>
    <definedName name="A.19">#REF!</definedName>
    <definedName name="A.2">#REF!</definedName>
    <definedName name="A.2.1">#REF!</definedName>
    <definedName name="A.2.2">#REF!</definedName>
    <definedName name="a.21">#REF!</definedName>
    <definedName name="A.27">#REF!</definedName>
    <definedName name="A.3">#REF!</definedName>
    <definedName name="A.3.1.2">#REF!</definedName>
    <definedName name="A.3.2.1">#REF!</definedName>
    <definedName name="A.3.2.2">#REF!</definedName>
    <definedName name="A.31">#REF!</definedName>
    <definedName name="A.32">#REF!</definedName>
    <definedName name="A.4">#REF!</definedName>
    <definedName name="A.5">#REF!</definedName>
    <definedName name="A.5a">#REF!</definedName>
    <definedName name="A.6">#REF!</definedName>
    <definedName name="A.6.1.2">#REF!</definedName>
    <definedName name="A.6.2">#REF!</definedName>
    <definedName name="A.6.3.5">#REF!</definedName>
    <definedName name="A.6.5">#REF!</definedName>
    <definedName name="A.6.5a">#REF!</definedName>
    <definedName name="A.6.6">#REF!</definedName>
    <definedName name="A.6.7">#REF!</definedName>
    <definedName name="A.6_1">#REF!</definedName>
    <definedName name="A.7">#REF!</definedName>
    <definedName name="A.7.1.2.b">#REF!</definedName>
    <definedName name="A.7.1.4">#REF!</definedName>
    <definedName name="A.7.2">#REF!</definedName>
    <definedName name="A.8">#REF!</definedName>
    <definedName name="A.8.1.5">#REF!</definedName>
    <definedName name="A.8.6.1.a">#REF!</definedName>
    <definedName name="A.8.7.2">#REF!</definedName>
    <definedName name="a.9">#REF!</definedName>
    <definedName name="A_008">#REF!</definedName>
    <definedName name="A_01">#REF!</definedName>
    <definedName name="A_02">#REF!</definedName>
    <definedName name="A_03">#REF!</definedName>
    <definedName name="A_04">#REF!</definedName>
    <definedName name="A_05">#REF!</definedName>
    <definedName name="A_06">#REF!</definedName>
    <definedName name="A_061r">#REF!</definedName>
    <definedName name="A_07">#REF!</definedName>
    <definedName name="A_08">#REF!</definedName>
    <definedName name="A_09">#REF!</definedName>
    <definedName name="A_097r">#REF!</definedName>
    <definedName name="A_1">#REF!</definedName>
    <definedName name="A_1_1">#REF!</definedName>
    <definedName name="A_10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6">#REF!</definedName>
    <definedName name="A_17">#REF!</definedName>
    <definedName name="A_18">#REF!</definedName>
    <definedName name="A_19">#REF!</definedName>
    <definedName name="A_2">#REF!</definedName>
    <definedName name="A_20">#REF!</definedName>
    <definedName name="A_21">#REF!</definedName>
    <definedName name="A_22">#REF!</definedName>
    <definedName name="A_23">#REF!</definedName>
    <definedName name="A_24">#REF!</definedName>
    <definedName name="A_25">#REF!</definedName>
    <definedName name="A_26">#REF!</definedName>
    <definedName name="A_27">#REF!</definedName>
    <definedName name="A_28">#REF!</definedName>
    <definedName name="A_29">#REF!</definedName>
    <definedName name="A_3">#REF!</definedName>
    <definedName name="A_30">#REF!</definedName>
    <definedName name="A_31">#REF!</definedName>
    <definedName name="A_32">#REF!</definedName>
    <definedName name="A_4">#REF!</definedName>
    <definedName name="A_9">#REF!</definedName>
    <definedName name="A_Mech">#REF!</definedName>
    <definedName name="A_MENU">#REF!</definedName>
    <definedName name="a0">#REF!</definedName>
    <definedName name="a1..2349">#REF!</definedName>
    <definedName name="A1_">#REF!</definedName>
    <definedName name="A10_">#REF!</definedName>
    <definedName name="a10sw30besi">#REF!</definedName>
    <definedName name="a10sw35besi">#REF!</definedName>
    <definedName name="a10sw40besi">#REF!</definedName>
    <definedName name="A11_">#REF!</definedName>
    <definedName name="a11sw30besi">#REF!</definedName>
    <definedName name="a11sw35besi">#REF!</definedName>
    <definedName name="a11sw40besi">#REF!</definedName>
    <definedName name="A12_">#REF!</definedName>
    <definedName name="A120_">#REF!</definedName>
    <definedName name="a12sw30besi">#REF!</definedName>
    <definedName name="a12sw35besi">#REF!</definedName>
    <definedName name="a12sw40besi">#REF!</definedName>
    <definedName name="A13_">#REF!</definedName>
    <definedName name="a13sw30besi">#REF!</definedName>
    <definedName name="a13sw35besi">#REF!</definedName>
    <definedName name="a13sw40besi">#REF!</definedName>
    <definedName name="a14sw30besi">#REF!</definedName>
    <definedName name="a14sw35besi">#REF!</definedName>
    <definedName name="a14sw40besi">#REF!</definedName>
    <definedName name="a15sw30besi">#REF!</definedName>
    <definedName name="a15sw35besi">#REF!</definedName>
    <definedName name="a15sw40besi">#REF!</definedName>
    <definedName name="a16sw30besi">#REF!</definedName>
    <definedName name="a16sw35besi">#REF!</definedName>
    <definedName name="a16sw40besi">#REF!</definedName>
    <definedName name="a17sw30besi">#REF!</definedName>
    <definedName name="a17sw35besi">#REF!</definedName>
    <definedName name="a17sw40besi">#REF!</definedName>
    <definedName name="a18sw30besi">#REF!</definedName>
    <definedName name="a18sw35besi">#REF!</definedName>
    <definedName name="a18sw40besi">#REF!</definedName>
    <definedName name="a19sw30besi">#REF!</definedName>
    <definedName name="a19sw35besi">#REF!</definedName>
    <definedName name="a19sw40besi">#REF!</definedName>
    <definedName name="A2_">#REF!</definedName>
    <definedName name="a20sw30besi">#REF!</definedName>
    <definedName name="a20sw35besi">#REF!</definedName>
    <definedName name="a20sw40besi">#REF!</definedName>
    <definedName name="a21sw30besi">#REF!</definedName>
    <definedName name="a21sw35besi">#REF!</definedName>
    <definedName name="a21sw40besi">#REF!</definedName>
    <definedName name="a22sw30besi">#REF!</definedName>
    <definedName name="a22sw35besi">#REF!</definedName>
    <definedName name="a22sw40besi">#REF!</definedName>
    <definedName name="a23sw30besi">#REF!</definedName>
    <definedName name="a23sw35besi">#REF!</definedName>
    <definedName name="a23sw40besi">#REF!</definedName>
    <definedName name="a24sw30besi">#REF!</definedName>
    <definedName name="a24sw35besi">#REF!</definedName>
    <definedName name="a24sw40besi">#REF!</definedName>
    <definedName name="a25sw30besi">#REF!</definedName>
    <definedName name="a25sw35besi">#REF!</definedName>
    <definedName name="a25sw40besi">#REF!</definedName>
    <definedName name="a26sw30besi">#REF!</definedName>
    <definedName name="a26sw35besi">#REF!</definedName>
    <definedName name="a26sw40besi">#REF!</definedName>
    <definedName name="a27sw30besi">#REF!</definedName>
    <definedName name="a27sw35besi">#REF!</definedName>
    <definedName name="a27sw40besi">#REF!</definedName>
    <definedName name="a28sw30besi">#REF!</definedName>
    <definedName name="a28sw35besi">#REF!</definedName>
    <definedName name="a28sw40besi">#REF!</definedName>
    <definedName name="a29sw30besi">#REF!</definedName>
    <definedName name="a29sw35besi">#REF!</definedName>
    <definedName name="a29sw40besi">#REF!</definedName>
    <definedName name="A3_">#REF!</definedName>
    <definedName name="a30sw30besi">#REF!</definedName>
    <definedName name="a30sw35besi">#REF!</definedName>
    <definedName name="a30sw40besi">#REF!</definedName>
    <definedName name="a31sw30besi">#REF!</definedName>
    <definedName name="a31sw35besi">#REF!</definedName>
    <definedName name="a31sw40besi">#REF!</definedName>
    <definedName name="a32sw30besi">#REF!</definedName>
    <definedName name="a32sw35besi">#REF!</definedName>
    <definedName name="a32sw40besi">#REF!</definedName>
    <definedName name="A35_">#REF!</definedName>
    <definedName name="A4_">#REF!</definedName>
    <definedName name="A460.">#REF!</definedName>
    <definedName name="A5_">#REF!</definedName>
    <definedName name="A50_">#REF!</definedName>
    <definedName name="A6_">#REF!</definedName>
    <definedName name="a6cb1beton">#REF!</definedName>
    <definedName name="a6cb3beton">#REF!</definedName>
    <definedName name="a6lisbeton">#REF!</definedName>
    <definedName name="a6pbbeton">#REF!</definedName>
    <definedName name="a6platbeton">#REF!</definedName>
    <definedName name="a6sw30besi">#REF!</definedName>
    <definedName name="a6sw30beton">#REF!</definedName>
    <definedName name="a6sw35besi">#REF!</definedName>
    <definedName name="a6sw35beton">#REF!</definedName>
    <definedName name="a6sw40besi">#REF!</definedName>
    <definedName name="a6sw40beton">#REF!</definedName>
    <definedName name="a6sw45besia7sw45besia8sw45besi">#REF!</definedName>
    <definedName name="a6sw45beton">#REF!</definedName>
    <definedName name="A7_">#REF!</definedName>
    <definedName name="A70_">#REF!</definedName>
    <definedName name="a7sw30besi">#REF!</definedName>
    <definedName name="a7sw35besi">#REF!</definedName>
    <definedName name="a7sw40besi">#REF!</definedName>
    <definedName name="A8_">#REF!</definedName>
    <definedName name="a8sw30besi">#REF!</definedName>
    <definedName name="a8sw35besi">#REF!</definedName>
    <definedName name="a8sw40besi">#REF!</definedName>
    <definedName name="A9_">#REF!</definedName>
    <definedName name="A901.">#REF!</definedName>
    <definedName name="A95_">#REF!</definedName>
    <definedName name="a9sw30besi">#REF!</definedName>
    <definedName name="a9sw35besi">#REF!</definedName>
    <definedName name="a9sw40besi">#REF!</definedName>
    <definedName name="aa">[31]analis!$J$76</definedName>
    <definedName name="AA_01">#REF!</definedName>
    <definedName name="AA_02">'[32]LAL - PASAR PAGI '!$G$13</definedName>
    <definedName name="AA_03">#REF!</definedName>
    <definedName name="AA_04">#REF!</definedName>
    <definedName name="AA_05">#REF!</definedName>
    <definedName name="AA_05A">#REF!</definedName>
    <definedName name="AA_06">#REF!</definedName>
    <definedName name="AA_07">#REF!</definedName>
    <definedName name="AA_08">#REF!</definedName>
    <definedName name="AA_09">#REF!</definedName>
    <definedName name="AA_10">#REF!</definedName>
    <definedName name="AA_11">#REF!</definedName>
    <definedName name="AA_12">#REF!</definedName>
    <definedName name="AA_12A">#REF!</definedName>
    <definedName name="AA_12B">#REF!</definedName>
    <definedName name="AA_14">#REF!</definedName>
    <definedName name="AA_15">#REF!</definedName>
    <definedName name="AA_16">#REF!</definedName>
    <definedName name="AA_17">#REF!</definedName>
    <definedName name="AA_18">#REF!</definedName>
    <definedName name="AA_18A">#REF!</definedName>
    <definedName name="AA_19">#REF!</definedName>
    <definedName name="AA_19A">#REF!</definedName>
    <definedName name="AA_19D">#REF!</definedName>
    <definedName name="AA_20">#REF!</definedName>
    <definedName name="AA_21">#REF!</definedName>
    <definedName name="aaa">#REF!</definedName>
    <definedName name="aaaa">#REF!</definedName>
    <definedName name="aaaaa" hidden="1">[33]villa!#REF!</definedName>
    <definedName name="AAAAAAAAAAA_11111111111111111">#REF!</definedName>
    <definedName name="AAAAAAAAAAAAAAAAAAAAAAAAAAAA">#REF!</definedName>
    <definedName name="AAC">#N/A</definedName>
    <definedName name="AADR1">#N/A</definedName>
    <definedName name="Aanstm">#REF!</definedName>
    <definedName name="AAS">#REF!</definedName>
    <definedName name="aax">#REF!</definedName>
    <definedName name="ab">#REF!</definedName>
    <definedName name="abatu">#REF!</definedName>
    <definedName name="ABC">#REF!</definedName>
    <definedName name="abcdefghij">[0]!STOP2:[0]!STOP2E</definedName>
    <definedName name="abch100">#REF!</definedName>
    <definedName name="aber100">#REF!</definedName>
    <definedName name="aber15">#REF!</definedName>
    <definedName name="Aber150">#REF!</definedName>
    <definedName name="aber2">#REF!</definedName>
    <definedName name="aber20">#REF!</definedName>
    <definedName name="aber25">#REF!</definedName>
    <definedName name="aber32">#REF!</definedName>
    <definedName name="aber4">#REF!</definedName>
    <definedName name="aber40">#REF!</definedName>
    <definedName name="aber50">#REF!</definedName>
    <definedName name="Aber6">#REF!</definedName>
    <definedName name="aber80">#REF!</definedName>
    <definedName name="aberf100">#REF!</definedName>
    <definedName name="aberf150">#REF!</definedName>
    <definedName name="aberf4">#REF!</definedName>
    <definedName name="aberf6">#REF!</definedName>
    <definedName name="aberf80">#REF!</definedName>
    <definedName name="abfj100">#REF!</definedName>
    <definedName name="abfj150">#REF!</definedName>
    <definedName name="abfj40">#REF!</definedName>
    <definedName name="abfj50">#REF!</definedName>
    <definedName name="abfl40">#REF!</definedName>
    <definedName name="abft100">#REF!</definedName>
    <definedName name="abft150">#REF!</definedName>
    <definedName name="abft50">#REF!</definedName>
    <definedName name="abfv100">#REF!</definedName>
    <definedName name="abfv150">#REF!</definedName>
    <definedName name="abfv50">#REF!</definedName>
    <definedName name="abfv80">#REF!</definedName>
    <definedName name="abgv100">#REF!</definedName>
    <definedName name="abgv150">#REF!</definedName>
    <definedName name="abgv20">#REF!</definedName>
    <definedName name="abgv32">#REF!</definedName>
    <definedName name="abgv40">#REF!</definedName>
    <definedName name="abgv50">#REF!</definedName>
    <definedName name="abitumen">#REF!</definedName>
    <definedName name="ABJ">#REF!</definedName>
    <definedName name="abka15">#REF!</definedName>
    <definedName name="abpg">#REF!</definedName>
    <definedName name="ABS">#REF!</definedName>
    <definedName name="ABSAT">#REF!</definedName>
    <definedName name="ABSUG">#REF!</definedName>
    <definedName name="ABSUT">#REF!</definedName>
    <definedName name="abubatu">#REF!</definedName>
    <definedName name="abwl">#REF!</definedName>
    <definedName name="ABX">#REF!</definedName>
    <definedName name="ac">#REF!</definedName>
    <definedName name="AC_1">#REF!</definedName>
    <definedName name="AC_2">#REF!</definedName>
    <definedName name="AC_3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">#REF!</definedName>
    <definedName name="aci">#REF!</definedName>
    <definedName name="ACIAN">[34]ANALISA!$J$555</definedName>
    <definedName name="Acian_12">#REF!</definedName>
    <definedName name="Acian_Dinding">#REF!</definedName>
    <definedName name="Acian_Mill">#REF!</definedName>
    <definedName name="Acian_Peplhnmill">#REF!</definedName>
    <definedName name="Acian_Ppalihn12">#REF!</definedName>
    <definedName name="Acian_Pplhn">'[35]ANALISA  (BARU)'!$G$337</definedName>
    <definedName name="Acian_Semen">'[35]ANALISA  (BARU)'!$G$336</definedName>
    <definedName name="Acian12">#REF!</definedName>
    <definedName name="AcianMil">#REF!</definedName>
    <definedName name="Acianmill">#REF!</definedName>
    <definedName name="AcianPepalihan">#REF!</definedName>
    <definedName name="Acianpepalihan12">#REF!</definedName>
    <definedName name="Acianpepalmill">#REF!</definedName>
    <definedName name="AcianSemen">#REF!</definedName>
    <definedName name="acim">#REF!</definedName>
    <definedName name="acis">#REF!</definedName>
    <definedName name="acompres">#REF!</definedName>
    <definedName name="ACX">#REF!</definedName>
    <definedName name="acy">#REF!</definedName>
    <definedName name="AD">'[36]daf-3(OK)'!#REF!</definedName>
    <definedName name="AD_69">#REF!</definedName>
    <definedName name="ada">[37]analis!$J$658</definedName>
    <definedName name="ADAC">#N/A</definedName>
    <definedName name="aDD.8">#REF!</definedName>
    <definedName name="ADDR">[0]!HANDLE_PINTU_STAINLESS_BULAT:[0]!p_d1</definedName>
    <definedName name="Address">#REF!</definedName>
    <definedName name="ade">#REF!</definedName>
    <definedName name="adeh" hidden="1">[8]LOADDAT!#REF!</definedName>
    <definedName name="adeh1" hidden="1">[8]LOADDAT!#REF!</definedName>
    <definedName name="adeh3">'[38]ANALISA SNI''13 '!#REF!</definedName>
    <definedName name="adehhh" hidden="1">[8]LOADDAT!#REF!</definedName>
    <definedName name="adetiv">#REF!</definedName>
    <definedName name="adh" hidden="1">{"'Sheet1'!$A$1"}</definedName>
    <definedName name="aditya">[0]!FST:([0]!FSB)</definedName>
    <definedName name="ADM">#REF!</definedName>
    <definedName name="adukan">#REF!</definedName>
    <definedName name="ADX">#REF!</definedName>
    <definedName name="AE">'[36]daf-3(OK)'!#REF!</definedName>
    <definedName name="aed">#REF!</definedName>
    <definedName name="AF">'[36]daf-3(OK)'!#REF!</definedName>
    <definedName name="afa" hidden="1">{"'Sheet1'!$A$1"}</definedName>
    <definedName name="afaffas">#REF!</definedName>
    <definedName name="afinisher">#REF!</definedName>
    <definedName name="Afister__engsel__10">#REF!</definedName>
    <definedName name="Afister_engsel_10">#REF!</definedName>
    <definedName name="AG">'[36]daf-3(OK)'!#REF!</definedName>
    <definedName name="AGG">#REF!</definedName>
    <definedName name="AGGA">#REF!</definedName>
    <definedName name="AGGB">#REF!</definedName>
    <definedName name="AGGC">#REF!</definedName>
    <definedName name="AGREGAT">#REF!</definedName>
    <definedName name="AGREGATA">#REF!</definedName>
    <definedName name="AGREGATB">#REF!</definedName>
    <definedName name="AGREGATC">#REF!</definedName>
    <definedName name="agregathalus">#REF!</definedName>
    <definedName name="AgregatHalusuntukBase">#REF!</definedName>
    <definedName name="AgregatKasaruntukBase">#REF!</definedName>
    <definedName name="Agustus">#REF!</definedName>
    <definedName name="ah">#REF!</definedName>
    <definedName name="ahh">#REF!</definedName>
    <definedName name="ahrd100">#REF!</definedName>
    <definedName name="ahrd150">#REF!</definedName>
    <definedName name="AHS">#REF!</definedName>
    <definedName name="ahs_9">#REF!</definedName>
    <definedName name="ahuf100">#REF!</definedName>
    <definedName name="ahuf150">#REF!</definedName>
    <definedName name="ahuf150ahuf150">#REF!</definedName>
    <definedName name="AI">'[36]daf-3(OK)'!#REF!</definedName>
    <definedName name="AII">#REF!</definedName>
    <definedName name="AIII">#REF!</definedName>
    <definedName name="aim">#N/A</definedName>
    <definedName name="aiphone">#REF!</definedName>
    <definedName name="Air_keras">#REF!</definedName>
    <definedName name="airkom">#REF!</definedName>
    <definedName name="aiu">#REF!</definedName>
    <definedName name="AIV">#REF!</definedName>
    <definedName name="AIX">#REF!</definedName>
    <definedName name="AJ">'[36]daf-3(OK)'!#REF!</definedName>
    <definedName name="aji">#REF!</definedName>
    <definedName name="ajs">#REF!</definedName>
    <definedName name="ajunk" hidden="1">#REF!</definedName>
    <definedName name="AK">'[36]daf-3(OK)'!#REF!</definedName>
    <definedName name="akco100">#REF!</definedName>
    <definedName name="akco150">#REF!</definedName>
    <definedName name="akco80">#REF!</definedName>
    <definedName name="akfd50">#REF!</definedName>
    <definedName name="akfj100">#REF!</definedName>
    <definedName name="akgv100">#REF!</definedName>
    <definedName name="akgv80">#REF!</definedName>
    <definedName name="ako">#REF!</definedName>
    <definedName name="akof100">#REF!</definedName>
    <definedName name="akof150">#REF!</definedName>
    <definedName name="akof4">#REF!</definedName>
    <definedName name="akof6">#REF!</definedName>
    <definedName name="akof80">#REF!</definedName>
    <definedName name="akofl80">#REF!</definedName>
    <definedName name="akogv100">#REF!</definedName>
    <definedName name="akogv80">#REF!</definedName>
    <definedName name="AL">'[36]daf-3(OK)'!#REF!</definedName>
    <definedName name="al..foil.singl">#REF!</definedName>
    <definedName name="al.clad">#REF!</definedName>
    <definedName name="al.foil.dbel">#REF!</definedName>
    <definedName name="alaina">#REF!</definedName>
    <definedName name="ALAT">#REF!</definedName>
    <definedName name="Alat.bantu">#REF!</definedName>
    <definedName name="Alat_Asphalt_Distributor">#REF!</definedName>
    <definedName name="Alat_bantu">#REF!</definedName>
    <definedName name="Alat_bantu_Eriction_kuda2_besi">#REF!</definedName>
    <definedName name="Alat_bantu_kuda2_baja_IWF">#REF!</definedName>
    <definedName name="Alat_bantu_lantai">#REF!</definedName>
    <definedName name="Alat_Bantu_Mesin_Bor_listrik">#REF!</definedName>
    <definedName name="Alat_Bantu_Mesin_las_listrik">#REF!</definedName>
    <definedName name="Alat_Loader">#REF!</definedName>
    <definedName name="ALAT1">#REF!</definedName>
    <definedName name="alat2">#REF!</definedName>
    <definedName name="ALAT3">#REF!</definedName>
    <definedName name="ALAT4">#REF!</definedName>
    <definedName name="alatbantu">#REF!</definedName>
    <definedName name="alatp">[29]BAHAN!$E$124</definedName>
    <definedName name="AlatPokok">'[39]Kebut. Alat'!$D$9:$G$16</definedName>
    <definedName name="ALATUTAMA">#REF!</definedName>
    <definedName name="alban">#REF!</definedName>
    <definedName name="alkalin">#REF!</definedName>
    <definedName name="ALL">#REF!</definedName>
    <definedName name="all.1">#REF!</definedName>
    <definedName name="all.2">#REF!</definedName>
    <definedName name="all_s">#REF!</definedName>
    <definedName name="alooo">#N/A</definedName>
    <definedName name="ALUM">#REF!</definedName>
    <definedName name="AlumFoil">#REF!</definedName>
    <definedName name="aluminium">[29]BAHAN!$E$63</definedName>
    <definedName name="ALUMINIUM_FOIL">#REF!</definedName>
    <definedName name="Aluminium_poil">#REF!</definedName>
    <definedName name="aluminiumpintu">[40]Bahan!#REF!</definedName>
    <definedName name="alumunium_foil">#REF!</definedName>
    <definedName name="ALUT">#REF!</definedName>
    <definedName name="AM">'[36]daf-3(OK)'!#REF!</definedName>
    <definedName name="am_30">#REF!</definedName>
    <definedName name="am_grout">#REF!</definedName>
    <definedName name="AMP">#REF!</definedName>
    <definedName name="AMP_CBL2">#N/A</definedName>
    <definedName name="AMP_CBL3">#N/A</definedName>
    <definedName name="AMPAR23">#REF!</definedName>
    <definedName name="AMPAR57">#REF!</definedName>
    <definedName name="ampelas">#REF!</definedName>
    <definedName name="AMPLAS">'[17]Harga Bahan.'!$E$66</definedName>
    <definedName name="amplasb">#REF!</definedName>
    <definedName name="amplasc">#REF!</definedName>
    <definedName name="amplaswesi">#REF!</definedName>
    <definedName name="amplaswesib">#REF!</definedName>
    <definedName name="amplaswesic">#REF!</definedName>
    <definedName name="AN">'[36]daf-3(OK)'!#REF!</definedName>
    <definedName name="an.01">#REF!</definedName>
    <definedName name="an.02">#REF!</definedName>
    <definedName name="an.03">#REF!</definedName>
    <definedName name="an.04">#REF!</definedName>
    <definedName name="an.05">#REF!</definedName>
    <definedName name="an.06">#REF!</definedName>
    <definedName name="an.07">#REF!</definedName>
    <definedName name="an.08">#REF!</definedName>
    <definedName name="an.09">#REF!</definedName>
    <definedName name="an.10">#REF!</definedName>
    <definedName name="an.11">#REF!</definedName>
    <definedName name="an.12">#REF!</definedName>
    <definedName name="AN.13">#REF!</definedName>
    <definedName name="AN.30">#REF!</definedName>
    <definedName name="an.prtsi">#REF!</definedName>
    <definedName name="AN_BOW">#REF!</definedName>
    <definedName name="AN_CK">#REF!</definedName>
    <definedName name="AN_K">#REF!</definedName>
    <definedName name="ANADC">#REF!</definedName>
    <definedName name="anaHSPL">#REF!</definedName>
    <definedName name="ANAKMC">#REF!</definedName>
    <definedName name="anal10.1.1">#REF!</definedName>
    <definedName name="anal10.1.2">#REF!</definedName>
    <definedName name="anal10.1.3">#REF!</definedName>
    <definedName name="anal10.1.4">#REF!</definedName>
    <definedName name="anal10.1.5">#REF!</definedName>
    <definedName name="anal3.1.2">#REF!</definedName>
    <definedName name="anal3.1.4">#REF!</definedName>
    <definedName name="anal3.1.5">#REF!</definedName>
    <definedName name="anal3.1.8b">#REF!</definedName>
    <definedName name="ANAL4.2.1">#REF!</definedName>
    <definedName name="anal4.2.2a">#REF!</definedName>
    <definedName name="anal5.7.1">#REF!</definedName>
    <definedName name="anal6.2.2">#REF!</definedName>
    <definedName name="anal6.3.3">#REF!</definedName>
    <definedName name="anal6.3.4">#REF!</definedName>
    <definedName name="anal6.3.7">#REF!</definedName>
    <definedName name="anal6.3.8">#REF!</definedName>
    <definedName name="anal6.3.9">#REF!</definedName>
    <definedName name="anal6.8.3">#REF!</definedName>
    <definedName name="anal7.1.3">#REF!</definedName>
    <definedName name="anal7.1.8">#REF!</definedName>
    <definedName name="anal7.3.3">#REF!</definedName>
    <definedName name="anal7.3.4">#REF!</definedName>
    <definedName name="anal7.5.4">#REF!</definedName>
    <definedName name="anal7.6.1">#REF!</definedName>
    <definedName name="anal7.6.9">#REF!</definedName>
    <definedName name="anal8.1.1">#REF!</definedName>
    <definedName name="anal8.1.5">#REF!</definedName>
    <definedName name="anal8.1.9b">#REF!</definedName>
    <definedName name="anal8.4.10">#REF!</definedName>
    <definedName name="anal8.4.3a">#REF!</definedName>
    <definedName name="ANALAN">#REF!</definedName>
    <definedName name="ANALAT">#REF!</definedName>
    <definedName name="Analisa">'[39]Analisa RAP'!$A$8:$T$1532</definedName>
    <definedName name="Analisa_beton">#REF!</definedName>
    <definedName name="Analisa_EI_635">#REF!</definedName>
    <definedName name="Analisa_EI_636">#REF!</definedName>
    <definedName name="Analisa101B">#REF!</definedName>
    <definedName name="Analisa101E">#REF!</definedName>
    <definedName name="AnalisaRAB">'[41]Analisa RAB'!$A$2:$J$1673</definedName>
    <definedName name="analisas">#REF!</definedName>
    <definedName name="analisk311">'[42]DIV-3'!$K$130</definedName>
    <definedName name="analk132">'[43]DIV-1'!$K$1652</definedName>
    <definedName name="analk224">'[42]DIV-2'!$K$373</definedName>
    <definedName name="analk512">'[42]DIV-5'!$K$123</definedName>
    <definedName name="analk618">'[44]DIV-6'!$K$236</definedName>
    <definedName name="analk810">'[42]DIV-8'!$K$4</definedName>
    <definedName name="ANALOGO">#REF!</definedName>
    <definedName name="ANASEL">#REF!</definedName>
    <definedName name="anatb">#REF!</definedName>
    <definedName name="ANAYOL">#REF!</definedName>
    <definedName name="Anchor_space">#REF!</definedName>
    <definedName name="Anchor_space_2">#REF!</definedName>
    <definedName name="ancs">#REF!</definedName>
    <definedName name="angan">#REF!</definedName>
    <definedName name="angin">[10]Bahan!$F$189</definedName>
    <definedName name="angka">#REF!</definedName>
    <definedName name="Angker_baut">#REF!</definedName>
    <definedName name="Angker_kusen">#REF!</definedName>
    <definedName name="angkor">#REF!</definedName>
    <definedName name="angkorg">#REF!</definedName>
    <definedName name="angkut120">#REF!</definedName>
    <definedName name="Angkutan">#REF!</definedName>
    <definedName name="anHsPl">#REF!</definedName>
    <definedName name="ANJINGGGG">#REF!</definedName>
    <definedName name="ANL_1">#N/A</definedName>
    <definedName name="ANL_2">#N/A</definedName>
    <definedName name="anlapen">#REF!</definedName>
    <definedName name="anlaston4">#REF!</definedName>
    <definedName name="anlatasbusir">#REF!</definedName>
    <definedName name="anlataston">#REF!</definedName>
    <definedName name="anlpsresap">#REF!</definedName>
    <definedName name="AnlSirtu">#REF!</definedName>
    <definedName name="Anlurugpasir">#REF!</definedName>
    <definedName name="AnPAB1">#REF!</definedName>
    <definedName name="AnPAB2">#REF!</definedName>
    <definedName name="anperekat">#REF!</definedName>
    <definedName name="anplnew">#REF!</definedName>
    <definedName name="ant.ryp">#REF!</definedName>
    <definedName name="anti">#REF!</definedName>
    <definedName name="ANTIRAYAP">#REF!</definedName>
    <definedName name="AO">'[36]daf-3(OK)'!#REF!</definedName>
    <definedName name="AP">'[36]daf-3(OK)'!#REF!</definedName>
    <definedName name="apa">#REF!</definedName>
    <definedName name="App">#N/A</definedName>
    <definedName name="aproval">#N/A</definedName>
    <definedName name="AQ">'[36]daf-3(OK)'!#REF!</definedName>
    <definedName name="aquarium">#REF!</definedName>
    <definedName name="AR">'[36]daf-3(OK)'!#REF!</definedName>
    <definedName name="ARCHITECT">#REF!</definedName>
    <definedName name="arde">#REF!</definedName>
    <definedName name="ArdePancang">'[45]ANALISA SNI''13 '!$I$2387</definedName>
    <definedName name="area">#REF!</definedName>
    <definedName name="aret">{"Book1","4.09 FLORA DAN FAUNA.xls","4.22 PERLENGKAPAN SEKOLAH.xls"}</definedName>
    <definedName name="arew">{"Book1","4.09 FLORA DAN FAUNA.xls","4.22 PERLENGKAPAN SEKOLAH.xls"}</definedName>
    <definedName name="Armature">#REF!</definedName>
    <definedName name="arrarar">#REF!</definedName>
    <definedName name="arrq">{"Book1","4.09 FLORA DAN FAUNA.xls","4.22 PERLENGKAPAN SEKOLAH.xls"}</definedName>
    <definedName name="ars">#REF!</definedName>
    <definedName name="arsitek">#REF!</definedName>
    <definedName name="arsitektur">#REF!</definedName>
    <definedName name="artdinding1">#REF!</definedName>
    <definedName name="ARTDINDING2">#REF!</definedName>
    <definedName name="artdinding3">#REF!</definedName>
    <definedName name="artkusenpintu1">#REF!</definedName>
    <definedName name="ARTKUSENPINTU2">#REF!</definedName>
    <definedName name="artkusenpintu3">#REF!</definedName>
    <definedName name="artlantai1">#REF!</definedName>
    <definedName name="ARTLANTAI2">#REF!</definedName>
    <definedName name="ARTLANTAI3">#REF!</definedName>
    <definedName name="artpengecatan1">#REF!</definedName>
    <definedName name="artpengecatan2">#REF!</definedName>
    <definedName name="artpengecatan3">#REF!</definedName>
    <definedName name="artperlengkapan1">#REF!</definedName>
    <definedName name="artperlengkapan2">#REF!</definedName>
    <definedName name="artperlengkapan3">#REF!</definedName>
    <definedName name="artplafond1">#REF!</definedName>
    <definedName name="artplafond2">#REF!</definedName>
    <definedName name="artplafond3">#REF!</definedName>
    <definedName name="artsanitair1">#REF!</definedName>
    <definedName name="artsanitair2">#REF!</definedName>
    <definedName name="artsanitair3">#REF!</definedName>
    <definedName name="as">#REF!</definedName>
    <definedName name="asa">#REF!</definedName>
    <definedName name="ASAS">#N/A</definedName>
    <definedName name="asasf" hidden="1">#REF!</definedName>
    <definedName name="asasff">#REF!</definedName>
    <definedName name="asass" hidden="1">#REF!</definedName>
    <definedName name="asbes">[10]Bahan!$F$39</definedName>
    <definedName name="Asbes_gelombang">#REF!</definedName>
    <definedName name="asbesemen">#REF!</definedName>
    <definedName name="asbesgb">#REF!</definedName>
    <definedName name="asbesgbb">#REF!</definedName>
    <definedName name="asbesgk">#REF!</definedName>
    <definedName name="asbesgkb">#REF!</definedName>
    <definedName name="asbesgkc">#REF!</definedName>
    <definedName name="ASD">[0]!HANDLE_PINTU_STAINLESS_BULAT:[0]!p_d1</definedName>
    <definedName name="ASDD">#N/A</definedName>
    <definedName name="asder">#REF!</definedName>
    <definedName name="asdf" hidden="1">{"'Sheet1'!$A$1"}</definedName>
    <definedName name="ASE" hidden="1">{"'Sheet1'!$A$1"}</definedName>
    <definedName name="aseng">#REF!</definedName>
    <definedName name="asfa" hidden="1">#REF!</definedName>
    <definedName name="asfaara" hidden="1">#REF!</definedName>
    <definedName name="asfasff">#REF!</definedName>
    <definedName name="asff" hidden="1">#REF!</definedName>
    <definedName name="asgel5">#REF!</definedName>
    <definedName name="asgel6">#REF!</definedName>
    <definedName name="Asoal">#REF!</definedName>
    <definedName name="aspal">#REF!</definedName>
    <definedName name="Aspalan">#REF!</definedName>
    <definedName name="AspalCurah">#REF!</definedName>
    <definedName name="AspalEmulsi">#REF!</definedName>
    <definedName name="Asphalt.Finishe">#REF!</definedName>
    <definedName name="Asphalt.Mixing.">#REF!</definedName>
    <definedName name="Asphalt.Sprayer">#REF!</definedName>
    <definedName name="AsphaltSprayer">#REF!</definedName>
    <definedName name="aspray">#REF!</definedName>
    <definedName name="asprayer">#REF!</definedName>
    <definedName name="asrama">#REF!</definedName>
    <definedName name="assffs" hidden="1">#REF!</definedName>
    <definedName name="ASSO">#REF!</definedName>
    <definedName name="ASSOCIATE">#REF!</definedName>
    <definedName name="astawa">#REF!</definedName>
    <definedName name="ASURANSI">#REF!</definedName>
    <definedName name="ASVS">#N/A</definedName>
    <definedName name="aswer" hidden="1">#REF!</definedName>
    <definedName name="atap">#REF!</definedName>
    <definedName name="Atap_Asbes">#REF!</definedName>
    <definedName name="Atap_asbes_gelombang_0_3_mm">#REF!</definedName>
    <definedName name="Atap_Biasa">#REF!</definedName>
    <definedName name="ATAP_FIBER_GELOMBANG_180x90CM">[34]ANALISA!$J$614</definedName>
    <definedName name="ATAP_GENTENG_BIASA">[34]ANALISA!$J$563</definedName>
    <definedName name="ATAP_GENTENG_KODOK">[45]ANALISA1!$J$596</definedName>
    <definedName name="ATAP_GENTENG_METAL_BERPASIR">#REF!</definedName>
    <definedName name="Atap_Gnteng_Kramik">#REF!</definedName>
    <definedName name="Atap_Gtng">'[35]ANALISA  (BARU)'!$G$412</definedName>
    <definedName name="Atap_Jtiwangi">#REF!</definedName>
    <definedName name="ATAP_PLENTONG">#REF!</definedName>
    <definedName name="atap_seng">#REF!</definedName>
    <definedName name="AtapAlang">#REF!</definedName>
    <definedName name="Atapbiasa">#REF!</definedName>
    <definedName name="Atapgenteng">#REF!</definedName>
    <definedName name="AtapIjuk">#REF!</definedName>
    <definedName name="Atapjtiwangi">#REF!</definedName>
    <definedName name="AtapPlentongBiasa">#REF!</definedName>
    <definedName name="AtapSeng">#REF!</definedName>
    <definedName name="AtapSirap">#REF!</definedName>
    <definedName name="ATB">#REF!</definedName>
    <definedName name="atb.2">#REF!</definedName>
    <definedName name="atbl">#REF!</definedName>
    <definedName name="atbl.1">#REF!</definedName>
    <definedName name="atbl.2">#REF!</definedName>
    <definedName name="atbl.3">#REF!</definedName>
    <definedName name="ATK">{"Book1","4.09 FLORA DAN FAUNA.xls","4.22 PERLENGKAPAN SEKOLAH.xls"}</definedName>
    <definedName name="ato" localSheetId="15" hidden="1">{#N/A,#N/A,FALSE,"REK-S-TPL";#N/A,#N/A,FALSE,"REK-TPML";#N/A,#N/A,FALSE,"RAB-TEMPEL"}</definedName>
    <definedName name="ato" hidden="1">{#N/A,#N/A,FALSE,"REK-S-TPL";#N/A,#N/A,FALSE,"REK-TPML";#N/A,#N/A,FALSE,"RAB-TEMPEL"}</definedName>
    <definedName name="ATSAMF">#REF!</definedName>
    <definedName name="Aus">#REF!</definedName>
    <definedName name="aus_d">#REF!</definedName>
    <definedName name="AV">#REF!</definedName>
    <definedName name="avaur">#REF!</definedName>
    <definedName name="AVI">#REF!</definedName>
    <definedName name="AVII">#REF!</definedName>
    <definedName name="AVIII">#REF!</definedName>
    <definedName name="Avoor_Stenlis_Steel">#REF!</definedName>
    <definedName name="avour.stn">#REF!</definedName>
    <definedName name="aw">[31]analis!$J$10</definedName>
    <definedName name="awert" hidden="1">{#N/A,#N/A,FALSE,"REK";#N/A,#N/A,FALSE,"rab"}</definedName>
    <definedName name="AWERYGT" hidden="1">{#N/A,#N/A,FALSE,"REK";#N/A,#N/A,FALSE,"rab"}</definedName>
    <definedName name="awet" hidden="1">{#N/A,#N/A,FALSE,"REK-S-TPL";#N/A,#N/A,FALSE,"REK-TPML";#N/A,#N/A,FALSE,"RAB-TEMPEL"}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rrrr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S">#N/A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AX">#REF!</definedName>
    <definedName name="ayak">#REF!</definedName>
    <definedName name="ayub">#N/A</definedName>
    <definedName name="B">'[46]ANALISA SNI'!$C$108:$H$334</definedName>
    <definedName name="B.01">#REF!</definedName>
    <definedName name="B.02">#REF!</definedName>
    <definedName name="B.03">#REF!</definedName>
    <definedName name="B.04">#REF!</definedName>
    <definedName name="B.05">#REF!</definedName>
    <definedName name="B.06">#REF!</definedName>
    <definedName name="B.07">#REF!</definedName>
    <definedName name="B.08">#REF!</definedName>
    <definedName name="B.09">#REF!</definedName>
    <definedName name="b.1">#REF!</definedName>
    <definedName name="b.1.a">#REF!</definedName>
    <definedName name="B.10">#REF!</definedName>
    <definedName name="B.11">#REF!</definedName>
    <definedName name="B.12">#REF!</definedName>
    <definedName name="B.13">#REF!</definedName>
    <definedName name="B.14">#REF!</definedName>
    <definedName name="B.15">#REF!</definedName>
    <definedName name="B.18">#REF!</definedName>
    <definedName name="B.19">#REF!</definedName>
    <definedName name="B.20">#REF!</definedName>
    <definedName name="B.21">#REF!</definedName>
    <definedName name="B.22">#REF!</definedName>
    <definedName name="B.23">#REF!</definedName>
    <definedName name="B.24">#REF!</definedName>
    <definedName name="B.25">#REF!</definedName>
    <definedName name="B.26">#REF!</definedName>
    <definedName name="B.27">#REF!</definedName>
    <definedName name="B.28">#REF!</definedName>
    <definedName name="B.29">#REF!</definedName>
    <definedName name="B.30">#REF!</definedName>
    <definedName name="B.31">#REF!</definedName>
    <definedName name="B.32">#REF!</definedName>
    <definedName name="B.33">#REF!</definedName>
    <definedName name="B.34">#REF!</definedName>
    <definedName name="B.35">#REF!</definedName>
    <definedName name="B.36">#REF!</definedName>
    <definedName name="B.38">#REF!</definedName>
    <definedName name="B.39">#REF!</definedName>
    <definedName name="B.40">#REF!</definedName>
    <definedName name="B.5">#REF!</definedName>
    <definedName name="B.6">#REF!</definedName>
    <definedName name="B.Bekisting">#REF!</definedName>
    <definedName name="b.g.ker">#REF!</definedName>
    <definedName name="b.klas1">#REF!</definedName>
    <definedName name="b.klas2">#REF!</definedName>
    <definedName name="b.klas3">#REF!</definedName>
    <definedName name="b.l">#REF!</definedName>
    <definedName name="b.plat">#REF!</definedName>
    <definedName name="B_01">#REF!</definedName>
    <definedName name="B_02">#REF!</definedName>
    <definedName name="B_03">#REF!</definedName>
    <definedName name="B_04">#REF!</definedName>
    <definedName name="B_05">#REF!</definedName>
    <definedName name="B_06">#REF!</definedName>
    <definedName name="B_07">#REF!</definedName>
    <definedName name="B_08">#REF!</definedName>
    <definedName name="B_09">#REF!</definedName>
    <definedName name="B_1">#REF!</definedName>
    <definedName name="B_10">#REF!</definedName>
    <definedName name="B_11">#REF!</definedName>
    <definedName name="B_12">#REF!</definedName>
    <definedName name="B_13">#REF!</definedName>
    <definedName name="B_14">#REF!</definedName>
    <definedName name="B_14a">#REF!</definedName>
    <definedName name="B_15">#REF!</definedName>
    <definedName name="B_15a">#REF!</definedName>
    <definedName name="B_16">#REF!</definedName>
    <definedName name="B_17">#REF!</definedName>
    <definedName name="B_18">#REF!</definedName>
    <definedName name="B_19">#REF!</definedName>
    <definedName name="B_2">#REF!</definedName>
    <definedName name="B_3a">#REF!</definedName>
    <definedName name="B_6">#REF!</definedName>
    <definedName name="B_7">#REF!</definedName>
    <definedName name="B_9">#REF!</definedName>
    <definedName name="b_b">#REF!</definedName>
    <definedName name="B_BALOK">#REF!</definedName>
    <definedName name="B_BalokB24ds">#REF!</definedName>
    <definedName name="B_BorderTD34">#REF!</definedName>
    <definedName name="b_d">#REF!</definedName>
    <definedName name="B_Elect">#REF!</definedName>
    <definedName name="b_k250">#REF!</definedName>
    <definedName name="b_k300">#REF!</definedName>
    <definedName name="b_k350">#REF!</definedName>
    <definedName name="B_KOLOM">#REF!</definedName>
    <definedName name="B_KolomLt5">#REF!</definedName>
    <definedName name="b_l">#REF!</definedName>
    <definedName name="b_lgr">#REF!</definedName>
    <definedName name="B_LISPLANK">#REF!</definedName>
    <definedName name="b_ls">#REF!</definedName>
    <definedName name="b_p">#REF!</definedName>
    <definedName name="b_pcap">#REF!</definedName>
    <definedName name="b_pit">#REF!</definedName>
    <definedName name="B_PLAT">#REF!</definedName>
    <definedName name="B_PlatTanggaDrr">#REF!</definedName>
    <definedName name="B_SLOOF">#REF!</definedName>
    <definedName name="b_slu">#REF!</definedName>
    <definedName name="B_TANGGA">#REF!</definedName>
    <definedName name="b_tg">#REF!</definedName>
    <definedName name="B_WALL">#REF!</definedName>
    <definedName name="b0">#REF!</definedName>
    <definedName name="B1_">#REF!</definedName>
    <definedName name="B10_">#REF!</definedName>
    <definedName name="B11_">#REF!</definedName>
    <definedName name="B12_">#REF!</definedName>
    <definedName name="B13_">#REF!</definedName>
    <definedName name="B2_">#REF!</definedName>
    <definedName name="B3_">#REF!</definedName>
    <definedName name="b3040b160">#REF!</definedName>
    <definedName name="B4_">#REF!</definedName>
    <definedName name="B5_">#REF!</definedName>
    <definedName name="B6_">#REF!</definedName>
    <definedName name="B7_">#REF!</definedName>
    <definedName name="B8_">#REF!</definedName>
    <definedName name="B9_">#REF!</definedName>
    <definedName name="babekb">#REF!</definedName>
    <definedName name="bacah">#REF!</definedName>
    <definedName name="backhoe">#REF!</definedName>
    <definedName name="BAGIAN_1">#REF!</definedName>
    <definedName name="BAGIAN_1_1">#REF!</definedName>
    <definedName name="BAGIAN_1_2">#REF!</definedName>
    <definedName name="BAGIAN_1_3">#REF!</definedName>
    <definedName name="BAGIAN_1_4">#REF!</definedName>
    <definedName name="BAGIAN_1_6">#REF!</definedName>
    <definedName name="BAGIAN_1_8">#REF!</definedName>
    <definedName name="BAGIAN_1_8_2">#REF!</definedName>
    <definedName name="BAGIAN_1_8_3">#REF!</definedName>
    <definedName name="BAGIAN_1_9">#REF!</definedName>
    <definedName name="BAGIAN_1_9_2">#REF!</definedName>
    <definedName name="BAGIAN_1_9_3">#REF!</definedName>
    <definedName name="BAHAN">#REF!</definedName>
    <definedName name="BAHAN1">#REF!</definedName>
    <definedName name="BAHAN2">#REF!</definedName>
    <definedName name="BAHAN3">#REF!</definedName>
    <definedName name="BAHANATAP">#REF!</definedName>
    <definedName name="bahanbesi">#REF!</definedName>
    <definedName name="bahane">#REF!</definedName>
    <definedName name="BAHANFINISHING">#REF!</definedName>
    <definedName name="BahanK">#REF!</definedName>
    <definedName name="BAHANKAYUDANKACA">#REF!</definedName>
    <definedName name="BAHANLAIN2">#REF!</definedName>
    <definedName name="BAHANLISTRIK">#REF!</definedName>
    <definedName name="BAHANMINYAK">#REF!</definedName>
    <definedName name="BAHANORNAMEN">#REF!</definedName>
    <definedName name="BAHANPAKU">#REF!</definedName>
    <definedName name="BAHANPASANGAN">#REF!</definedName>
    <definedName name="BAHANPENGGANTUNGDANPENGUNCI">#REF!</definedName>
    <definedName name="BAHANPLAFONDDANLANTAI">#REF!</definedName>
    <definedName name="BahanPokok">[39]Bahan!$D$6:$I$57</definedName>
    <definedName name="BAHANSANITAIR">#REF!</definedName>
    <definedName name="BAHANURUGAN">#REF!</definedName>
    <definedName name="BAHU">#REF!</definedName>
    <definedName name="BAJA">#REF!</definedName>
    <definedName name="Baja_C.120.50.20.2_3">#REF!</definedName>
    <definedName name="Baja_Canal_U_50.38.5">#REF!</definedName>
    <definedName name="bajakanal">'[47]rek-analisa'!$I$3127</definedName>
    <definedName name="bajasiku40404">[40]Bahan!#REF!</definedName>
    <definedName name="bajatul">#REF!</definedName>
    <definedName name="bajau.24">#REF!</definedName>
    <definedName name="bajiro">#REF!</definedName>
    <definedName name="Bak_air_fiber_glass_1m">#REF!</definedName>
    <definedName name="BAK_KONTROL_45X45X50">#REF!</definedName>
    <definedName name="Bak_mandi_fiber_glass_50x50x50_lapis_porselin">#REF!</definedName>
    <definedName name="Bak_Septictank">#REF!</definedName>
    <definedName name="BAK_ZINK">#REF!</definedName>
    <definedName name="BakAdukan">#REF!</definedName>
    <definedName name="bakair">#REF!</definedName>
    <definedName name="BakKOntrol">#REF!</definedName>
    <definedName name="BakMandiFiber">#REF!</definedName>
    <definedName name="BakMandiFibre">#REF!</definedName>
    <definedName name="baktraso">#REF!</definedName>
    <definedName name="ball">#REF!</definedName>
    <definedName name="BALOK">'[46]ANALISA SNI'!$F$993:$I$1037</definedName>
    <definedName name="balok.1">#REF!</definedName>
    <definedName name="balok.2">#REF!</definedName>
    <definedName name="balok.3">#REF!</definedName>
    <definedName name="balok.ges">#REF!</definedName>
    <definedName name="BALOK_100KG">#REF!</definedName>
    <definedName name="BALOK_110KG">#REF!</definedName>
    <definedName name="BALOK_120KG">#REF!</definedName>
    <definedName name="BALOK_130KG">#REF!</definedName>
    <definedName name="BALOK_140KG">#REF!</definedName>
    <definedName name="BALOK_150KG">#REF!</definedName>
    <definedName name="BALOK_160KG">#REF!</definedName>
    <definedName name="BALOK_170KG">#REF!</definedName>
    <definedName name="BALOK_180KG">#REF!</definedName>
    <definedName name="BALOK_190KG">#REF!</definedName>
    <definedName name="BALOK_200KG">#REF!</definedName>
    <definedName name="BALOK_210KG">#REF!</definedName>
    <definedName name="BALOK_220KG">#REF!</definedName>
    <definedName name="BALOK_230KG">#REF!</definedName>
    <definedName name="BALOK_240KG">#REF!</definedName>
    <definedName name="BALOK_250KG">#REF!</definedName>
    <definedName name="BALOK_260KG">#REF!</definedName>
    <definedName name="BALOK_270KG">#REF!</definedName>
    <definedName name="BALOK_280KG">#REF!</definedName>
    <definedName name="BALOK_290KG">#REF!</definedName>
    <definedName name="BALOK_300KG">#REF!</definedName>
    <definedName name="BALOK_310KG">#REF!</definedName>
    <definedName name="BALOK_320KG">#REF!</definedName>
    <definedName name="BALOK_330KG">#REF!</definedName>
    <definedName name="BALOK_340KG">#REF!</definedName>
    <definedName name="BALOK_350KG">#REF!</definedName>
    <definedName name="balok_kayu_borneo">#REF!</definedName>
    <definedName name="balok2030">#REF!</definedName>
    <definedName name="balok2040">#REF!</definedName>
    <definedName name="balok2540">#REF!</definedName>
    <definedName name="balok2550">#REF!</definedName>
    <definedName name="balok2560">#REF!</definedName>
    <definedName name="balok3060">[48]analis!$J$169</definedName>
    <definedName name="balokbegesting">#REF!</definedName>
    <definedName name="BalokFe100">#REF!</definedName>
    <definedName name="BalokFe110">#REF!</definedName>
    <definedName name="BalokFe120">#REF!</definedName>
    <definedName name="BalokFe125">#REF!</definedName>
    <definedName name="BalokFe130">#REF!</definedName>
    <definedName name="BalokFe135">'[49]ANALISA SNI''07(ubh bgsting)'!$I$1173</definedName>
    <definedName name="BalokFe140">#REF!</definedName>
    <definedName name="BalokFe150">#REF!</definedName>
    <definedName name="BalokFe160">#REF!</definedName>
    <definedName name="BalokFe170">#REF!</definedName>
    <definedName name="BalokFe175">#REF!</definedName>
    <definedName name="BalokFe180">#REF!</definedName>
    <definedName name="BalokFe190">#REF!</definedName>
    <definedName name="BalokFe200">#REF!</definedName>
    <definedName name="BalokFe210">#REF!</definedName>
    <definedName name="BalokFe220">#REF!</definedName>
    <definedName name="BalokFe230">#REF!</definedName>
    <definedName name="BalokFe240">#REF!</definedName>
    <definedName name="BalokFe250">#REF!</definedName>
    <definedName name="BalokFe260">#REF!</definedName>
    <definedName name="BalokFe270">#REF!</definedName>
    <definedName name="BalokFe280">#REF!</definedName>
    <definedName name="BalokFe300">#REF!</definedName>
    <definedName name="BalokFe80">#REF!</definedName>
    <definedName name="BalokFe90">#REF!</definedName>
    <definedName name="balokklas1">#REF!</definedName>
    <definedName name="balokklas2">#REF!</definedName>
    <definedName name="balokklas3">#REF!</definedName>
    <definedName name="baloklantaiI">#REF!</definedName>
    <definedName name="baloklantaiII">#REF!</definedName>
    <definedName name="bambu">#REF!</definedName>
    <definedName name="bangker">#REF!</definedName>
    <definedName name="Bangku_Belajar">#REF!</definedName>
    <definedName name="Bangkubelajar">#REF!</definedName>
    <definedName name="BangunanA">#REF!</definedName>
    <definedName name="bantu">#REF!</definedName>
    <definedName name="bar">#REF!</definedName>
    <definedName name="bar_bender">#REF!</definedName>
    <definedName name="bar_cutter">#REF!</definedName>
    <definedName name="barb">#REF!</definedName>
    <definedName name="barc">#REF!</definedName>
    <definedName name="basaom">#REF!</definedName>
    <definedName name="basdim">#REF!</definedName>
    <definedName name="basdoc">#REF!</definedName>
    <definedName name="base">#REF!</definedName>
    <definedName name="base_plate">#REF!</definedName>
    <definedName name="BaseA">#REF!</definedName>
    <definedName name="BaseB">#REF!</definedName>
    <definedName name="BaseC">#REF!</definedName>
    <definedName name="basfs">#REF!</definedName>
    <definedName name="basi">#REF!</definedName>
    <definedName name="BASICHD">#REF!</definedName>
    <definedName name="basitc">#REF!</definedName>
    <definedName name="basrtu">#REF!</definedName>
    <definedName name="bastw">#REF!</definedName>
    <definedName name="bata">[10]Bahan!$F$19</definedName>
    <definedName name="bata.1">#REF!</definedName>
    <definedName name="BATA_CITICON">#REF!</definedName>
    <definedName name="Bata_Merah">#REF!</definedName>
    <definedName name="bata12">#REF!</definedName>
    <definedName name="bata16">#REF!</definedName>
    <definedName name="batab">#REF!</definedName>
    <definedName name="batac">#REF!</definedName>
    <definedName name="bataco">#REF!</definedName>
    <definedName name="Batacobesi">#REF!</definedName>
    <definedName name="Batacononbesi">#REF!</definedName>
    <definedName name="batago">[29]BAHAN!$E$28</definedName>
    <definedName name="batagosok">#REF!</definedName>
    <definedName name="batako">[29]BAHAN!$E$25</definedName>
    <definedName name="batako2">[10]Bahan!$F$83</definedName>
    <definedName name="BATATRAS">[50]Reservoir!#REF!</definedName>
    <definedName name="bathtub">#REF!</definedName>
    <definedName name="batu">[10]Bahan!$F$8</definedName>
    <definedName name="batu.p">#REF!</definedName>
    <definedName name="batu.pal">#REF!</definedName>
    <definedName name="batu.x">#REF!</definedName>
    <definedName name="batu_apung">#REF!</definedName>
    <definedName name="batu_bata">#REF!</definedName>
    <definedName name="Batu_bata_besar">#REF!</definedName>
    <definedName name="Batu_bata_kecil">#REF!</definedName>
    <definedName name="Batu_belah">#REF!</definedName>
    <definedName name="batu_candi">#REF!</definedName>
    <definedName name="Batu_Cor_0__5__1">#REF!</definedName>
    <definedName name="Batu_Cor_1_2">#REF!</definedName>
    <definedName name="Batu_Cor_2_3">#REF!</definedName>
    <definedName name="Batu_Cor_3_5">#REF!</definedName>
    <definedName name="Batu_Cor_5_7">#REF!</definedName>
    <definedName name="Batu_kacang">#REF!</definedName>
    <definedName name="Batu_kali">#REF!</definedName>
    <definedName name="BATU_KOSONG">#REF!</definedName>
    <definedName name="Batu_pecah_0_5___1">#REF!</definedName>
    <definedName name="Batu_pecah_1_2">#REF!</definedName>
    <definedName name="Batu_pecah_2_3">#REF!</definedName>
    <definedName name="Batu_pecah_3_5">#REF!</definedName>
    <definedName name="Batu_pecah_5_7">#REF!</definedName>
    <definedName name="batu_tempel">#REF!</definedName>
    <definedName name="BATUALAM">#REF!</definedName>
    <definedName name="batubat">#REF!</definedName>
    <definedName name="batubel">#REF!</definedName>
    <definedName name="batubelah">#REF!</definedName>
    <definedName name="batucor">#REF!</definedName>
    <definedName name="batukali15">#REF!</definedName>
    <definedName name="batukancing">'[47]ANALISA BOW'!$I$16</definedName>
    <definedName name="batukosong">#REF!</definedName>
    <definedName name="batusaring">#REF!</definedName>
    <definedName name="baut">[51]BAHAN!$E$96</definedName>
    <definedName name="baut.p">#REF!</definedName>
    <definedName name="baut15">[51]BAHAN!$E$97</definedName>
    <definedName name="baut25">[51]BAHAN!$E$98</definedName>
    <definedName name="bautasb">#REF!</definedName>
    <definedName name="bautbgl">#REF!</definedName>
    <definedName name="BAX">#REF!</definedName>
    <definedName name="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b.p">#REF!</definedName>
    <definedName name="bb.u">#REF!</definedName>
    <definedName name="BB_01">#REF!</definedName>
    <definedName name="BB_02">#REF!</definedName>
    <definedName name="BB_03">#REF!</definedName>
    <definedName name="BB_04">#REF!</definedName>
    <definedName name="BB_05">'[32]LAL - PASAR PAGI '!$G$46</definedName>
    <definedName name="BB_06">#REF!</definedName>
    <definedName name="bbalok">#REF!</definedName>
    <definedName name="bbalok_6">#REF!</definedName>
    <definedName name="bbalpres">#REF!</definedName>
    <definedName name="BBASE">#REF!</definedName>
    <definedName name="bbb">INDEX([52]RAP!$P:$P,[0]!LastRowRAP-2)</definedName>
    <definedName name="bbminyak">#REF!</definedName>
    <definedName name="bbpondasi">#REF!</definedName>
    <definedName name="bbronjong">#REF!</definedName>
    <definedName name="BBX">#REF!</definedName>
    <definedName name="bc">#REF!</definedName>
    <definedName name="BC_PR">#REF!</definedName>
    <definedName name="bcor">#REF!</definedName>
    <definedName name="BCX">#REF!</definedName>
    <definedName name="bdh" hidden="1">{"'Sheet1'!$A$1"}</definedName>
    <definedName name="bdia6">#REF!</definedName>
    <definedName name="bdinding">#REF!</definedName>
    <definedName name="bdinding_6">#REF!</definedName>
    <definedName name="BE">[53]HARGA!#REF!</definedName>
    <definedName name="bedjo">#REF!</definedName>
    <definedName name="Beg_Bal">#REF!</definedName>
    <definedName name="begel">#REF!</definedName>
    <definedName name="begelb">#REF!</definedName>
    <definedName name="begelc">#REF!</definedName>
    <definedName name="beges">[29]BAHAN!$E$43</definedName>
    <definedName name="Begesting">'[35]ANALISA  (BARU)'!$G$379</definedName>
    <definedName name="BegestingDinding">#REF!</definedName>
    <definedName name="begis1c">#REF!</definedName>
    <definedName name="begis2c">#REF!</definedName>
    <definedName name="begisc">#REF!</definedName>
    <definedName name="begisf8">#REF!</definedName>
    <definedName name="begisf8b.">#REF!</definedName>
    <definedName name="begisf9">#REF!</definedName>
    <definedName name="begisg48">#REF!</definedName>
    <definedName name="begisg48b">#REF!</definedName>
    <definedName name="begistg48b">#REF!</definedName>
    <definedName name="BEGISTING_BALOK">[34]ANALISA!$J$194</definedName>
    <definedName name="BEGISTING_KOLOM">[34]ANALISA!$J$182</definedName>
    <definedName name="BEGISTING_LANTAI">[34]ANALISA!$J$206</definedName>
    <definedName name="BEGISTING_PONDASI">[34]ANALISA!$J$161</definedName>
    <definedName name="BEGISTING_SLOEF">[34]ANALISA!$J$170</definedName>
    <definedName name="begistingab">#REF!</definedName>
    <definedName name="begistingc">#REF!</definedName>
    <definedName name="bego">#REF!</definedName>
    <definedName name="BEK.PAPAN">#REF!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LOK">#REF!</definedName>
    <definedName name="BEKBATA">#REF!</definedName>
    <definedName name="bekesm">[10]Bahan!$F$168</definedName>
    <definedName name="BekestingBalok">#REF!</definedName>
    <definedName name="BekestingDinding">#REF!</definedName>
    <definedName name="BekestingKolom">#REF!</definedName>
    <definedName name="BekestingLantai">#REF!</definedName>
    <definedName name="BekestingPondasi">#REF!</definedName>
    <definedName name="BekestingSloof">#REF!</definedName>
    <definedName name="BekestingTangga">#REF!</definedName>
    <definedName name="bekist_Kolom">#REF!</definedName>
    <definedName name="bekistb">#REF!</definedName>
    <definedName name="Bekisting">#REF!</definedName>
    <definedName name="Bekisting_balok">#REF!</definedName>
    <definedName name="Bekisting_kolom">#REF!</definedName>
    <definedName name="Bekisting_Lantai">#REF!</definedName>
    <definedName name="Bekisting_platmeja">#REF!</definedName>
    <definedName name="Bekisting_pondasi">#REF!</definedName>
    <definedName name="Bekisting_Sloof">#REF!</definedName>
    <definedName name="Bekisting_tangga">#REF!</definedName>
    <definedName name="bekistp">#REF!</definedName>
    <definedName name="BEKOLOM">#REF!</definedName>
    <definedName name="bekpan">#REF!</definedName>
    <definedName name="beksloff">#REF!</definedName>
    <definedName name="bel">#REF!</definedName>
    <definedName name="BELAH">#REF!</definedName>
    <definedName name="BEN">#REF!</definedName>
    <definedName name="BENANG">[50]Reservoir!#REF!</definedName>
    <definedName name="Benang_nilon_putih">#REF!</definedName>
    <definedName name="benco" hidden="1">{#N/A,#N/A,FALSE,"REK-S-TPL";#N/A,#N/A,FALSE,"REK-TPML";#N/A,#N/A,FALSE,"RAB-TEMPEL"}</definedName>
    <definedName name="BEND11.25S100">#REF!</definedName>
    <definedName name="BEND11.25S200">#REF!</definedName>
    <definedName name="BEND11.25S50">#REF!</definedName>
    <definedName name="BEND11.25S75">#REF!</definedName>
    <definedName name="BEND22.5AF200">#REF!</definedName>
    <definedName name="BEND22.5S100">#REF!</definedName>
    <definedName name="BEND22.5S200">#REF!</definedName>
    <definedName name="BEND22.5S50">#REF!</definedName>
    <definedName name="BEND22.5S75">#REF!</definedName>
    <definedName name="BEND45S200">#REF!</definedName>
    <definedName name="BEND90AF100">#REF!</definedName>
    <definedName name="BEND90AF200">#REF!</definedName>
    <definedName name="BEND90AF250">#REF!</definedName>
    <definedName name="BEND90AF75">#REF!</definedName>
    <definedName name="BEND90S100">#REF!</definedName>
    <definedName name="BEND90S200">#REF!</definedName>
    <definedName name="BEND90S75">#REF!</definedName>
    <definedName name="Bender">#REF!</definedName>
    <definedName name="bendrat">#REF!</definedName>
    <definedName name="bendratb">#REF!</definedName>
    <definedName name="bendratc">#REF!</definedName>
    <definedName name="bengp">[29]BAHAN!$E$36</definedName>
    <definedName name="Benkleman">#REF!</definedName>
    <definedName name="BenklemanBeam">#REF!</definedName>
    <definedName name="benrat">#REF!</definedName>
    <definedName name="bensin">#REF!</definedName>
    <definedName name="bentala">[51]BAHAN!$E$57</definedName>
    <definedName name="bentalaatas">#REF!</definedName>
    <definedName name="bentalasamping">#REF!</definedName>
    <definedName name="bento" hidden="1">{#N/A,#N/A,FALSE,"REK";#N/A,#N/A,FALSE,"rab"}</definedName>
    <definedName name="bertulang">#REF!</definedName>
    <definedName name="besi">[10]Bahan!$F$114</definedName>
    <definedName name="besi.polos">#REF!</definedName>
    <definedName name="besi.ulir">#REF!</definedName>
    <definedName name="besi_6">#REF!</definedName>
    <definedName name="besi_beton">#REF!</definedName>
    <definedName name="besi_l_70">#REF!</definedName>
    <definedName name="Besi_pelat">#REF!</definedName>
    <definedName name="Besi_plat_untuk_pintu_besi">#REF!</definedName>
    <definedName name="Besi_profil">#REF!</definedName>
    <definedName name="Besi_profile___besi_Canal">#REF!</definedName>
    <definedName name="Besi_profile_WF">#REF!</definedName>
    <definedName name="Besi_Siku">#REF!</definedName>
    <definedName name="Besi_siku_50x50x5__P_6M">#REF!</definedName>
    <definedName name="Besi_UlirU32">#REF!</definedName>
    <definedName name="besi10">#REF!</definedName>
    <definedName name="besi12">#REF!</definedName>
    <definedName name="besi16">#REF!</definedName>
    <definedName name="besi18">#REF!</definedName>
    <definedName name="besi24">#REF!</definedName>
    <definedName name="besi39">#REF!</definedName>
    <definedName name="besi4">#REF!</definedName>
    <definedName name="besi6">#REF!</definedName>
    <definedName name="besi8">#REF!</definedName>
    <definedName name="besibeton">[40]Bahan!$F$36</definedName>
    <definedName name="besibton">#REF!</definedName>
    <definedName name="besig2">#REF!</definedName>
    <definedName name="besipolos">#REF!</definedName>
    <definedName name="besis">[10]Bahan!$F$126</definedName>
    <definedName name="BesiU24">#REF!</definedName>
    <definedName name="BesiU39">#REF!</definedName>
    <definedName name="besiulir">#REF!</definedName>
    <definedName name="betagum">#REF!</definedName>
    <definedName name="beton">#REF!</definedName>
    <definedName name="beton.k.225">#REF!</definedName>
    <definedName name="beton.k.bo">#REF!</definedName>
    <definedName name="beton_175">#REF!</definedName>
    <definedName name="beton_225">#REF!</definedName>
    <definedName name="beton_300">#REF!</definedName>
    <definedName name="Beton_K_175">#REF!</definedName>
    <definedName name="Beton_K100">#REF!</definedName>
    <definedName name="Beton_K125">#REF!</definedName>
    <definedName name="Beton_K150">#REF!</definedName>
    <definedName name="Beton_K175">#REF!</definedName>
    <definedName name="Beton_K200">#REF!</definedName>
    <definedName name="BETON_K225">[34]ANALISA!$J$135</definedName>
    <definedName name="Beton_K250">#REF!</definedName>
    <definedName name="Beton_K275">#REF!</definedName>
    <definedName name="Beton_K300">#REF!</definedName>
    <definedName name="BETON_RABAT_LANTAI_KERJA">[34]ANALISA!$J$117</definedName>
    <definedName name="Beton_roster">#REF!</definedName>
    <definedName name="Beton123">#REF!</definedName>
    <definedName name="Beton124">#REF!</definedName>
    <definedName name="beton125">#REF!</definedName>
    <definedName name="Beton135">#REF!</definedName>
    <definedName name="Beton2">#REF!</definedName>
    <definedName name="Beton225">#REF!</definedName>
    <definedName name="beton3">#REF!</definedName>
    <definedName name="Beton300">#REF!</definedName>
    <definedName name="Beton400">#REF!</definedName>
    <definedName name="beton85">#REF!</definedName>
    <definedName name="BetonB.0">#REF!</definedName>
    <definedName name="BetonBO">#REF!</definedName>
    <definedName name="betonbtla1">#REF!</definedName>
    <definedName name="betonbtla2">#REF!</definedName>
    <definedName name="betonbtla3">#REF!</definedName>
    <definedName name="betonbtla4">#REF!</definedName>
    <definedName name="betonbtla5">#REF!</definedName>
    <definedName name="betonbtlb1">#REF!</definedName>
    <definedName name="betonbtlb2">#REF!</definedName>
    <definedName name="betonbtlb3">#REF!</definedName>
    <definedName name="betonbtlb4">#REF!</definedName>
    <definedName name="betoncor">#REF!</definedName>
    <definedName name="betoncora">#REF!</definedName>
    <definedName name="betoncorb">#REF!</definedName>
    <definedName name="BetonCorPepalihan">#REF!</definedName>
    <definedName name="betoncycloope">#REF!</definedName>
    <definedName name="betoncyloop">#REF!</definedName>
    <definedName name="BetonFe80">#REF!</definedName>
    <definedName name="BetonK175">#REF!</definedName>
    <definedName name="BetonK225">#REF!</definedName>
    <definedName name="BetonK275">#REF!</definedName>
    <definedName name="BetonK275danBegesting">#REF!</definedName>
    <definedName name="betonk350">#REF!</definedName>
    <definedName name="betonkanstin">#REF!</definedName>
    <definedName name="betonkb0">#REF!</definedName>
    <definedName name="betonmassa">#REF!</definedName>
    <definedName name="betonrabat">#REF!</definedName>
    <definedName name="BetonSiklup">#REF!</definedName>
    <definedName name="betonu24">#REF!</definedName>
    <definedName name="beugel">[51]BAHAN!$E$101</definedName>
    <definedName name="Beugel_kalung">#REF!</definedName>
    <definedName name="Beugel_plat">#REF!</definedName>
    <definedName name="bgesbalok">#REF!</definedName>
    <definedName name="bgeskolom">#REF!</definedName>
    <definedName name="bgeslantai">#REF!</definedName>
    <definedName name="BGF" hidden="1">{"'Sheet1'!$A$1"}</definedName>
    <definedName name="bh">#REF!</definedName>
    <definedName name="bhg">#REF!</definedName>
    <definedName name="bhn">#REF!</definedName>
    <definedName name="BHN13B1">#REF!</definedName>
    <definedName name="BHNKCM">#REF!</definedName>
    <definedName name="BHNPAP">#REF!</definedName>
    <definedName name="BHNPDAM">#REF!</definedName>
    <definedName name="BHNRY">#REF!</definedName>
    <definedName name="BHNTAL">#REF!</definedName>
    <definedName name="BHNTB">#REF!</definedName>
    <definedName name="BHNTN">#REF!</definedName>
    <definedName name="BI">#REF!</definedName>
    <definedName name="biaya">#N/A</definedName>
    <definedName name="bibit">#REF!</definedName>
    <definedName name="BIDA">#REF!</definedName>
    <definedName name="BIDB">#REF!</definedName>
    <definedName name="BIDC">#REF!</definedName>
    <definedName name="BII">#REF!</definedName>
    <definedName name="BIII">#REF!</definedName>
    <definedName name="bilangan">#REF!</definedName>
    <definedName name="BIN">#REF!</definedName>
    <definedName name="bina3">#REF!</definedName>
    <definedName name="binda1">#REF!</definedName>
    <definedName name="BINDER">#REF!</definedName>
    <definedName name="bindrad">#REF!</definedName>
    <definedName name="binjai">#REF!</definedName>
    <definedName name="binjai.xls" hidden="1">[33]H.Satuan!#REF!</definedName>
    <definedName name="bio">#REF!</definedName>
    <definedName name="BIOM">#REF!</definedName>
    <definedName name="Bis_beton_dia_100_cm_p_50_cm">#REF!</definedName>
    <definedName name="Bis_beton_dia_60_cm_P_100_cm">#REF!</definedName>
    <definedName name="Bis_beton_dia_80_cm_p_50_cm">#REF!</definedName>
    <definedName name="BIV">#REF!</definedName>
    <definedName name="BJ">#REF!</definedName>
    <definedName name="BJ_2">#REF!</definedName>
    <definedName name="BJ_3">#REF!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jls30">[10]Bahan!$F$45</definedName>
    <definedName name="bk">#REF!</definedName>
    <definedName name="bkali">#REF!</definedName>
    <definedName name="bkbat">#REF!</definedName>
    <definedName name="bkmbw">#REF!</definedName>
    <definedName name="bkolom">#REF!</definedName>
    <definedName name="bkolom_6">#REF!</definedName>
    <definedName name="bkos">#REF!</definedName>
    <definedName name="bkrbatukali">#REF!</definedName>
    <definedName name="BkstMulti12">#REF!</definedName>
    <definedName name="BkstMulti9">#REF!</definedName>
    <definedName name="BkstPpn">#REF!</definedName>
    <definedName name="Bkud2">#REF!</definedName>
    <definedName name="BL">#REF!</definedName>
    <definedName name="BL.10">#REF!</definedName>
    <definedName name="BL.13">#REF!</definedName>
    <definedName name="BL.2">#REF!</definedName>
    <definedName name="BL.3">#REF!</definedName>
    <definedName name="BL_1">#REF!</definedName>
    <definedName name="BL_10">#REF!</definedName>
    <definedName name="BL_11">#REF!</definedName>
    <definedName name="BL_13">#REF!</definedName>
    <definedName name="BL_17">#REF!</definedName>
    <definedName name="BL_17A">#REF!</definedName>
    <definedName name="BL_17B">#REF!</definedName>
    <definedName name="BL_2">#REF!</definedName>
    <definedName name="BL_3">#REF!</definedName>
    <definedName name="BL_4">#REF!</definedName>
    <definedName name="BL_5">#REF!</definedName>
    <definedName name="BL_6">#REF!</definedName>
    <definedName name="BL_7">#REF!</definedName>
    <definedName name="BL_9">#REF!</definedName>
    <definedName name="blk">#REF!</definedName>
    <definedName name="BLOW">#REF!</definedName>
    <definedName name="bm.f">#REF!</definedName>
    <definedName name="bmcb">#REF!</definedName>
    <definedName name="bmesin">#REF!</definedName>
    <definedName name="BngkrKudaTdkDipki">'[35]ANALISA  (BARU)'!$G$755</definedName>
    <definedName name="BngkrPlafonTdkDipaki">'[35]ANALISA  (BARU)'!$G$747</definedName>
    <definedName name="bnglayursl">[40]Bahan!#REF!</definedName>
    <definedName name="BnkrRngkAtapTdkDipaki">'[35]ANALISA  (BARU)'!$G$739</definedName>
    <definedName name="BNY">#REF!</definedName>
    <definedName name="bojongsari2">#REF!</definedName>
    <definedName name="bola">#REF!</definedName>
    <definedName name="bondagen">#REF!</definedName>
    <definedName name="bongkar_beton">#REF!</definedName>
    <definedName name="BONGKAR_BETON_BERTULANG">#REF!</definedName>
    <definedName name="Bongkar_dan_pasang_Daun_Jendela">'[35]ANALISA  (BARU)'!$G$771</definedName>
    <definedName name="bongkar_dinding_bata">#REF!</definedName>
    <definedName name="Bongkar_Genteng">#REF!</definedName>
    <definedName name="BONGKAR_KAP">[34]BQ!$G$14</definedName>
    <definedName name="Bongkar_Kloset">#REF!</definedName>
    <definedName name="Bongkar_Kuda">#REF!</definedName>
    <definedName name="Bongkar_Kusen">#REF!</definedName>
    <definedName name="Bongkar_Plafond">#REF!</definedName>
    <definedName name="Bongkar_RangkaAtap">#REF!</definedName>
    <definedName name="Bongkar_Tembok">#REF!</definedName>
    <definedName name="BONGKAR_TEMBOK_SETENGAH_BATA">[34]ANALISA!$J$48</definedName>
    <definedName name="Bongkar_Total">#REF!</definedName>
    <definedName name="BongkarBeton">#REF!</definedName>
    <definedName name="BongkarDinding">#REF!</definedName>
    <definedName name="BongkarGenteng">#REF!</definedName>
    <definedName name="BongkarKloset">#REF!</definedName>
    <definedName name="BongkarKuda">#REF!</definedName>
    <definedName name="BongkarKuda2">#REF!</definedName>
    <definedName name="BongkarKusen">#REF!</definedName>
    <definedName name="BongkarLantai">#REF!</definedName>
    <definedName name="BongkarPlafond">#REF!</definedName>
    <definedName name="BongkarRangkaAtap">#REF!</definedName>
    <definedName name="BongkarSeng">#REF!</definedName>
    <definedName name="BongkarTembok">#REF!</definedName>
    <definedName name="BongkarTotal">#REF!</definedName>
    <definedName name="BongpasDaunJ">#REF!</definedName>
    <definedName name="BonkrTembok">'[35]ANALISA  (BARU)'!$G$759</definedName>
    <definedName name="book">#N/A</definedName>
    <definedName name="book2">#N/A</definedName>
    <definedName name="book3">#N/A</definedName>
    <definedName name="BOOK4">#N/A</definedName>
    <definedName name="bop_kusen">#REF!</definedName>
    <definedName name="bop_pintu">#REF!</definedName>
    <definedName name="boq">#REF!</definedName>
    <definedName name="boq.prtsi">#REF!</definedName>
    <definedName name="bor">#REF!</definedName>
    <definedName name="borneobalok">#REF!</definedName>
    <definedName name="borneopapan">#REF!</definedName>
    <definedName name="bouplank">#REF!</definedName>
    <definedName name="bouwplank">#REF!</definedName>
    <definedName name="BOW">#REF!</definedName>
    <definedName name="bow.2">'[47]ANALISA BOW'!$I$35</definedName>
    <definedName name="BOW.3">'[47]ANALISA BOW'!$I$47</definedName>
    <definedName name="bow.4">'[47]ANALISA BOW'!$I$56</definedName>
    <definedName name="BOW_2">#REF!</definedName>
    <definedName name="BOX">#REF!</definedName>
    <definedName name="BOX.40.50">#REF!</definedName>
    <definedName name="BOX.80.120">#REF!</definedName>
    <definedName name="BOX_PANEL_4MCB">[34]BQ!$G$111</definedName>
    <definedName name="Box_zekering__1_group">#REF!</definedName>
    <definedName name="Box_zekering__2_group">#REF!</definedName>
    <definedName name="Box_zekering__3_group">#REF!</definedName>
    <definedName name="bp">#REF!</definedName>
    <definedName name="BP.5">#REF!</definedName>
    <definedName name="bpile">#REF!</definedName>
    <definedName name="bpile_6">#REF!</definedName>
    <definedName name="bpipa3">#REF!</definedName>
    <definedName name="bpl2x9">#REF!</definedName>
    <definedName name="bpl2x9nb">#REF!</definedName>
    <definedName name="bpl32nb">#REF!</definedName>
    <definedName name="bpl9nb">#REF!</definedName>
    <definedName name="BPlaf2">#REF!</definedName>
    <definedName name="bplat">#REF!</definedName>
    <definedName name="bplat_6">#REF!</definedName>
    <definedName name="bpond">#REF!</definedName>
    <definedName name="bprinta1">#REF!</definedName>
    <definedName name="bprinta3">#REF!</definedName>
    <definedName name="bprofil">#REF!</definedName>
    <definedName name="bqdat">#REF!</definedName>
    <definedName name="BR">#REF!</definedName>
    <definedName name="BRAKER">#REF!</definedName>
    <definedName name="brc">#REF!</definedName>
    <definedName name="brc_m5">#REF!</definedName>
    <definedName name="brc_m6">#REF!</definedName>
    <definedName name="Broncaptering">[52]BQ!$D$12:$H$27</definedName>
    <definedName name="brs">#REF!</definedName>
    <definedName name="BS">#REF!</definedName>
    <definedName name="bs.p">#REF!</definedName>
    <definedName name="bs.pt">#REF!</definedName>
    <definedName name="bs.s">#REF!</definedName>
    <definedName name="bs.str">#REF!</definedName>
    <definedName name="BS_2">#REF!</definedName>
    <definedName name="BS_3">#REF!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beton">#REF!</definedName>
    <definedName name="bsbtn">#REF!</definedName>
    <definedName name="bsbtn10">#REF!</definedName>
    <definedName name="bsbtn12">#REF!</definedName>
    <definedName name="bsbtn13">#REF!</definedName>
    <definedName name="bsbtn16">#REF!</definedName>
    <definedName name="bsbtn19">#REF!</definedName>
    <definedName name="bsbtn22">#REF!</definedName>
    <definedName name="bsc">#REF!</definedName>
    <definedName name="bsiku">#REF!</definedName>
    <definedName name="bsk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lat">#REF!</definedName>
    <definedName name="bssiku">#REF!</definedName>
    <definedName name="BsSikuDN">#REF!</definedName>
    <definedName name="bswf">#REF!</definedName>
    <definedName name="bswf150">#REF!</definedName>
    <definedName name="BT">#REF!</definedName>
    <definedName name="bt.lemp">#REF!</definedName>
    <definedName name="bt_kali">#REF!</definedName>
    <definedName name="Bt_Mrh">#REF!</definedName>
    <definedName name="Bt_Mrh_Pepalihan">#REF!</definedName>
    <definedName name="btangga">#REF!</definedName>
    <definedName name="btbelah">#REF!</definedName>
    <definedName name="btblh">#REF!</definedName>
    <definedName name="BtBronjong">#REF!</definedName>
    <definedName name="btcor">#REF!</definedName>
    <definedName name="btgebal">#REF!</definedName>
    <definedName name="BtHitamKrasem">#REF!</definedName>
    <definedName name="btkali">#REF!</definedName>
    <definedName name="BtKali11">#REF!</definedName>
    <definedName name="BtKali12">#REF!</definedName>
    <definedName name="BtKali13">#REF!</definedName>
    <definedName name="BtKali15">#REF!</definedName>
    <definedName name="BtKOsong">#REF!</definedName>
    <definedName name="btl" hidden="1">#REF!</definedName>
    <definedName name="BTM">#REF!</definedName>
    <definedName name="BtMerah12">#REF!</definedName>
    <definedName name="BtMerah13">#REF!</definedName>
    <definedName name="BtMerah15">#REF!</definedName>
    <definedName name="BtMerah15Pepalihan">#REF!</definedName>
    <definedName name="btn">#REF!</definedName>
    <definedName name="btn_6">#REF!</definedName>
    <definedName name="btn_8">#REF!</definedName>
    <definedName name="Btn_Cor123">#REF!</definedName>
    <definedName name="Btn_Corppalihn">#REF!</definedName>
    <definedName name="Btn_Cycloof">#REF!</definedName>
    <definedName name="Btn_Rabat">#REF!</definedName>
    <definedName name="BtnCor123">#REF!</definedName>
    <definedName name="BtnCorpepalihan">#REF!</definedName>
    <definedName name="Btncycloof">#REF!</definedName>
    <definedName name="btnrabat">#REF!</definedName>
    <definedName name="Bton_K300">#REF!</definedName>
    <definedName name="bton250">#REF!</definedName>
    <definedName name="bton300">#REF!</definedName>
    <definedName name="bton350">#REF!</definedName>
    <definedName name="btpecah">#REF!</definedName>
    <definedName name="btul24">#REF!</definedName>
    <definedName name="btul39">#REF!</definedName>
    <definedName name="btv">#REF!</definedName>
    <definedName name="buahan.1">[47]RAB!$H$16</definedName>
    <definedName name="buahan.10">[47]RAB!$H$63</definedName>
    <definedName name="buahan.2">[47]RAB!$H$20</definedName>
    <definedName name="buahan.3">[47]RAB!$H$27</definedName>
    <definedName name="buahan.4">[47]RAB!$H$34</definedName>
    <definedName name="buahan.5">[47]RAB!$H$45</definedName>
    <definedName name="buahan.6">[47]RAB!#REF!</definedName>
    <definedName name="buahan.7">[47]RAB!$H$52</definedName>
    <definedName name="buahan.8">[47]RAB!#REF!</definedName>
    <definedName name="buahan.9">[47]RAB!#REF!</definedName>
    <definedName name="buang">#N/A</definedName>
    <definedName name="Buangan_air_bak_mandi_dari_kuningan">#REF!</definedName>
    <definedName name="BuangTanah150m">#REF!</definedName>
    <definedName name="buangtnh">#REF!</definedName>
    <definedName name="BUANGTNHGAL">#REF!</definedName>
    <definedName name="bubungan">[10]Bahan!$F$34</definedName>
    <definedName name="Bubungan_Asbes">#REF!</definedName>
    <definedName name="Bubungan_Biasa">#REF!</definedName>
    <definedName name="BUBUNGAN_GENTENG_BIASA">[34]ANALISA!$J$572</definedName>
    <definedName name="BUBUNGAN_GENTENG_KODOK_KARANG_PILANG">[45]ANALISA1!$J$605</definedName>
    <definedName name="BUBUNGAN_GENTENG_METAL_BERPASIR">#REF!</definedName>
    <definedName name="Bubungan_kodok_karangpilng">#REF!</definedName>
    <definedName name="Bubungan_lokal">#REF!</definedName>
    <definedName name="BUBUNGAN_PLENTONG">#REF!</definedName>
    <definedName name="Bubungan_press_pejaten">#REF!</definedName>
    <definedName name="Bubungan_seng_gelombang">#REF!</definedName>
    <definedName name="bubunganasbes">#REF!</definedName>
    <definedName name="bubunganasbesb">#REF!</definedName>
    <definedName name="bubunganasbesc">#REF!</definedName>
    <definedName name="Bubunganbiasa">#REF!</definedName>
    <definedName name="bubungankodok">[40]Bahan!#REF!</definedName>
    <definedName name="BubunganPlentBiasa">#REF!</definedName>
    <definedName name="bubunganseng">#REF!</definedName>
    <definedName name="BubunganStelGlb">#REF!</definedName>
    <definedName name="bubungbtn">#REF!</definedName>
    <definedName name="budi">#REF!</definedName>
    <definedName name="budibakti">#REF!</definedName>
    <definedName name="budiWikamto">#REF!</definedName>
    <definedName name="buis.80">#REF!</definedName>
    <definedName name="buis.tl">#REF!</definedName>
    <definedName name="Buis_beton__ø_1_m">#REF!</definedName>
    <definedName name="Buis_beton__ø_20">#REF!</definedName>
    <definedName name="Buis_beton__ø_30">#REF!</definedName>
    <definedName name="Buis_beton_1_2_ø_20">#REF!</definedName>
    <definedName name="Buis_beton_1_2_ø_30">#REF!</definedName>
    <definedName name="buisbeton">#REF!</definedName>
    <definedName name="buiso100">#REF!</definedName>
    <definedName name="buiso20">#REF!</definedName>
    <definedName name="buiso40">#REF!</definedName>
    <definedName name="buiso50">#REF!</definedName>
    <definedName name="buiso80">#REF!</definedName>
    <definedName name="buisu20">#REF!</definedName>
    <definedName name="buisu30">#REF!</definedName>
    <definedName name="buisu60">#REF!</definedName>
    <definedName name="BULAN">[44]BASIC!$J$6</definedName>
    <definedName name="BULAN_I">#REF!</definedName>
    <definedName name="Buldozer">#REF!</definedName>
    <definedName name="BULL">#REF!</definedName>
    <definedName name="BULLDOZER">#REF!</definedName>
    <definedName name="buniwangi">#REF!</definedName>
    <definedName name="buruh">#REF!</definedName>
    <definedName name="bus_50">#REF!</definedName>
    <definedName name="busduct">#REF!</definedName>
    <definedName name="Bust">#N/A</definedName>
    <definedName name="bv">#REF!</definedName>
    <definedName name="bvd0.5">'[54]DAF-2'!#REF!</definedName>
    <definedName name="bvd1.25">'[54]DAF-2'!#REF!</definedName>
    <definedName name="bvd1.5">'[54]DAF-2'!#REF!</definedName>
    <definedName name="bvd2.5">#REF!</definedName>
    <definedName name="BVDB">#N/A</definedName>
    <definedName name="BVI">#REF!</definedName>
    <definedName name="BVII">#REF!</definedName>
    <definedName name="BVIII">#REF!</definedName>
    <definedName name="bvnbv">#REF!</definedName>
    <definedName name="bwic_a">#REF!</definedName>
    <definedName name="bwic_b">#REF!</definedName>
    <definedName name="bwic_c">#REF!</definedName>
    <definedName name="C.01">#REF!</definedName>
    <definedName name="C.010">#REF!</definedName>
    <definedName name="C.02">#REF!</definedName>
    <definedName name="C.04">#REF!</definedName>
    <definedName name="C.06">#REF!</definedName>
    <definedName name="c.08">#REF!</definedName>
    <definedName name="C.10">#REF!</definedName>
    <definedName name="C.13">#REF!</definedName>
    <definedName name="C.15">#REF!</definedName>
    <definedName name="C.4">#REF!</definedName>
    <definedName name="C.6.10">#REF!</definedName>
    <definedName name="C.6.30">#REF!</definedName>
    <definedName name="C.6.34">#REF!</definedName>
    <definedName name="C.6.36">#REF!</definedName>
    <definedName name="C.6.39a">#REF!</definedName>
    <definedName name="C.6.40">#REF!</definedName>
    <definedName name="C.6.41">#REF!</definedName>
    <definedName name="C.6.42">#REF!</definedName>
    <definedName name="C.6.43">#REF!</definedName>
    <definedName name="C.6.8">#REF!</definedName>
    <definedName name="C_">#REF!</definedName>
    <definedName name="C_01">#REF!</definedName>
    <definedName name="C_02">#REF!</definedName>
    <definedName name="C_03">#REF!</definedName>
    <definedName name="C_04">#REF!</definedName>
    <definedName name="C_05">#REF!</definedName>
    <definedName name="C_06">#REF!</definedName>
    <definedName name="C_07">#REF!</definedName>
    <definedName name="C_08">#REF!</definedName>
    <definedName name="C_09">#REF!</definedName>
    <definedName name="C_1">#REF!</definedName>
    <definedName name="C_10">#REF!</definedName>
    <definedName name="C_11">#REF!</definedName>
    <definedName name="C_12">#REF!</definedName>
    <definedName name="C_13">#REF!</definedName>
    <definedName name="C_14">#REF!</definedName>
    <definedName name="C_15">#REF!</definedName>
    <definedName name="C_16">#REF!</definedName>
    <definedName name="C_17">#REF!</definedName>
    <definedName name="C_18">#REF!</definedName>
    <definedName name="C_19">#REF!</definedName>
    <definedName name="C_2">#REF!</definedName>
    <definedName name="C_20">#REF!</definedName>
    <definedName name="C_21">#REF!</definedName>
    <definedName name="C_22">#REF!</definedName>
    <definedName name="C_3">#REF!</definedName>
    <definedName name="C_4">#REF!</definedName>
    <definedName name="C_9">#REF!</definedName>
    <definedName name="C_Prelims">#REF!</definedName>
    <definedName name="CABLE">#REF!</definedName>
    <definedName name="Cabutsheet">#REF!</definedName>
    <definedName name="caian">#REF!</definedName>
    <definedName name="cak">#REF!</definedName>
    <definedName name="CAL">#REF!</definedName>
    <definedName name="CALC">#REF!</definedName>
    <definedName name="calsium">#REF!</definedName>
    <definedName name="cam">{"Book1","4.09 FLORA DAN FAUNA.xls","4.22 PERLENGKAPAN SEKOLAH.xls"}</definedName>
    <definedName name="camera">#REF!</definedName>
    <definedName name="campuranpanaslatasir">#REF!</definedName>
    <definedName name="canal_c">#REF!</definedName>
    <definedName name="canal150">#REF!</definedName>
    <definedName name="candibentar">#REF!</definedName>
    <definedName name="cap.">#REF!</definedName>
    <definedName name="CARE">#REF!</definedName>
    <definedName name="casf80">#REF!</definedName>
    <definedName name="CASHFLOW">#REF!</definedName>
    <definedName name="CAT">[50]Reservoir!#REF!</definedName>
    <definedName name="cat.b">#REF!</definedName>
    <definedName name="Cat.k">#REF!</definedName>
    <definedName name="cat.t">#REF!</definedName>
    <definedName name="cat.tt">#REF!</definedName>
    <definedName name="Cat_1xjarum">#REF!</definedName>
    <definedName name="Cat_1xKyu">#REF!</definedName>
    <definedName name="Cat_1xvinil">#REF!</definedName>
    <definedName name="Cat_besi_merk_platon">#REF!</definedName>
    <definedName name="cat_dasar">#REF!</definedName>
    <definedName name="cat_duco">#REF!</definedName>
    <definedName name="CAT_EPOXY_PROPAN">#REF!</definedName>
    <definedName name="CAT_EXTERIOR_PROPAN">#REF!</definedName>
    <definedName name="CAT_INTERIOR_PROPAN">#REF!</definedName>
    <definedName name="Cat_Kansten">#REF!</definedName>
    <definedName name="cat_kayu">#REF!</definedName>
    <definedName name="CAT_KAYU_BARU">#REF!</definedName>
    <definedName name="CAT_KAYU_LAMA">[34]ANALISA!$J$875</definedName>
    <definedName name="Cat_Kyu">#REF!</definedName>
    <definedName name="Cat_manie_besi__kayu">#REF!</definedName>
    <definedName name="CAT_PLAFOND">[34]ANALISA!$J$855</definedName>
    <definedName name="cat_tembok">#REF!</definedName>
    <definedName name="CAT_TEMBOK_BARU">[34]ANALISA!$J$832</definedName>
    <definedName name="CAT_TEMBOK_LAMA">#REF!</definedName>
    <definedName name="Cat_tembok_merk_platon">#REF!</definedName>
    <definedName name="Cat_tembok_Vinilex">#REF!</definedName>
    <definedName name="Cat_Tembokjarum">#REF!</definedName>
    <definedName name="Cat_TembokVinil">#REF!</definedName>
    <definedName name="Cat_Ulangjarum">#REF!</definedName>
    <definedName name="Cat_UlangKyu">#REF!</definedName>
    <definedName name="Cat_Ulangtembkvinil">#REF!</definedName>
    <definedName name="Cat1xjarum">#REF!</definedName>
    <definedName name="Cat1xKyu">#REF!</definedName>
    <definedName name="Cat1xvinil">#REF!</definedName>
    <definedName name="CatBaja">#REF!</definedName>
    <definedName name="catbesi">#REF!</definedName>
    <definedName name="catbesib">#REF!</definedName>
    <definedName name="catbesic">#REF!</definedName>
    <definedName name="catbidangkayu">#REF!</definedName>
    <definedName name="catd">[10]Bahan!$F$147</definedName>
    <definedName name="CATDALAM">#REF!</definedName>
    <definedName name="catdasar">[40]Bahan!#REF!</definedName>
    <definedName name="catdlm">#REF!</definedName>
    <definedName name="Category_Optional_Field">#REF!</definedName>
    <definedName name="Category_Optional_Fields">#REF!</definedName>
    <definedName name="catgenteng">#REF!</definedName>
    <definedName name="catk">#REF!</definedName>
    <definedName name="CatKansten">#REF!</definedName>
    <definedName name="CatKayu">'[35]ANALISA  (BARU)'!$G$687</definedName>
    <definedName name="catkayub">#REF!</definedName>
    <definedName name="CatKayuBaru">#REF!</definedName>
    <definedName name="catkayuc">#REF!</definedName>
    <definedName name="CatKayuLama">#REF!</definedName>
    <definedName name="CatKAyuUlang">'[35]ANALISA  (BARU)'!$G$688</definedName>
    <definedName name="catkosen">#REF!</definedName>
    <definedName name="CatKyu">#REF!</definedName>
    <definedName name="CATLUAR">#REF!</definedName>
    <definedName name="catm">[29]BAHAN!$E$84</definedName>
    <definedName name="catmeni">[55]analis!$J$388</definedName>
    <definedName name="catminyak">#REF!</definedName>
    <definedName name="cattbk">#REF!</definedName>
    <definedName name="cattembok">#REF!</definedName>
    <definedName name="cattembokb">#REF!</definedName>
    <definedName name="CatTembokBaru">#REF!</definedName>
    <definedName name="CatTembokBaruJarum">'[46]ANALISA SNI'!$I$2045</definedName>
    <definedName name="CatTembokBaruVinileks">#REF!</definedName>
    <definedName name="cattembokc">#REF!</definedName>
    <definedName name="Cattembokjarum">#REF!</definedName>
    <definedName name="CatTembokUlang">#REF!</definedName>
    <definedName name="CatTembokUlangJarum">'[46]ANALISA SNI'!$I$2063</definedName>
    <definedName name="CatTembokUlangV">#REF!</definedName>
    <definedName name="CatTembokUlangVinileks">'[46]ANALISA SNI'!$I$2054</definedName>
    <definedName name="CattembokVinil">#REF!</definedName>
    <definedName name="CatTmbok">'[35]ANALISA  (BARU)'!$G$666</definedName>
    <definedName name="Catulangjarum">#REF!</definedName>
    <definedName name="CatUlangKyu">#REF!</definedName>
    <definedName name="Catulangtembkvinil">#REF!</definedName>
    <definedName name="cbesi">#REF!</definedName>
    <definedName name="cc">#REF!</definedName>
    <definedName name="CC_01">#REF!</definedName>
    <definedName name="CC_01A">#REF!</definedName>
    <definedName name="CC_02">#REF!</definedName>
    <definedName name="CC_03">#REF!</definedName>
    <definedName name="CC_04">#REF!</definedName>
    <definedName name="CC_04A">#REF!</definedName>
    <definedName name="CC_05">#REF!</definedName>
    <definedName name="CC_06">'[32]LAL - PASAR PAGI '!$G$61</definedName>
    <definedName name="CC_06A">#REF!</definedName>
    <definedName name="CC_07">#REF!</definedName>
    <definedName name="CC_08">#REF!</definedName>
    <definedName name="CC_09">#REF!</definedName>
    <definedName name="CC_09A">#REF!</definedName>
    <definedName name="CC_10">#REF!</definedName>
    <definedName name="cc_11">#REF!</definedName>
    <definedName name="cc_11_6">#REF!</definedName>
    <definedName name="CC_11A">#REF!</definedName>
    <definedName name="CC_12">#REF!</definedName>
    <definedName name="CC_13">#REF!</definedName>
    <definedName name="CC_13A">#REF!</definedName>
    <definedName name="CC_14">#REF!</definedName>
    <definedName name="CC_14A">#REF!</definedName>
    <definedName name="CC_15">#REF!</definedName>
    <definedName name="CC_16">#REF!</definedName>
    <definedName name="CC_17">#REF!</definedName>
    <definedName name="CC_17A">#REF!</definedName>
    <definedName name="CC_18">#REF!</definedName>
    <definedName name="CC_18A">#REF!</definedName>
    <definedName name="CC_19">#REF!</definedName>
    <definedName name="CC_20">#REF!</definedName>
    <definedName name="CC_21">#REF!</definedName>
    <definedName name="CC_22">#REF!</definedName>
    <definedName name="CC_22A">#REF!</definedName>
    <definedName name="CC_23">#REF!</definedName>
    <definedName name="CC_24">#REF!</definedName>
    <definedName name="CC_24A">#REF!</definedName>
    <definedName name="CC_25">#REF!</definedName>
    <definedName name="CC_26">#REF!</definedName>
    <definedName name="cc_6">#REF!</definedName>
    <definedName name="cc_8">#REF!</definedName>
    <definedName name="cc_8_6">#REF!</definedName>
    <definedName name="cc_9">#REF!</definedName>
    <definedName name="cc_9_6">#REF!</definedName>
    <definedName name="CCCC" hidden="1">[8]LOADDAT!#REF!</definedName>
    <definedName name="CCCCCC" hidden="1">[8]LOADDAT!#REF!</definedName>
    <definedName name="CCF">#REF!</definedName>
    <definedName name="ccon">#REF!</definedName>
    <definedName name="CCS">#REF!</definedName>
    <definedName name="cctv">#REF!</definedName>
    <definedName name="CD">[56]ub!$J$48</definedName>
    <definedName name="CDD">#REF!</definedName>
    <definedName name="CDL">#REF!</definedName>
    <definedName name="ce">#REF!</definedName>
    <definedName name="ce_6">#REF!</definedName>
    <definedName name="cek">[57]Rekap!#REF!</definedName>
    <definedName name="CekVertikal">IF(MAX([52]Analisa!$U:$U)&lt;&gt;0,1,0)</definedName>
    <definedName name="celedu">[51]BAHAN!$E$58</definedName>
    <definedName name="cenposalm">#REF!</definedName>
    <definedName name="cenposstel">#REF!</definedName>
    <definedName name="Cerucuk__Gelam_0_8__10_cm">#REF!</definedName>
    <definedName name="cetakab">#REF!</definedName>
    <definedName name="cetakan">#REF!</definedName>
    <definedName name="CFALL">#REF!</definedName>
    <definedName name="CFP">#REF!</definedName>
    <definedName name="CH">#REF!</definedName>
    <definedName name="CHF">#REF!</definedName>
    <definedName name="CHL">#REF!</definedName>
    <definedName name="cilangkap">#REF!</definedName>
    <definedName name="cip1.25">#REF!</definedName>
    <definedName name="cip1.5">#REF!</definedName>
    <definedName name="cipf10">#REF!</definedName>
    <definedName name="cipf3">#REF!</definedName>
    <definedName name="cipf4">#REF!</definedName>
    <definedName name="cipf6">#REF!</definedName>
    <definedName name="cipf8">#REF!</definedName>
    <definedName name="CIPUTRA">#N/A</definedName>
    <definedName name="City">#REF!</definedName>
    <definedName name="CK">#REF!</definedName>
    <definedName name="ck_6">#REF!</definedName>
    <definedName name="ckb">#REF!</definedName>
    <definedName name="cl">#REF!</definedName>
    <definedName name="Clam">#REF!</definedName>
    <definedName name="CLEANING">#REF!</definedName>
    <definedName name="clear">[29]BAHAN!$E$93</definedName>
    <definedName name="clo">#REF!</definedName>
    <definedName name="CLOSET">#REF!</definedName>
    <definedName name="Closet_duduk_toto">#REF!</definedName>
    <definedName name="closet_jongkok">#REF!</definedName>
    <definedName name="Closet_jongkok_porselin_toto">#REF!</definedName>
    <definedName name="closet_toto">#REF!</definedName>
    <definedName name="closetduduk">#REF!</definedName>
    <definedName name="CLP">#REF!</definedName>
    <definedName name="clscw420j">#REF!</definedName>
    <definedName name="CLUBHOUSE">#REF!</definedName>
    <definedName name="CLVC3">0.1</definedName>
    <definedName name="CLVCTB">#REF!</definedName>
    <definedName name="cm_11000">#REF!</definedName>
    <definedName name="cm_3000">#REF!</definedName>
    <definedName name="cm_4500">#REF!</definedName>
    <definedName name="cm_6500">#REF!</definedName>
    <definedName name="cm_9000">#REF!</definedName>
    <definedName name="CN">#REF!</definedName>
    <definedName name="CNT">#REF!</definedName>
    <definedName name="CO">#REF!</definedName>
    <definedName name="COAT">#REF!</definedName>
    <definedName name="COATING">#REF!</definedName>
    <definedName name="coba" hidden="1">'[58]SITE-E'!$AI$33:$AI$144</definedName>
    <definedName name="Code" hidden="1">#REF!</definedName>
    <definedName name="Cöï_ly_vaän_chuyeãn">#REF!</definedName>
    <definedName name="CÖÏ_LY_VAÄN_CHUYEÅN">#REF!</definedName>
    <definedName name="ColdMilling">#REF!</definedName>
    <definedName name="colosedjongkok">#REF!</definedName>
    <definedName name="COMM._TRAVELING">#REF!</definedName>
    <definedName name="comp">#REF!</definedName>
    <definedName name="compac">#REF!</definedName>
    <definedName name="COMPACT">#REF!</definedName>
    <definedName name="COMPANY">#REF!</definedName>
    <definedName name="COMPRES">#REF!</definedName>
    <definedName name="compresor">#REF!</definedName>
    <definedName name="Compressor">#REF!</definedName>
    <definedName name="COMSUMABLE">#REF!</definedName>
    <definedName name="CON">#REF!</definedName>
    <definedName name="Conblok">#REF!</definedName>
    <definedName name="concrate">#REF!</definedName>
    <definedName name="Concrete.Batchi">#REF!</definedName>
    <definedName name="Concrete.Mixer">#REF!</definedName>
    <definedName name="Concrete.Mixer.">#REF!</definedName>
    <definedName name="Concrete.Screed">#REF!</definedName>
    <definedName name="Concrete.Truck.">#REF!</definedName>
    <definedName name="Concrete.Vibrat">#REF!</definedName>
    <definedName name="concrete_mixer">#REF!</definedName>
    <definedName name="concrete_nail">#REF!</definedName>
    <definedName name="concrete_vibrator">#REF!</definedName>
    <definedName name="CONCRETEMIXER">#REF!</definedName>
    <definedName name="Concretepump">#REF!</definedName>
    <definedName name="concretevibrator">#REF!</definedName>
    <definedName name="CONCRETEVIBRO">#REF!</definedName>
    <definedName name="CONDITION">#REF!</definedName>
    <definedName name="cong">#REF!</definedName>
    <definedName name="conp">#REF!</definedName>
    <definedName name="Consumable_mate">#REF!</definedName>
    <definedName name="Consumable_tool">#REF!</definedName>
    <definedName name="Continue">#N/A</definedName>
    <definedName name="Contract_Categories">#REF!</definedName>
    <definedName name="Contract_Optional_Field">#REF!</definedName>
    <definedName name="Contract_Resource_Categories">#REF!</definedName>
    <definedName name="Contract_Resources">#REF!</definedName>
    <definedName name="Contracts">#REF!</definedName>
    <definedName name="conv">#REF!</definedName>
    <definedName name="COOP">#REF!</definedName>
    <definedName name="cor">#REF!</definedName>
    <definedName name="cor_b">#REF!</definedName>
    <definedName name="cor_d">#REF!</definedName>
    <definedName name="cor_k">#REF!</definedName>
    <definedName name="cor41ab">#REF!</definedName>
    <definedName name="cor41bb">#REF!</definedName>
    <definedName name="corbetonac">#REF!</definedName>
    <definedName name="corbetonbc">#REF!</definedName>
    <definedName name="corg41a">#REF!</definedName>
    <definedName name="corg41ab">#REF!</definedName>
    <definedName name="corg41b">#REF!</definedName>
    <definedName name="cost">[47]rekap!#REF!</definedName>
    <definedName name="Cost_Categories">#REF!</definedName>
    <definedName name="Country">#REF!</definedName>
    <definedName name="COV">#REF!</definedName>
    <definedName name="cover">#REF!</definedName>
    <definedName name="cpump">#REF!</definedName>
    <definedName name="CPVC100">#REF!</definedName>
    <definedName name="CR_ALL">#REF!</definedName>
    <definedName name="CRANE">#REF!</definedName>
    <definedName name="crane20">#REF!</definedName>
    <definedName name="Crane35">#REF!</definedName>
    <definedName name="crawler">#REF!</definedName>
    <definedName name="CRD">#REF!</definedName>
    <definedName name="CRS">#REF!</definedName>
    <definedName name="CRSH">#REF!</definedName>
    <definedName name="CRUSHER">#REF!</definedName>
    <definedName name="CS">#REF!</definedName>
    <definedName name="cs3w">#REF!</definedName>
    <definedName name="csd3p">#REF!</definedName>
    <definedName name="csddg1p">#REF!</definedName>
    <definedName name="csddt1p">#REF!</definedName>
    <definedName name="cshaw">#REF!</definedName>
    <definedName name="csht3p">#REF!</definedName>
    <definedName name="CSSSSSS">#REF!</definedName>
    <definedName name="cstw">#REF!</definedName>
    <definedName name="ct">#REF!</definedName>
    <definedName name="ctb">#REF!</definedName>
    <definedName name="ctembok">#REF!</definedName>
    <definedName name="ctnh">#REF!</definedName>
    <definedName name="CUL">#REF!</definedName>
    <definedName name="cupper">#REF!</definedName>
    <definedName name="cur_c">#REF!</definedName>
    <definedName name="Currency">#REF!</definedName>
    <definedName name="curve1" hidden="1">{"'Sheet1'!$A$1"}</definedName>
    <definedName name="Cutter">#REF!</definedName>
    <definedName name="Cutting_Pipe">#REF!</definedName>
    <definedName name="Cutting_Wheel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CW_1">#REF!</definedName>
    <definedName name="CW_2">#REF!</definedName>
    <definedName name="CW_3">#REF!</definedName>
    <definedName name="CW_4">#REF!</definedName>
    <definedName name="CW_6">#REF!</definedName>
    <definedName name="CX">#REF!</definedName>
    <definedName name="cxzc">{"Book1","4.09 FLORA DAN FAUNA.xls","4.22 PERLENGKAPAN SEKOLAH.xls"}</definedName>
    <definedName name="cy">#REF!</definedName>
    <definedName name="Cycloop">#REF!</definedName>
    <definedName name="cz">#REF!</definedName>
    <definedName name="D">#REF!</definedName>
    <definedName name="D.1">#REF!</definedName>
    <definedName name="D.1.4.">#REF!,#REF!</definedName>
    <definedName name="D.1.5.">#REF!,#REF!</definedName>
    <definedName name="D.1.6.">#REF!,#REF!</definedName>
    <definedName name="D.1.7.">#REF!,#REF!</definedName>
    <definedName name="D.10">#REF!</definedName>
    <definedName name="D.10.">#REF!,#REF!</definedName>
    <definedName name="D.10a">#REF!</definedName>
    <definedName name="D.11">#REF!</definedName>
    <definedName name="D.11.">#REF!,#REF!</definedName>
    <definedName name="d.12.">#REF!,#REF!</definedName>
    <definedName name="D.13.">#REF!,#REF!</definedName>
    <definedName name="D.14.">#REF!,#REF!</definedName>
    <definedName name="D.15.">#REF!,#REF!</definedName>
    <definedName name="D.16">#REF!,#REF!</definedName>
    <definedName name="D.17.">#REF!,#REF!</definedName>
    <definedName name="D.18.">#REF!,#REF!</definedName>
    <definedName name="D.19.">#REF!,#REF!</definedName>
    <definedName name="D.2">#REF!</definedName>
    <definedName name="D.2.1.">#REF!,#REF!</definedName>
    <definedName name="D.2.2.">#REF!,#REF!</definedName>
    <definedName name="D.2.3.">#REF!,#REF!</definedName>
    <definedName name="D.23.">#REF!,#REF!</definedName>
    <definedName name="D.24.">#REF!,#REF!</definedName>
    <definedName name="D.25.">#REF!,#REF!</definedName>
    <definedName name="D.26.">#REF!,#REF!</definedName>
    <definedName name="D.29.">#REF!,#REF!</definedName>
    <definedName name="D.3">#REF!</definedName>
    <definedName name="D.4">#REF!</definedName>
    <definedName name="D.5">#REF!</definedName>
    <definedName name="D.6">#REF!</definedName>
    <definedName name="D.6.10">#REF!</definedName>
    <definedName name="D.6.12">#REF!</definedName>
    <definedName name="D.6.3">#REF!</definedName>
    <definedName name="D.6.35">#REF!</definedName>
    <definedName name="D.6.5">#REF!</definedName>
    <definedName name="D.7">#REF!</definedName>
    <definedName name="D.7a">#REF!</definedName>
    <definedName name="D.8">#REF!</definedName>
    <definedName name="D.8.">#REF!,#REF!</definedName>
    <definedName name="D.9">#REF!</definedName>
    <definedName name="D.9.">#REF!,#REF!</definedName>
    <definedName name="D_01">#REF!</definedName>
    <definedName name="D_02">#REF!</definedName>
    <definedName name="D_03">#REF!</definedName>
    <definedName name="D_04">#REF!</definedName>
    <definedName name="D_1">#REF!</definedName>
    <definedName name="D_12">#REF!</definedName>
    <definedName name="D_13">#REF!</definedName>
    <definedName name="D_14">#REF!</definedName>
    <definedName name="D_15_A">#REF!</definedName>
    <definedName name="D_16">#REF!</definedName>
    <definedName name="D_17">#REF!</definedName>
    <definedName name="D_18">#REF!</definedName>
    <definedName name="D_2">#REF!</definedName>
    <definedName name="D_21">#REF!</definedName>
    <definedName name="D_22">#REF!</definedName>
    <definedName name="D_25">#REF!</definedName>
    <definedName name="D_29">#REF!</definedName>
    <definedName name="D_3">#REF!</definedName>
    <definedName name="d_3a">#REF!</definedName>
    <definedName name="D_4">#REF!</definedName>
    <definedName name="D_4a">#REF!</definedName>
    <definedName name="D_5">#REF!</definedName>
    <definedName name="D_7a">#REF!</definedName>
    <definedName name="D_9a">#REF!</definedName>
    <definedName name="D_ABC">#REF!</definedName>
    <definedName name="d_bataco">#REF!</definedName>
    <definedName name="d_gw">#REF!</definedName>
    <definedName name="D20.">#REF!,#REF!</definedName>
    <definedName name="D6_5">#REF!</definedName>
    <definedName name="D7_5">#REF!</definedName>
    <definedName name="D8_5">#REF!</definedName>
    <definedName name="D9_5">#REF!</definedName>
    <definedName name="daa">#REF!</definedName>
    <definedName name="Dac">#REF!</definedName>
    <definedName name="dad">#REF!</definedName>
    <definedName name="DADA">#REF!</definedName>
    <definedName name="DAERAH">#REF!</definedName>
    <definedName name="Daf.4">#REF!</definedName>
    <definedName name="DAF_10">#REF!</definedName>
    <definedName name="DAF_12">'[36]daf-7(OK)'!#REF!</definedName>
    <definedName name="DAF_4">#REF!</definedName>
    <definedName name="DAF_6">'[36]daf-3(OK)'!#REF!</definedName>
    <definedName name="Daf_mat">[59]Pipe!$A$12:$I$33</definedName>
    <definedName name="Daf_mt">[59]Pipe!$A$1:$IV$10</definedName>
    <definedName name="DAF3_1">#REF!</definedName>
    <definedName name="DAF3_10">#REF!</definedName>
    <definedName name="DAF3_11">#REF!</definedName>
    <definedName name="DAF3_12">#REF!</definedName>
    <definedName name="DAF3_13">#REF!</definedName>
    <definedName name="DAF3_14">#REF!</definedName>
    <definedName name="DAF3_15">#REF!</definedName>
    <definedName name="DAF3_16">#REF!</definedName>
    <definedName name="DAF3_17">#REF!</definedName>
    <definedName name="DAF3_18">#REF!</definedName>
    <definedName name="DAF3_19">#REF!</definedName>
    <definedName name="DAF3_2">#REF!</definedName>
    <definedName name="DAF3_20">#REF!</definedName>
    <definedName name="DAF3_21">#REF!</definedName>
    <definedName name="DAF3_3">#REF!</definedName>
    <definedName name="DAF3_4">#REF!</definedName>
    <definedName name="DAF3_5">#REF!</definedName>
    <definedName name="DAF3_6">#REF!</definedName>
    <definedName name="DAF3_7">#REF!</definedName>
    <definedName name="DAF3_8">#REF!</definedName>
    <definedName name="DAF3_9">#REF!</definedName>
    <definedName name="daf32_2">#REF!</definedName>
    <definedName name="daf32_3">#REF!</definedName>
    <definedName name="daf33_2">#REF!</definedName>
    <definedName name="daf33_3">#REF!</definedName>
    <definedName name="dafalt">#REF!</definedName>
    <definedName name="Daftar">#N/A</definedName>
    <definedName name="DAFTARPERSONIL">#REF!</definedName>
    <definedName name="DAFTARSEWA">#REF!</definedName>
    <definedName name="dak">#REF!</definedName>
    <definedName name="dancs">#REF!</definedName>
    <definedName name="dapat">#REF!</definedName>
    <definedName name="dasarprice">#REF!</definedName>
    <definedName name="DAT_BQ">#REF!</definedName>
    <definedName name="Data">#REF!</definedName>
    <definedName name="DATA_1">#REF!</definedName>
    <definedName name="DATA_2">#N/A</definedName>
    <definedName name="DATA_3">#N/A</definedName>
    <definedName name="data1" hidden="1">#REF!</definedName>
    <definedName name="data2" hidden="1">#REF!</definedName>
    <definedName name="data3" hidden="1">#REF!</definedName>
    <definedName name="_xlnm.Database">#REF!</definedName>
    <definedName name="DataHarga">'[60]Harga Dasar'!$B$8:$F$124</definedName>
    <definedName name="DataKeuangan">#REF!</definedName>
    <definedName name="DataProyek">[41]CekList!$B$23:$D$31</definedName>
    <definedName name="DataTeknik">#REF!</definedName>
    <definedName name="DAUN_JENDELA_ALUMINIUM_KACA_BENING">[34]ANALISA!$J$419</definedName>
    <definedName name="DAUN_JENDELA_KAYU_KACA">#REF!</definedName>
    <definedName name="Daun_pintjenkckamper">#REF!</definedName>
    <definedName name="DAUN_PINTU_ALUMINIUM_KACA_BENING">[34]ANALISA!$J$416</definedName>
    <definedName name="DAUN_PINTU_ALUMINIUM_KACA_ES">[34]ANALISA!$J$417</definedName>
    <definedName name="DAUN_PINTU_ALUMINIUM_SPANDREL">[34]ANALISA!$J$418</definedName>
    <definedName name="DAUN_PINTU_PANIL_KAMPER">[34]ANALISA!$J$459</definedName>
    <definedName name="DAUN_PINTU_PLYWOOD_LAPIS_ALUMINIUM">#REF!</definedName>
    <definedName name="DAUN_PINTU_PLYWOOD_RANGKAP">#REF!</definedName>
    <definedName name="Daun_pintujendkcjati">#REF!</definedName>
    <definedName name="DAunpintjenkckamper">#REF!</definedName>
    <definedName name="DaunPintu">'[35]ANALISA  (BARU)'!$G$509</definedName>
    <definedName name="DAunpintujendkacajati">#REF!</definedName>
    <definedName name="daunpintuplaywoodlapis">#REF!</definedName>
    <definedName name="DAX">#REF!</definedName>
    <definedName name="DAYWORKS">#REF!</definedName>
    <definedName name="Dbc">#REF!</definedName>
    <definedName name="dbd">#REF!</definedName>
    <definedName name="dbdssfn">#N/A</definedName>
    <definedName name="DBX">#REF!</definedName>
    <definedName name="DC">#REF!</definedName>
    <definedName name="DCP">#REF!</definedName>
    <definedName name="DCUL">#REF!</definedName>
    <definedName name="DCX">#REF!</definedName>
    <definedName name="dd">#REF!</definedName>
    <definedName name="DD_01">#REF!</definedName>
    <definedName name="DD_01A">#REF!</definedName>
    <definedName name="DD_01B">#REF!</definedName>
    <definedName name="DD_02">#REF!</definedName>
    <definedName name="DD_03">#REF!</definedName>
    <definedName name="DD_04">#REF!</definedName>
    <definedName name="DD_05">#REF!</definedName>
    <definedName name="DD_05A">#REF!</definedName>
    <definedName name="DD_05B">#REF!</definedName>
    <definedName name="DD_06">#REF!</definedName>
    <definedName name="DD_07">#REF!</definedName>
    <definedName name="DD_08">#REF!</definedName>
    <definedName name="DD_08A">#REF!</definedName>
    <definedName name="DD_09">#REF!</definedName>
    <definedName name="DDD">#REF!</definedName>
    <definedName name="DDDDDD">#REF!</definedName>
    <definedName name="ddfa" hidden="1">#REF!</definedName>
    <definedName name="ddfddfdfdfdfdfd">#REF!</definedName>
    <definedName name="ddg">#REF!</definedName>
    <definedName name="DDX">#REF!</definedName>
    <definedName name="DE">#REF!</definedName>
    <definedName name="De.uro">#REF!</definedName>
    <definedName name="Debu_batu">#REF!</definedName>
    <definedName name="Deckslab316">#REF!</definedName>
    <definedName name="Deckslab400">#REF!</definedName>
    <definedName name="dede">#REF!</definedName>
    <definedName name="DEEFD">#REF!</definedName>
    <definedName name="def">#REF!</definedName>
    <definedName name="DEFFGB">#N/A</definedName>
    <definedName name="deg" hidden="1">{"'Sheet1'!$A$1"}</definedName>
    <definedName name="Dekor">#REF!</definedName>
    <definedName name="dempul">[10]Bahan!$F$148</definedName>
    <definedName name="Dempul_kayu">#REF!</definedName>
    <definedName name="DEN">#REF!</definedName>
    <definedName name="deng">#REF!</definedName>
    <definedName name="depan">#N/A</definedName>
    <definedName name="DER" hidden="1">{"'Sheet1'!$A$1"}</definedName>
    <definedName name="DeretSamping">'[41]Sch Tender'!XFD1+1</definedName>
    <definedName name="deryt" hidden="1">{"'Sheet1'!$A$1"}</definedName>
    <definedName name="DES_RP">#REF!</definedName>
    <definedName name="DES_USD">#REF!</definedName>
    <definedName name="desa">INDEX([52]RAP!$P:$P,[0]!LastRowRAP-2)</definedName>
    <definedName name="desimal">#REF!</definedName>
    <definedName name="DESRP">#REF!</definedName>
    <definedName name="DESU">#REF!</definedName>
    <definedName name="DESUP">#REF!</definedName>
    <definedName name="detib2100">#REF!</definedName>
    <definedName name="detib2120">#REF!</definedName>
    <definedName name="detib250">#REF!</definedName>
    <definedName name="detib260">#REF!</definedName>
    <definedName name="detib280">#REF!</definedName>
    <definedName name="dewa">#REF!</definedName>
    <definedName name="df">#REF!</definedName>
    <definedName name="DFBCBZ">#N/A</definedName>
    <definedName name="DFDF">#REF!</definedName>
    <definedName name="dfdtfa">#REF!</definedName>
    <definedName name="dff" hidden="1">{"'Sheet1'!$A$1"}</definedName>
    <definedName name="dfff" hidden="1">{"'Sheet1'!$A$1"}</definedName>
    <definedName name="DFFGGG">#REF!</definedName>
    <definedName name="DFFGGGG" hidden="1">#REF!</definedName>
    <definedName name="dffhh" hidden="1">{"'Sheet1'!$A$1"}</definedName>
    <definedName name="dfg">#REF!</definedName>
    <definedName name="dfghh" hidden="1">{"'Sheet1'!$A$1"}</definedName>
    <definedName name="dfgrg" hidden="1">{"'Sheet1'!$A$1"}</definedName>
    <definedName name="dfhh" hidden="1">{"'Sheet1'!$A$1"}</definedName>
    <definedName name="DFILE">#REF!</definedName>
    <definedName name="dfmcoa">#REF!</definedName>
    <definedName name="dfsds">[61]analis!$J$570</definedName>
    <definedName name="dfyhj" hidden="1">{"'Sheet1'!$A$1"}</definedName>
    <definedName name="DGAHFA">#REF!</definedName>
    <definedName name="dge4g" hidden="1">{"'Sheet1'!$A$1"}</definedName>
    <definedName name="dgk">#REF!</definedName>
    <definedName name="dgnc">#REF!</definedName>
    <definedName name="dgvl">#REF!</definedName>
    <definedName name="dhdh" hidden="1">{"'Sheet1'!$A$1"}</definedName>
    <definedName name="dhj" hidden="1">{"'Sheet1'!$A$1"}</definedName>
    <definedName name="dhjrt" hidden="1">{"'Sheet1'!$A$1"}</definedName>
    <definedName name="dhreje">#N/A</definedName>
    <definedName name="DI_1">#REF!</definedName>
    <definedName name="DI_10">#REF!</definedName>
    <definedName name="DI_11">#REF!</definedName>
    <definedName name="DI_12">#REF!</definedName>
    <definedName name="DI_13">#REF!</definedName>
    <definedName name="DI_2">#REF!</definedName>
    <definedName name="DI_3">#REF!</definedName>
    <definedName name="DI_4">#REF!</definedName>
    <definedName name="DI_5">#REF!</definedName>
    <definedName name="DI_6">#REF!</definedName>
    <definedName name="DI_7">#REF!</definedName>
    <definedName name="DI_8">#REF!</definedName>
    <definedName name="DI_9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metersengkang">#REF!</definedName>
    <definedName name="Diapragma316">#REF!</definedName>
    <definedName name="Diapragma400">#REF!</definedName>
    <definedName name="diapragma405">#REF!</definedName>
    <definedName name="Dibulatkan">#REF!</definedName>
    <definedName name="diesel_hammer">#REF!</definedName>
    <definedName name="diesham">#REF!</definedName>
    <definedName name="diffuser">#REF!</definedName>
    <definedName name="DIGIT">#REF!</definedName>
    <definedName name="DIHIT">#REF!</definedName>
    <definedName name="DIHIT_PARTISI">#REF!</definedName>
    <definedName name="DII_1">#REF!</definedName>
    <definedName name="DII_10">#REF!</definedName>
    <definedName name="DII_11">#REF!</definedName>
    <definedName name="DII_12">#REF!</definedName>
    <definedName name="DII_13">#REF!</definedName>
    <definedName name="DII_2">#REF!</definedName>
    <definedName name="DII_3">#REF!</definedName>
    <definedName name="DII_4">#REF!</definedName>
    <definedName name="DII_5">#REF!</definedName>
    <definedName name="DII_6">#REF!</definedName>
    <definedName name="DII_7">#REF!</definedName>
    <definedName name="DII_8">#REF!</definedName>
    <definedName name="DII_9">#REF!</definedName>
    <definedName name="DIII_1">#REF!</definedName>
    <definedName name="DIII_10">#REF!</definedName>
    <definedName name="DIII_11">#REF!</definedName>
    <definedName name="DIII_12">#REF!</definedName>
    <definedName name="DIII_13">#REF!</definedName>
    <definedName name="DIII_2">#REF!</definedName>
    <definedName name="DIII_3">#REF!</definedName>
    <definedName name="DIII_4">#REF!</definedName>
    <definedName name="DIII_5">#REF!</definedName>
    <definedName name="DIII_6">#REF!</definedName>
    <definedName name="DIII_7">#REF!</definedName>
    <definedName name="DIII_8">#REF!</definedName>
    <definedName name="DIII_9">#REF!</definedName>
    <definedName name="DINDING">#REF!</definedName>
    <definedName name="dinding_bata_1_4">#REF!</definedName>
    <definedName name="dinding_bata_1_5">#REF!</definedName>
    <definedName name="dinding_bata_1_6">#REF!</definedName>
    <definedName name="dinding_bata_1_8">#REF!</definedName>
    <definedName name="dinding_batako_besi">#REF!</definedName>
    <definedName name="dinding_batako_tanpabesi">#REF!</definedName>
    <definedName name="dinding_batamerah_1_2">#REF!</definedName>
    <definedName name="dinding_batamerah_1_3">#REF!</definedName>
    <definedName name="dinding_bedeg">#REF!</definedName>
    <definedName name="dinding_kerawang_roster_12_11_24">#REF!</definedName>
    <definedName name="Dinding_Partisi">#REF!</definedName>
    <definedName name="dinding_zincalume">#REF!</definedName>
    <definedName name="dinding1">#REF!</definedName>
    <definedName name="dindingbak">#REF!</definedName>
    <definedName name="DindingBedeg">#REF!</definedName>
    <definedName name="DindingFe100">#REF!</definedName>
    <definedName name="DindingFe120">#REF!</definedName>
    <definedName name="DindingFe125">#REF!</definedName>
    <definedName name="DindingFe150">#REF!</definedName>
    <definedName name="DindingFe160">#REF!</definedName>
    <definedName name="DindingFe175">#REF!</definedName>
    <definedName name="DindingFe80">#REF!</definedName>
    <definedName name="Dindingpartisi">#REF!</definedName>
    <definedName name="DindingRoster">#REF!</definedName>
    <definedName name="dindkamarmandi">#REF!</definedName>
    <definedName name="DIRK">#REF!</definedName>
    <definedName name="dis">#REF!</definedName>
    <definedName name="DISC">#REF!</definedName>
    <definedName name="discbaja_6">#REF!</definedName>
    <definedName name="disceuro">#REF!</definedName>
    <definedName name="Dischubb">#REF!</definedName>
    <definedName name="Discitra">#REF!</definedName>
    <definedName name="Discount" hidden="1">#REF!</definedName>
    <definedName name="discpel">#REF!</definedName>
    <definedName name="discpel_6">#REF!</definedName>
    <definedName name="discpin">#REF!</definedName>
    <definedName name="discpin_6">#REF!</definedName>
    <definedName name="DISCRM">#REF!</definedName>
    <definedName name="DISCRM_6">#REF!</definedName>
    <definedName name="discsan">#REF!</definedName>
    <definedName name="discseis">#REF!</definedName>
    <definedName name="discseis_6">#REF!</definedName>
    <definedName name="DisCurtain">#REF!</definedName>
    <definedName name="disDiff">#REF!</definedName>
    <definedName name="disdir">#REF!</definedName>
    <definedName name="Disdraco">#REF!</definedName>
    <definedName name="disenza">#REF!</definedName>
    <definedName name="Disfan">#REF!</definedName>
    <definedName name="Dishoneywell">#REF!</definedName>
    <definedName name="Disocean">#REF!</definedName>
    <definedName name="Dispatterson">#REF!</definedName>
    <definedName name="display_area_2" hidden="1">#REF!</definedName>
    <definedName name="DISPOSAL">#REF!</definedName>
    <definedName name="disrom">#REF!</definedName>
    <definedName name="Distoyo">#REF!</definedName>
    <definedName name="DIVISI">#REF!</definedName>
    <definedName name="djuki">#REF!</definedName>
    <definedName name="dka">#REF!</definedName>
    <definedName name="dkk">#REF!</definedName>
    <definedName name="dl20dl">#REF!</definedName>
    <definedName name="dldl1100">'[62]Isolasi Luar Dalam'!$N$46</definedName>
    <definedName name="dldl160">'[62]Isolasi Luar Dalam'!$L$46</definedName>
    <definedName name="dldl180">'[62]Isolasi Luar Dalam'!$M$46</definedName>
    <definedName name="dldlg100">'[62]Isolasi Luar Dalam'!$N$23</definedName>
    <definedName name="dlh20c">#REF!</definedName>
    <definedName name="dlh20nb">#REF!</definedName>
    <definedName name="dlh50nb">#REF!</definedName>
    <definedName name="DLL">#REF!</definedName>
    <definedName name="dllg100">'[62]Isolasi Luar'!$N$342</definedName>
    <definedName name="dllg120">'[62]Isolasi Luar'!$O$342</definedName>
    <definedName name="dllg50">'[62]Isolasi Luar'!$K$342</definedName>
    <definedName name="dllg60">'[62]Isolasi Luar'!$L$342</definedName>
    <definedName name="dllg80">'[62]Isolasi Luar'!$M$342</definedName>
    <definedName name="dlpar150">#REF!</definedName>
    <definedName name="dlpar38120">#REF!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8">#REF!</definedName>
    <definedName name="dlpl2x18nb">#REF!</definedName>
    <definedName name="dlpl9">#REF!</definedName>
    <definedName name="dlpl9nb">#REF!</definedName>
    <definedName name="dlplc13w">#REF!</definedName>
    <definedName name="dlplc13wbimc">#REF!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NM">#REF!</definedName>
    <definedName name="dnpntalm">#REF!</definedName>
    <definedName name="doc">{"Book1","4.09 FLORA DAN FAUNA.xls","4.22 PERLENGKAPAN SEKOLAH.xls"}</definedName>
    <definedName name="docr">{"Book1","4.09 FLORA DAN FAUNA.xls","4.22 PERLENGKAPAN SEKOLAH.xls"}</definedName>
    <definedName name="docter">{"Book1","4.09 FLORA DAN FAUNA.xls","4.22 PERLENGKAPAN SEKOLAH.xls"}</definedName>
    <definedName name="Document_array">{"Book1","RAB PASAR 30 AUG SCRAB.xls"}</definedName>
    <definedName name="Documents_array">#N/A</definedName>
    <definedName name="DODOL">#REF!</definedName>
    <definedName name="Dohara">#REF!</definedName>
    <definedName name="dol">#REF!</definedName>
    <definedName name="dol_6">#REF!</definedName>
    <definedName name="Dolar">#REF!</definedName>
    <definedName name="dolken">#REF!</definedName>
    <definedName name="Dolken__4___6__cm">#REF!</definedName>
    <definedName name="Dolken_7_cm">#REF!</definedName>
    <definedName name="dolkenk">[10]Bahan!$F$60</definedName>
    <definedName name="dolkin4">#REF!</definedName>
    <definedName name="Dollar">#REF!</definedName>
    <definedName name="Dollar_aus">#REF!</definedName>
    <definedName name="Dollar_Australia">#REF!</definedName>
    <definedName name="Dollars">#REF!</definedName>
    <definedName name="DOLSing">#REF!</definedName>
    <definedName name="DOMBA">#REF!</definedName>
    <definedName name="DOORCLOSER">[34]ANALISA!$J$999</definedName>
    <definedName name="doorm">#REF!</definedName>
    <definedName name="dozer">#REF!</definedName>
    <definedName name="Dozzer">#REF!</definedName>
    <definedName name="DP_jatialum">#REF!</definedName>
    <definedName name="DP_krepyak">#REF!</definedName>
    <definedName name="DP_Trip">#REF!</definedName>
    <definedName name="DP_tripalum">#REF!</definedName>
    <definedName name="DP_tripdouble">#REF!</definedName>
    <definedName name="dpa">#REF!</definedName>
    <definedName name="Dpc">#REF!</definedName>
    <definedName name="Dpd">#REF!</definedName>
    <definedName name="dpf_op">#REF!</definedName>
    <definedName name="DPjatialum">#REF!</definedName>
    <definedName name="dpk">#REF!</definedName>
    <definedName name="DPkrepyak">#REF!</definedName>
    <definedName name="DPTrip">#REF!</definedName>
    <definedName name="DPtripalum">#REF!</definedName>
    <definedName name="DPtripdouble">#REF!</definedName>
    <definedName name="DPU">#REF!</definedName>
    <definedName name="Drain">#REF!</definedName>
    <definedName name="DRAINASE">#REF!</definedName>
    <definedName name="DrainBuis50cm">#REF!</definedName>
    <definedName name="dre">{"Book1","4.09 FLORA DAN FAUNA.xls","4.22 PERLENGKAPAN SEKOLAH.xls"}</definedName>
    <definedName name="drh" hidden="1">{#N/A,#N/A,FALSE,"REK-S-TPL";#N/A,#N/A,FALSE,"REK-TPML";#N/A,#N/A,FALSE,"RAB-TEMPEL"}</definedName>
    <definedName name="drilb2100">#REF!</definedName>
    <definedName name="drilb2120">#REF!</definedName>
    <definedName name="drilb250">#REF!</definedName>
    <definedName name="drilb260">#REF!</definedName>
    <definedName name="drilb280">#REF!</definedName>
    <definedName name="drildl3a100">#REF!</definedName>
    <definedName name="drildl3a120">#REF!</definedName>
    <definedName name="drildl3a50">#REF!</definedName>
    <definedName name="drildl3a60">#REF!</definedName>
    <definedName name="drildl3a80">#REF!</definedName>
    <definedName name="drill1100">#REF!</definedName>
    <definedName name="drill1120">#REF!</definedName>
    <definedName name="drill150">#REF!</definedName>
    <definedName name="drill160">#REF!</definedName>
    <definedName name="drill180">#REF!</definedName>
    <definedName name="drill3100">#REF!</definedName>
    <definedName name="drill3120">#REF!</definedName>
    <definedName name="drill350">#REF!</definedName>
    <definedName name="drill360">#REF!</definedName>
    <definedName name="drill380">#REF!</definedName>
    <definedName name="drill5100">#REF!</definedName>
    <definedName name="drill5120">#REF!</definedName>
    <definedName name="drill550">#REF!</definedName>
    <definedName name="drill560">#REF!</definedName>
    <definedName name="drill580">#REF!</definedName>
    <definedName name="drill5a100">#REF!</definedName>
    <definedName name="drill5a120">#REF!</definedName>
    <definedName name="drill5a50">#REF!</definedName>
    <definedName name="drill5a60">#REF!</definedName>
    <definedName name="drill5a80">#REF!</definedName>
    <definedName name="drill6a100">#REF!</definedName>
    <definedName name="drill6a120">#REF!</definedName>
    <definedName name="drill6a50">#REF!</definedName>
    <definedName name="drill6a60">#REF!</definedName>
    <definedName name="drill6a80">#REF!</definedName>
    <definedName name="Drilling">#REF!</definedName>
    <definedName name="drillug100">#REF!</definedName>
    <definedName name="drillug120">#REF!</definedName>
    <definedName name="drillug50">#REF!</definedName>
    <definedName name="drillug60">#REF!</definedName>
    <definedName name="drillug80">#REF!</definedName>
    <definedName name="Driver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rumpencampur">#REF!</definedName>
    <definedName name="drumpenyemprot">#REF!</definedName>
    <definedName name="ds">{"Book1","4.09 FLORA DAN FAUNA.xls","4.22 PERLENGKAPAN SEKOLAH.xls"}</definedName>
    <definedName name="ds1pnc">#REF!</definedName>
    <definedName name="ds1pvl">#REF!</definedName>
    <definedName name="ds3pnc">#REF!</definedName>
    <definedName name="ds3pvl">#REF!</definedName>
    <definedName name="dsaf">#REF!</definedName>
    <definedName name="Dsc">#REF!</definedName>
    <definedName name="dsd">#REF!</definedName>
    <definedName name="dsf" hidden="1">{"'Sheet1'!$A$1"}</definedName>
    <definedName name="dsfsda">#REF!</definedName>
    <definedName name="dsilb2100">#REF!</definedName>
    <definedName name="dsilb2120">#REF!</definedName>
    <definedName name="dsilb250">#REF!</definedName>
    <definedName name="dsilb260">#REF!</definedName>
    <definedName name="dsilb280">#REF!</definedName>
    <definedName name="dsildb2100">#REF!</definedName>
    <definedName name="dsildb2120">#REF!</definedName>
    <definedName name="dsildb250">#REF!</definedName>
    <definedName name="dsildb260">#REF!</definedName>
    <definedName name="dsildb280">#REF!</definedName>
    <definedName name="dsildl1100">#REF!</definedName>
    <definedName name="dsildl1120">#REF!</definedName>
    <definedName name="dsildl150">#REF!</definedName>
    <definedName name="dsildl160">#REF!</definedName>
    <definedName name="dsildl180">#REF!</definedName>
    <definedName name="dsildl3100">#REF!</definedName>
    <definedName name="dsildl3120">#REF!</definedName>
    <definedName name="dsildl350">#REF!</definedName>
    <definedName name="dsildl360">#REF!</definedName>
    <definedName name="dsildl380">#REF!</definedName>
    <definedName name="dsildl3a100">#REF!</definedName>
    <definedName name="dsildl3a120">#REF!</definedName>
    <definedName name="dsildl3a50">#REF!</definedName>
    <definedName name="dsildl3a60">#REF!</definedName>
    <definedName name="dsildl3a80">#REF!</definedName>
    <definedName name="dsildl5100">#REF!</definedName>
    <definedName name="dsildl5120">#REF!</definedName>
    <definedName name="dsildl550">#REF!</definedName>
    <definedName name="dsildl560">#REF!</definedName>
    <definedName name="dsildl580">#REF!</definedName>
    <definedName name="dsildl5a100">#REF!</definedName>
    <definedName name="dsildl5a120">#REF!</definedName>
    <definedName name="dsildl5a50">#REF!</definedName>
    <definedName name="dsildl5a60">#REF!</definedName>
    <definedName name="dsildl5a80">#REF!</definedName>
    <definedName name="dsildl6a100">#REF!</definedName>
    <definedName name="dsildl6a120">#REF!</definedName>
    <definedName name="dsildl6a50">#REF!</definedName>
    <definedName name="dsildl6a60">#REF!</definedName>
    <definedName name="dsildl6a80">#REF!</definedName>
    <definedName name="dsildlug100">#REF!</definedName>
    <definedName name="dsildlug120">#REF!</definedName>
    <definedName name="dsildlug50">#REF!</definedName>
    <definedName name="dsildlug60">#REF!</definedName>
    <definedName name="dsildlug80">#REF!</definedName>
    <definedName name="dsill1100">#REF!</definedName>
    <definedName name="dsill1120">#REF!</definedName>
    <definedName name="dsill150">#REF!</definedName>
    <definedName name="dsill160">#REF!</definedName>
    <definedName name="dsill180">#REF!</definedName>
    <definedName name="dsill3100">#REF!</definedName>
    <definedName name="dsill3120">#REF!</definedName>
    <definedName name="dsill350">#REF!</definedName>
    <definedName name="dsill360">#REF!</definedName>
    <definedName name="dsill380">#REF!</definedName>
    <definedName name="dsill3a100">#REF!</definedName>
    <definedName name="dsill3a120">#REF!</definedName>
    <definedName name="dsill3a50">#REF!</definedName>
    <definedName name="dsill3a60">#REF!</definedName>
    <definedName name="dsill3a80">#REF!</definedName>
    <definedName name="dsill5100">#REF!</definedName>
    <definedName name="dsill5120">#REF!</definedName>
    <definedName name="dsill550">#REF!</definedName>
    <definedName name="dsill560">#REF!</definedName>
    <definedName name="dsill580">#REF!</definedName>
    <definedName name="dsill5a100">#REF!</definedName>
    <definedName name="dsill5a120">#REF!</definedName>
    <definedName name="dsill5a50">#REF!</definedName>
    <definedName name="dsill5a60">#REF!</definedName>
    <definedName name="dsill5a80">#REF!</definedName>
    <definedName name="dsill6a100">#REF!</definedName>
    <definedName name="dsill6a120">#REF!</definedName>
    <definedName name="dsill6a50">#REF!</definedName>
    <definedName name="dsill6a60">#REF!</definedName>
    <definedName name="dsill6a80">#REF!</definedName>
    <definedName name="dsillug100">#REF!</definedName>
    <definedName name="dsillug120">#REF!</definedName>
    <definedName name="dsillug50">#REF!</definedName>
    <definedName name="dsillug60">#REF!</definedName>
    <definedName name="dsillug80">#REF!</definedName>
    <definedName name="dsp_ot">#REF!</definedName>
    <definedName name="dstib2100">#REF!</definedName>
    <definedName name="dstib2120">#REF!</definedName>
    <definedName name="dstib250">#REF!</definedName>
    <definedName name="dstib260">#REF!</definedName>
    <definedName name="dstib280">#REF!</definedName>
    <definedName name="dt">#REF!</definedName>
    <definedName name="DT_6">#REF!</definedName>
    <definedName name="DT_8">#REF!</definedName>
    <definedName name="dt4t">#REF!</definedName>
    <definedName name="dt4ton">#REF!</definedName>
    <definedName name="dt6t">#REF!</definedName>
    <definedName name="dt8ton">#REF!</definedName>
    <definedName name="DTBesar">#REF!</definedName>
    <definedName name="dteak">#REF!</definedName>
    <definedName name="DTengkel">#REF!</definedName>
    <definedName name="dthhh" hidden="1">{"'Sheet1'!$A$1"}</definedName>
    <definedName name="dthrtj" hidden="1">{"'Sheet1'!$A$1"}</definedName>
    <definedName name="DTKecil">#REF!</definedName>
    <definedName name="DTtronton">#REF!</definedName>
    <definedName name="dua">#REF!</definedName>
    <definedName name="duco">#REF!</definedName>
    <definedName name="duct_apt">#REF!</definedName>
    <definedName name="duct_exh">#REF!</definedName>
    <definedName name="duct_exh_op_shft">#REF!</definedName>
    <definedName name="duct_exh_ot">#REF!</definedName>
    <definedName name="duct_exh_ot_shft">#REF!</definedName>
    <definedName name="duct_int">#REF!</definedName>
    <definedName name="duct_isolasi">#REF!</definedName>
    <definedName name="duct_ot">#REF!</definedName>
    <definedName name="duct_ot_ta">#REF!</definedName>
    <definedName name="duct_r">#REF!</definedName>
    <definedName name="duct_s">#REF!</definedName>
    <definedName name="duct_sh_ot">#REF!</definedName>
    <definedName name="duct_sht">#REF!</definedName>
    <definedName name="duct_soundliner">#REF!</definedName>
    <definedName name="duct_su_op">#REF!</definedName>
    <definedName name="duct_t_i">#REF!</definedName>
    <definedName name="duct_ta_app">#REF!</definedName>
    <definedName name="duct_ta_ot">#REF!</definedName>
    <definedName name="duct_tanpa">#REF!</definedName>
    <definedName name="dump">#REF!</definedName>
    <definedName name="Dump.Truck">#REF!</definedName>
    <definedName name="Dump.Truck.K">#REF!</definedName>
    <definedName name="Dump_Truck">#REF!</definedName>
    <definedName name="DUMPTRUCK1">#REF!</definedName>
    <definedName name="DUMPTRUCK2">#REF!</definedName>
    <definedName name="dumptruck5ton">#REF!</definedName>
    <definedName name="dumptruk">#REF!</definedName>
    <definedName name="dun">{"Book1","4.09 FLORA DAN FAUNA.xls","4.22 PERLENGKAPAN SEKOLAH.xls"}</definedName>
    <definedName name="DV_1">#REF!</definedName>
    <definedName name="DV_10">#REF!</definedName>
    <definedName name="DV_11">#REF!</definedName>
    <definedName name="DV_12">#REF!</definedName>
    <definedName name="DV_13">#REF!</definedName>
    <definedName name="DV_2">#REF!</definedName>
    <definedName name="DV_3">#REF!</definedName>
    <definedName name="DV_4">#REF!</definedName>
    <definedName name="DV_5">#REF!</definedName>
    <definedName name="DV_6">#REF!</definedName>
    <definedName name="DV_7">#REF!</definedName>
    <definedName name="DV_8">#REF!</definedName>
    <definedName name="DV_9">#REF!</definedName>
    <definedName name="dvve" hidden="1">{"'Sheet1'!$A$1"}</definedName>
    <definedName name="dw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WN_V">#REF!</definedName>
    <definedName name="dzb">#REF!</definedName>
    <definedName name="e" localSheetId="10">Scheduled_Payment+Extra_Payment</definedName>
    <definedName name="e" localSheetId="15">Scheduled_Payment+Extra_Payment</definedName>
    <definedName name="e" localSheetId="3">Scheduled_Payment+Extra_Payment</definedName>
    <definedName name="e" localSheetId="12">Scheduled_Payment+Extra_Payment</definedName>
    <definedName name="e" localSheetId="13">Scheduled_Payment+Extra_Payment</definedName>
    <definedName name="e">Scheduled_Payment+Extra_Payment</definedName>
    <definedName name="E.001">#REF!</definedName>
    <definedName name="e.01">[47]ALAT!$H$10</definedName>
    <definedName name="E.010">#REF!</definedName>
    <definedName name="e.02">[47]ALAT!$H$11</definedName>
    <definedName name="e.03">[47]ALAT!$H$13</definedName>
    <definedName name="E.032">#REF!</definedName>
    <definedName name="E.04">[47]ALAT!#REF!</definedName>
    <definedName name="E.05">[47]ALAT!$H$12</definedName>
    <definedName name="E.052">#REF!</definedName>
    <definedName name="E.06">[47]ALAT!$H$14</definedName>
    <definedName name="E.07">[47]ALAT!#REF!</definedName>
    <definedName name="E.08">[47]ALAT!$H$15</definedName>
    <definedName name="E.080">#REF!</definedName>
    <definedName name="E.082">#REF!</definedName>
    <definedName name="E.084">#REF!</definedName>
    <definedName name="E.087">#REF!</definedName>
    <definedName name="E.088">#REF!</definedName>
    <definedName name="E.09">[47]ALAT!$H$16</definedName>
    <definedName name="e.10">[47]ALAT!$H$17</definedName>
    <definedName name="E.11">[47]ALAT!#REF!</definedName>
    <definedName name="e.12">[47]ALAT!$H$18</definedName>
    <definedName name="E.13">[47]ALAT!$H$19</definedName>
    <definedName name="E.14">[47]ALAT!#REF!</definedName>
    <definedName name="E.15">[47]ALAT!$H$20</definedName>
    <definedName name="E.153">#REF!</definedName>
    <definedName name="E.157">#REF!</definedName>
    <definedName name="e.16">[47]ALAT!$H$21</definedName>
    <definedName name="e.17">[47]ALAT!$H$22</definedName>
    <definedName name="e.18">[47]ALAT!$H$22</definedName>
    <definedName name="E.182">#REF!</definedName>
    <definedName name="E.19">[47]ALAT!$H$23</definedName>
    <definedName name="E.20">[47]ALAT!$H$24</definedName>
    <definedName name="E.21">[47]ALAT!#REF!</definedName>
    <definedName name="E.212">#REF!</definedName>
    <definedName name="E.22">[47]ALAT!$H$25</definedName>
    <definedName name="E.221">#REF!</definedName>
    <definedName name="E.23">[47]ALAT!$H$26</definedName>
    <definedName name="e.24">[47]ALAT!$H$27</definedName>
    <definedName name="E.25">[47]ALAT!#REF!</definedName>
    <definedName name="E.252">#REF!</definedName>
    <definedName name="E.26">[47]ALAT!$H$28</definedName>
    <definedName name="E.27">[47]ALAT!#REF!</definedName>
    <definedName name="E.301">#REF!</definedName>
    <definedName name="E.341">#REF!</definedName>
    <definedName name="E.6.10">#REF!</definedName>
    <definedName name="E.6.12">#REF!</definedName>
    <definedName name="E.6.13">#REF!</definedName>
    <definedName name="E.6.14">#REF!</definedName>
    <definedName name="E.6.14a">#REF!</definedName>
    <definedName name="E.6.14b">#REF!</definedName>
    <definedName name="E.6.14c">#REF!</definedName>
    <definedName name="E.6.14d">#REF!</definedName>
    <definedName name="E.6.14e">#REF!</definedName>
    <definedName name="E.6.15">#REF!</definedName>
    <definedName name="E.6.15a">#REF!</definedName>
    <definedName name="E.6.16">#REF!</definedName>
    <definedName name="E.6.16a">#REF!</definedName>
    <definedName name="E.6.16b">#REF!</definedName>
    <definedName name="E.6.16d">#REF!</definedName>
    <definedName name="E.6.16e">#REF!</definedName>
    <definedName name="E.6.17">#REF!</definedName>
    <definedName name="E.6.18">#REF!</definedName>
    <definedName name="E.6.19">#REF!</definedName>
    <definedName name="E.6.20">#REF!</definedName>
    <definedName name="E.6.21">#REF!</definedName>
    <definedName name="E.6.22">#REF!</definedName>
    <definedName name="E.6.23">#REF!</definedName>
    <definedName name="E.6.24">#REF!</definedName>
    <definedName name="E.6.24a">#REF!</definedName>
    <definedName name="E.6.25">#REF!</definedName>
    <definedName name="E.6.26">#REF!</definedName>
    <definedName name="E.6.27">#REF!</definedName>
    <definedName name="E.6.28">#REF!</definedName>
    <definedName name="E.6.31">#REF!</definedName>
    <definedName name="E.6.32">#REF!</definedName>
    <definedName name="E.6.33">#REF!</definedName>
    <definedName name="E.6.35">#REF!</definedName>
    <definedName name="E.6.9">#REF!</definedName>
    <definedName name="E.7.13">#REF!</definedName>
    <definedName name="E.7.13a">#REF!</definedName>
    <definedName name="E.7.13b">#REF!</definedName>
    <definedName name="E.7.13c">#REF!</definedName>
    <definedName name="E.7.14">#REF!</definedName>
    <definedName name="E.7.14a">#REF!</definedName>
    <definedName name="E.7.14b">#REF!</definedName>
    <definedName name="E.7.14c">#REF!</definedName>
    <definedName name="E.7.14d">#REF!</definedName>
    <definedName name="E.7.14e">#REF!</definedName>
    <definedName name="E.7.14f">#REF!</definedName>
    <definedName name="E.7.15">#REF!</definedName>
    <definedName name="E.7.15a">#REF!</definedName>
    <definedName name="E.7.16">#REF!</definedName>
    <definedName name="E.7.16a">#REF!</definedName>
    <definedName name="E.7.16b">#REF!</definedName>
    <definedName name="E.7.16c">#REF!</definedName>
    <definedName name="E.7.16d">#REF!</definedName>
    <definedName name="E.7.16e">#REF!</definedName>
    <definedName name="E.7.16g">#REF!</definedName>
    <definedName name="E.7.17">#REF!</definedName>
    <definedName name="E.7.18">#REF!</definedName>
    <definedName name="E.7.18a">#REF!</definedName>
    <definedName name="E.7.18b">#REF!</definedName>
    <definedName name="E.7.18c">#REF!</definedName>
    <definedName name="E.7.18d">#REF!</definedName>
    <definedName name="E.7.18e">#REF!</definedName>
    <definedName name="E.7.18f">#REF!</definedName>
    <definedName name="E.7.18g">#REF!</definedName>
    <definedName name="E.7.18h">#REF!</definedName>
    <definedName name="E.7.18i">#REF!</definedName>
    <definedName name="E.7.18j">#REF!</definedName>
    <definedName name="E.7.18k">#REF!</definedName>
    <definedName name="E.7.18l">#REF!</definedName>
    <definedName name="E.7.18m">#REF!</definedName>
    <definedName name="E.7.18n">#REF!</definedName>
    <definedName name="E.7.19">#REF!</definedName>
    <definedName name="E_01">#REF!</definedName>
    <definedName name="E_02">#REF!</definedName>
    <definedName name="E_03">#REF!</definedName>
    <definedName name="E_04">#REF!</definedName>
    <definedName name="E_05">#REF!</definedName>
    <definedName name="E_06">#REF!</definedName>
    <definedName name="E_07">#REF!</definedName>
    <definedName name="E_08">#REF!</definedName>
    <definedName name="E_09">#REF!</definedName>
    <definedName name="E_1">#REF!</definedName>
    <definedName name="E_10">#REF!</definedName>
    <definedName name="E_11">#REF!</definedName>
    <definedName name="E_12">#REF!</definedName>
    <definedName name="E_13">#REF!</definedName>
    <definedName name="E_14">#REF!</definedName>
    <definedName name="E_15">#REF!</definedName>
    <definedName name="E_16">#REF!</definedName>
    <definedName name="E_17">#REF!</definedName>
    <definedName name="E_18">#REF!</definedName>
    <definedName name="E_19">#REF!</definedName>
    <definedName name="E_2">#REF!</definedName>
    <definedName name="E_20">#REF!</definedName>
    <definedName name="E_21">#REF!</definedName>
    <definedName name="E_22">#REF!</definedName>
    <definedName name="E_23">#REF!</definedName>
    <definedName name="E_24">#REF!</definedName>
    <definedName name="E_25">#REF!</definedName>
    <definedName name="E_26">#REF!</definedName>
    <definedName name="E_27">#REF!</definedName>
    <definedName name="E_28">#REF!</definedName>
    <definedName name="E_29">#REF!</definedName>
    <definedName name="E_3">#REF!</definedName>
    <definedName name="E_30">#REF!</definedName>
    <definedName name="E_31">#REF!</definedName>
    <definedName name="E_4">#REF!</definedName>
    <definedName name="E_5">#REF!</definedName>
    <definedName name="E_6">#REF!</definedName>
    <definedName name="E_6a">#REF!</definedName>
    <definedName name="E_7">#REF!</definedName>
    <definedName name="E_7a">#REF!</definedName>
    <definedName name="E_8">#REF!</definedName>
    <definedName name="E_9">#REF!</definedName>
    <definedName name="E_SE">#REF!</definedName>
    <definedName name="e35u" hidden="1">{#N/A,#N/A,FALSE,"REK-S-TPL";#N/A,#N/A,FALSE,"REK-TPML";#N/A,#N/A,FALSE,"RAB-TEMPEL"}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r">#REF!</definedName>
    <definedName name="EB">#REF!</definedName>
    <definedName name="EB1.1">#REF!</definedName>
    <definedName name="Ebara">#REF!</definedName>
    <definedName name="ebara1">#REF!</definedName>
    <definedName name="EC1.1">#REF!</definedName>
    <definedName name="ed.23">'[47]upah &amp; bahan'!#REF!</definedName>
    <definedName name="ED1.1">#REF!</definedName>
    <definedName name="edun">#REF!</definedName>
    <definedName name="ee">#REF!</definedName>
    <definedName name="EE_01">#REF!</definedName>
    <definedName name="EE_02">#REF!</definedName>
    <definedName name="EE_03">#REF!</definedName>
    <definedName name="EE_03A">#REF!</definedName>
    <definedName name="EE_04">#REF!</definedName>
    <definedName name="EE_04A">#REF!</definedName>
    <definedName name="EE_04B">#REF!</definedName>
    <definedName name="EE_04D">#REF!</definedName>
    <definedName name="EE_05">#REF!</definedName>
    <definedName name="EE_06">#REF!</definedName>
    <definedName name="EE_06A">#REF!</definedName>
    <definedName name="EE_07">#REF!</definedName>
    <definedName name="EE_08">#REF!</definedName>
    <definedName name="EE_09">#REF!</definedName>
    <definedName name="EE_10">#REF!</definedName>
    <definedName name="EE_11">#REF!</definedName>
    <definedName name="EE_12">#REF!</definedName>
    <definedName name="EE_12A">#REF!</definedName>
    <definedName name="EE_12B">#REF!</definedName>
    <definedName name="EE_12C">#REF!</definedName>
    <definedName name="EE_12D">#REF!</definedName>
    <definedName name="EE_12E">#REF!</definedName>
    <definedName name="EE_13">#REF!</definedName>
    <definedName name="EE_15">#REF!</definedName>
    <definedName name="EE_17">#REF!</definedName>
    <definedName name="EE_19">#REF!</definedName>
    <definedName name="EE_24">#REF!</definedName>
    <definedName name="EE_25">#REF!</definedName>
    <definedName name="EE_26">#REF!</definedName>
    <definedName name="EE_27">#REF!</definedName>
    <definedName name="EE_28">#REF!</definedName>
    <definedName name="EE_29">#REF!</definedName>
    <definedName name="EE_30">#REF!</definedName>
    <definedName name="EE_31">#REF!</definedName>
    <definedName name="EE_32">#REF!</definedName>
    <definedName name="EE_33">#REF!</definedName>
    <definedName name="EE_34">#REF!</definedName>
    <definedName name="EE_35">#REF!</definedName>
    <definedName name="EEE" localSheetId="15">'[63]ANALISA SNI'!#REF!</definedName>
    <definedName name="EEE">'[63]ANALISA SNI'!#REF!</definedName>
    <definedName name="EEE06REV">'[64]5-Peralatan'!$AW$13</definedName>
    <definedName name="EEE09REV1">'[64]5-Peralatan'!$AW$16</definedName>
    <definedName name="EEE17REV">'[64]5-Peralatan'!$AW$24</definedName>
    <definedName name="EEE17REV1">'[64]5-Peralatan'!$AW$24</definedName>
    <definedName name="EEX">#REF!</definedName>
    <definedName name="ef" hidden="1">{"'Sheet1'!$A$1"}</definedName>
    <definedName name="efg" hidden="1">{"'Sheet1'!$A$1"}</definedName>
    <definedName name="EFWEWEF">#REF!</definedName>
    <definedName name="EFX">#REF!</definedName>
    <definedName name="eg">#REF!</definedName>
    <definedName name="egfbs">#N/A</definedName>
    <definedName name="EGSPANOLET">#REF!</definedName>
    <definedName name="EGX">#REF!</definedName>
    <definedName name="EHX">#REF!</definedName>
    <definedName name="ejjj" hidden="1">{"'Sheet1'!$A$1"}</definedName>
    <definedName name="ejoint">#REF!</definedName>
    <definedName name="EJX">#REF!</definedName>
    <definedName name="ekpanobesar">#REF!</definedName>
    <definedName name="ekpanobesarc">#REF!</definedName>
    <definedName name="EKX">#REF!</definedName>
    <definedName name="El">#REF!</definedName>
    <definedName name="el.1012">'[47]rek-analisa'!$I$2487</definedName>
    <definedName name="el.1013">'[47]rek-analisa'!$I$2487</definedName>
    <definedName name="EL.21">'[47]rek-analisa'!$I$55</definedName>
    <definedName name="EL.22">'[47]rek-analisa'!$I$119</definedName>
    <definedName name="el.3061">'[47]rek-analisa'!$I$3191</definedName>
    <definedName name="el.3062">'[47]rek-analisa'!$I$3255</definedName>
    <definedName name="el.3063">'[47]rek-analisa'!$I$3575</definedName>
    <definedName name="el.3083">'[47]rek-analisa'!$I$3383</definedName>
    <definedName name="EL.311">'[47]rek-analisa'!$I$183</definedName>
    <definedName name="el.312">'[47]rek-analisa'!$I$247</definedName>
    <definedName name="EL.321">'[47]rek-analisa'!$I$314</definedName>
    <definedName name="EL.322">'[47]rek-analisa'!$I$374</definedName>
    <definedName name="EL.33">'[47]rek-analisa'!$I$438</definedName>
    <definedName name="el.411">'[47]rek-analisa'!$I$566</definedName>
    <definedName name="el.412">'[47]rek-analisa'!$I$502</definedName>
    <definedName name="EL.511">'[47]rek-analisa'!$I$566</definedName>
    <definedName name="el.512">'[47]rek-analisa'!$I$630</definedName>
    <definedName name="EL.522">'[47]rek-analisa'!$I$566</definedName>
    <definedName name="el.611">'[47]rek-analisa'!$I$694</definedName>
    <definedName name="el.612">'[47]rek-analisa'!$I$758</definedName>
    <definedName name="el.614">'[47]rek-analisa'!$I$821</definedName>
    <definedName name="EL.615">'[47]rek-analisa'!$I$886</definedName>
    <definedName name="el.622">'[47]rek-analisa'!$I$950</definedName>
    <definedName name="el.623">'[47]rek-analisa'!$I$1014</definedName>
    <definedName name="el.634">'[47]rek-analisa'!$I$821</definedName>
    <definedName name="EL.635">'[47]rek-analisa'!$I$886</definedName>
    <definedName name="el.66">'[47]rek-analisa'!$I$1975</definedName>
    <definedName name="EL.711">'[47]rek-analisa'!$I$1077</definedName>
    <definedName name="el.7110">'[47]rek-analisa'!$I$2231</definedName>
    <definedName name="EL.7111">'[47]rek-analisa'!$I$1718</definedName>
    <definedName name="el.712">'[47]rek-analisa'!$I$1142</definedName>
    <definedName name="el.713">'[47]rek-analisa'!$I$2103</definedName>
    <definedName name="el.715">'[47]rek-analisa'!$I$2103</definedName>
    <definedName name="el.716">'[47]rek-analisa'!$I$2167</definedName>
    <definedName name="EL.718">'[47]rek-analisa'!$I$1590</definedName>
    <definedName name="EL.719">'[47]rek-analisa'!$I$1654</definedName>
    <definedName name="EL.72">'[47]rek-analisa'!$I$1206</definedName>
    <definedName name="el.721">'[47]rek-analisa'!$I$1270</definedName>
    <definedName name="EL.74">'[47]rek-analisa'!$I$1398</definedName>
    <definedName name="el.8011">'[47]rek-analisa'!$I$2551</definedName>
    <definedName name="el.8012d">'[47]rek-analisa'!$I$2615</definedName>
    <definedName name="el.8013a">'[47]rek-analisa'!$I$2679</definedName>
    <definedName name="el.8014">'[47]rek-analisa'!$I$2743</definedName>
    <definedName name="EL.8014a">'[47]rek-analisa'!$I$1526</definedName>
    <definedName name="EL.8015A">'[47]rek-analisa'!$I$1718</definedName>
    <definedName name="el.8031">'[47]rek-analisa'!$I$1270</definedName>
    <definedName name="el.8032">'[47]rek-analisa'!$I$1334</definedName>
    <definedName name="EL.8044a">'[47]rek-analisa'!$I$1846</definedName>
    <definedName name="el.8051">'[47]rek-analisa'!$I$2807</definedName>
    <definedName name="el.8053">'[47]rek-analisa'!$I$2871</definedName>
    <definedName name="el.811">'[47]rek-analisa'!$I$2296</definedName>
    <definedName name="el.82">'[47]rek-analisa'!$I$2359</definedName>
    <definedName name="el.841">'[47]rek-analisa'!$I$2423</definedName>
    <definedName name="EL.843">'[47]rek-analisa'!$I$1782</definedName>
    <definedName name="EL.851">'[47]rek-analisa'!$I$1846</definedName>
    <definedName name="el.851s">'[47]rek-analisa'!$I$1846</definedName>
    <definedName name="EL.852">'[47]rek-analisa'!$I$1910</definedName>
    <definedName name="el.902">'[47]rek-analisa'!$I$1462</definedName>
    <definedName name="el.909">'[47]rek-analisa'!$I$1910</definedName>
    <definedName name="EL_411">#REF!</definedName>
    <definedName name="el45gsp">#REF!</definedName>
    <definedName name="el45pvc10">#REF!</definedName>
    <definedName name="el90gsp">#REF!</definedName>
    <definedName name="el90pvc10">#REF!</definedName>
    <definedName name="ELASTOM">#REF!</definedName>
    <definedName name="elastomer">#REF!</definedName>
    <definedName name="ElastomericA">#REF!</definedName>
    <definedName name="ElastomericB">#REF!</definedName>
    <definedName name="elbo">#REF!</definedName>
    <definedName name="elek">#REF!</definedName>
    <definedName name="ELEKTRIKAL">#REF!</definedName>
    <definedName name="Elektronik">#REF!</definedName>
    <definedName name="ELX">#REF!</definedName>
    <definedName name="em">#REF!</definedName>
    <definedName name="Email">#REF!</definedName>
    <definedName name="embankment">#REF!</definedName>
    <definedName name="ember">#REF!</definedName>
    <definedName name="emco">[10]Bahan!$F$152</definedName>
    <definedName name="EMPLOY._WELFARE">#REF!</definedName>
    <definedName name="emulsion">#REF!</definedName>
    <definedName name="END">#REF!</definedName>
    <definedName name="End_Bal">#REF!</definedName>
    <definedName name="eng.nil">#REF!</definedName>
    <definedName name="engineer">#REF!</definedName>
    <definedName name="engkupu">#REF!</definedName>
    <definedName name="engsel">#REF!</definedName>
    <definedName name="ENGSEL_JENDELA">[34]ANALISA!$J$976</definedName>
    <definedName name="Engsel_jendela__H__kecil">#REF!</definedName>
    <definedName name="Engsel_jendela_solid">#REF!</definedName>
    <definedName name="Engsel_kuningan">#REF!</definedName>
    <definedName name="ENGSEL_PINTU">[34]ANALISA!$J$969</definedName>
    <definedName name="Engsel_pintu__H__besar">#REF!</definedName>
    <definedName name="Engsel_pintu_solid">#REF!</definedName>
    <definedName name="engsel1.5pair">#REF!</definedName>
    <definedName name="engsel3pairs">#REF!</definedName>
    <definedName name="engselj">[51]BAHAN!$E$104</definedName>
    <definedName name="engseljend">#REF!</definedName>
    <definedName name="EngselJendAngin">#REF!</definedName>
    <definedName name="engseljendb">#REF!</definedName>
    <definedName name="engseljendc">#REF!</definedName>
    <definedName name="EngselJendela">#REF!</definedName>
    <definedName name="engselk">[10]Bahan!$F$191</definedName>
    <definedName name="engseln">[10]Bahan!$F$192</definedName>
    <definedName name="engselp">[51]BAHAN!$E$103</definedName>
    <definedName name="EngselPintu">#REF!</definedName>
    <definedName name="engselpintub">#REF!</definedName>
    <definedName name="engselpintuc">#REF!</definedName>
    <definedName name="enje">#REF!</definedName>
    <definedName name="ENTRANCE">#REF!</definedName>
    <definedName name="eol">#REF!</definedName>
    <definedName name="epi.hid">#REF!</definedName>
    <definedName name="epoxthin">#REF!</definedName>
    <definedName name="epoxy">#REF!</definedName>
    <definedName name="epoxyclear">#REF!</definedName>
    <definedName name="epoxyenamel">#REF!</definedName>
    <definedName name="EQUIP___MACHINE">#REF!</definedName>
    <definedName name="EQUIP_RE_EXPORT">#REF!</definedName>
    <definedName name="eqw" hidden="1">{#N/A,#N/A,FALSE,"REK";#N/A,#N/A,FALSE,"rab"}</definedName>
    <definedName name="eqwgtqwegt" hidden="1">{#N/A,#N/A,FALSE,"REK";#N/A,#N/A,FALSE,"Bq-ARS"}</definedName>
    <definedName name="er">#REF!</definedName>
    <definedName name="ERECT_1">#REF!</definedName>
    <definedName name="ERECT_2">#REF!</definedName>
    <definedName name="erection">#REF!</definedName>
    <definedName name="ERF">#REF!</definedName>
    <definedName name="ERH">#REF!</definedName>
    <definedName name="erhe" hidden="1">{"'Sheet1'!$A$1"}</definedName>
    <definedName name="erte">{"Book1","4.09 FLORA DAN FAUNA.xls","4.22 PERLENGKAPAN SEKOLAH.xls"}</definedName>
    <definedName name="eru" hidden="1">{"'Sheet1'!$A$1"}</definedName>
    <definedName name="eryrt" hidden="1">{"'Sheet1'!$A$1"}</definedName>
    <definedName name="ESPAGNOLETH">[34]ANALISA!$J$1006</definedName>
    <definedName name="eswtrhj" hidden="1">{#N/A,#N/A,FALSE,"REK-S-TPL";#N/A,#N/A,FALSE,"REK-TPML";#N/A,#N/A,FALSE,"RAB-TEMPEL"}</definedName>
    <definedName name="eter">#REF!</definedName>
    <definedName name="eternit">[29]BAHAN!$E$68</definedName>
    <definedName name="Eternit__100_x_100_cm_3_mm_ex._atrisco">#REF!</definedName>
    <definedName name="Eternit_100_X_100_CM">#REF!</definedName>
    <definedName name="Eternit_Harplek_1_x_1_cm">#REF!</definedName>
    <definedName name="eternitb">#REF!</definedName>
    <definedName name="eternitc">#REF!</definedName>
    <definedName name="ETH">#REF!</definedName>
    <definedName name="EURO">#REF!</definedName>
    <definedName name="ew">#REF!</definedName>
    <definedName name="ewg" hidden="1">{"'Sheet1'!$A$1"}</definedName>
    <definedName name="exavator">#REF!</definedName>
    <definedName name="exca">#REF!</definedName>
    <definedName name="EXCAV">#REF!</definedName>
    <definedName name="Excavator">#REF!</definedName>
    <definedName name="Excel_BuiltIn__FilterDatabase_2">#REF!</definedName>
    <definedName name="Excel_BuiltIn__FilterDatabase_3">#REF!</definedName>
    <definedName name="Excel_BuiltIn__Filter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2">#REF!</definedName>
    <definedName name="Excel_BuiltIn_Print_Area_1_1_1_1_4">#REF!</definedName>
    <definedName name="Excel_BuiltIn_Print_Area_1_1_1_1_5">#REF!</definedName>
    <definedName name="Excel_BuiltIn_Print_Area_1_1_1_2">#REF!</definedName>
    <definedName name="Excel_BuiltIn_Print_Area_1_1_1_4">#REF!</definedName>
    <definedName name="Excel_BuiltIn_Print_Area_1_1_1_5">#REF!</definedName>
    <definedName name="Excel_BuiltIn_Print_Area_1_1_2">#REF!</definedName>
    <definedName name="Excel_BuiltIn_Print_Area_1_1_4">#REF!</definedName>
    <definedName name="Excel_BuiltIn_Print_Area_1_1_5">#REF!</definedName>
    <definedName name="Excel_BuiltIn_Print_Area_1_1_8">#REF!</definedName>
    <definedName name="Excel_BuiltIn_Print_Area_1_2">#REF!</definedName>
    <definedName name="Excel_BuiltIn_Print_Area_1_4">#REF!</definedName>
    <definedName name="Excel_BuiltIn_Print_Area_1_5">#REF!</definedName>
    <definedName name="Excel_BuiltIn_Print_Area_10">#REF!</definedName>
    <definedName name="Excel_BuiltIn_Print_Area_10_1">#REF!</definedName>
    <definedName name="Excel_BuiltIn_Print_Area_11">#REF!</definedName>
    <definedName name="Excel_BuiltIn_Print_Area_12_1">#REF!</definedName>
    <definedName name="Excel_BuiltIn_Print_Area_13">#REF!</definedName>
    <definedName name="Excel_BuiltIn_Print_Area_13_2">#REF!</definedName>
    <definedName name="Excel_BuiltIn_Print_Area_13_3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2">#REF!</definedName>
    <definedName name="Excel_BuiltIn_Print_Area_3_1_4">#REF!</definedName>
    <definedName name="Excel_BuiltIn_Print_Area_3_1_5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Area_5_1">#REF!</definedName>
    <definedName name="Excel_BuiltIn_Print_Area_6">#REF!</definedName>
    <definedName name="Excel_BuiltIn_Print_Area_6_1">#REF!</definedName>
    <definedName name="Excel_BuiltIn_Print_Area_6_6">#REF!</definedName>
    <definedName name="Excel_BuiltIn_Print_Area_7">#REF!</definedName>
    <definedName name="Excel_BuiltIn_Print_Area_7_1">#REF!</definedName>
    <definedName name="Excel_BuiltIn_Print_Area_7_6">#REF!</definedName>
    <definedName name="Excel_BuiltIn_Print_Area_8">#REF!</definedName>
    <definedName name="Excel_BuiltIn_Print_Area_8_1">#REF!</definedName>
    <definedName name="Excel_BuiltIn_Print_Area_9">#REF!</definedName>
    <definedName name="Excel_BuiltIn_Print_Area_9_1">#REF!</definedName>
    <definedName name="Excel_BuiltIn_Print_Titles">#REF!</definedName>
    <definedName name="Excel_BuiltIn_Print_Titles_1">#REF!</definedName>
    <definedName name="Excel_BuiltIn_Print_Titles_1_1_1_1">#REF!</definedName>
    <definedName name="Excel_BuiltIn_Print_Titles_10">#REF!</definedName>
    <definedName name="Excel_BuiltIn_Print_Titles_11">"$#REF!.$A$1:$IU$7"</definedName>
    <definedName name="Excel_BuiltIn_Print_Titles_13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6">#REF!</definedName>
    <definedName name="Excel_BuiltIn_Print_Titles_6_1">#REF!</definedName>
    <definedName name="Excel_BuiltIn_Print_Titles_6_1_1">"$#REF!.$A$1:$IU$8"</definedName>
    <definedName name="Excel_BuiltIn_Print_Titles_6_1_1_1">#REF!</definedName>
    <definedName name="Excel_BuiltIn_Print_Titles_6_6">#REF!</definedName>
    <definedName name="Excel_BuiltIn_Print_Titles_7">"$#REF!.$A$1:$IU$9"</definedName>
    <definedName name="Excel_BuiltIn_Print_Titles_7_1">#REF!</definedName>
    <definedName name="Excel_BuiltIn_Print_Titles_7_6">#REF!</definedName>
    <definedName name="Excel_BuiltIn_Print_Titles_8">#REF!</definedName>
    <definedName name="Excel_BuiltIn_Print_Titles_8_1">#REF!</definedName>
    <definedName name="Excel_BuiltIn_Print_Titles_8_1_1">#REF!</definedName>
    <definedName name="Excel_BuiltIn_Print_Titles_9">#REF!</definedName>
    <definedName name="Excel_BuiltIn_Print_Titles_9_1">#REF!</definedName>
    <definedName name="exduct">#REF!</definedName>
    <definedName name="exfans">#REF!</definedName>
    <definedName name="EXHASUT_CEILING_FAN">#REF!</definedName>
    <definedName name="EXHAUST_WALL_FAN">#REF!</definedName>
    <definedName name="exit" hidden="1">#REF!</definedName>
    <definedName name="exp">#REF!</definedName>
    <definedName name="Expagnolet_Grendel_tanam">#REF!</definedName>
    <definedName name="expanobesarb">#REF!</definedName>
    <definedName name="expanokecil">#REF!</definedName>
    <definedName name="expanokecilb">#REF!</definedName>
    <definedName name="expanokecilc">#REF!</definedName>
    <definedName name="Expantion">#REF!</definedName>
    <definedName name="Export">#REF!</definedName>
    <definedName name="EXT" hidden="1">#REF!</definedName>
    <definedName name="EXTRA">#REF!</definedName>
    <definedName name="Extra_Pay">#REF!</definedName>
    <definedName name="f">#REF!</definedName>
    <definedName name="f.16">#REF!</definedName>
    <definedName name="F.16.a">#REF!</definedName>
    <definedName name="F.1a">#REF!</definedName>
    <definedName name="f.1b">#REF!</definedName>
    <definedName name="F.1c">#REF!</definedName>
    <definedName name="F.1d">#REF!</definedName>
    <definedName name="F.21">#REF!</definedName>
    <definedName name="F.21.a">#REF!</definedName>
    <definedName name="F.22">#REF!</definedName>
    <definedName name="f.22.b">#REF!</definedName>
    <definedName name="F.22a">#REF!</definedName>
    <definedName name="F.22b">#REF!</definedName>
    <definedName name="f.23">#REF!</definedName>
    <definedName name="F.23a">#REF!</definedName>
    <definedName name="F.23b">#REF!</definedName>
    <definedName name="F.26">#REF!</definedName>
    <definedName name="f.27">#REF!</definedName>
    <definedName name="f.27.a">#REF!</definedName>
    <definedName name="f.3">#REF!</definedName>
    <definedName name="f.30">#REF!</definedName>
    <definedName name="f.30.a">#REF!</definedName>
    <definedName name="F.33">#REF!</definedName>
    <definedName name="F.33.b">#REF!</definedName>
    <definedName name="F.33a">#REF!</definedName>
    <definedName name="F.33b">#REF!</definedName>
    <definedName name="F.33c">#REF!</definedName>
    <definedName name="F.34">#REF!</definedName>
    <definedName name="F.36">#REF!</definedName>
    <definedName name="F.36.a">#REF!</definedName>
    <definedName name="F.36.b">#REF!</definedName>
    <definedName name="F.36a">#REF!</definedName>
    <definedName name="F.36d">#REF!</definedName>
    <definedName name="F.36f">#REF!</definedName>
    <definedName name="F.55">#REF!</definedName>
    <definedName name="f.57">#REF!</definedName>
    <definedName name="f.59">#REF!</definedName>
    <definedName name="F.6.01">#REF!</definedName>
    <definedName name="F.6.02">#REF!</definedName>
    <definedName name="F.6.03">#REF!</definedName>
    <definedName name="F.6.04">#REF!</definedName>
    <definedName name="F.6.1">#REF!</definedName>
    <definedName name="F.6.10">#REF!</definedName>
    <definedName name="F.6.17">#REF!</definedName>
    <definedName name="F.6.2">#REF!</definedName>
    <definedName name="F.6.20a">#REF!</definedName>
    <definedName name="F.6.20b">#REF!</definedName>
    <definedName name="F.6.20C">#REF!</definedName>
    <definedName name="F.6.28">#REF!</definedName>
    <definedName name="F.6.29">#REF!</definedName>
    <definedName name="F.6.3">#REF!</definedName>
    <definedName name="F.6.32">#REF!</definedName>
    <definedName name="F.6.4">#REF!</definedName>
    <definedName name="F.6.47">#REF!</definedName>
    <definedName name="F.6.48">#REF!</definedName>
    <definedName name="F.6.5">#REF!</definedName>
    <definedName name="F.6.8">#REF!</definedName>
    <definedName name="F.6.8a">#REF!</definedName>
    <definedName name="F.6.9">#REF!</definedName>
    <definedName name="F.LAS100">#REF!</definedName>
    <definedName name="F.LAS200">#REF!</definedName>
    <definedName name="F.LAS250">#REF!</definedName>
    <definedName name="F.LAS75">#REF!</definedName>
    <definedName name="F.x">#REF!</definedName>
    <definedName name="F.x1">#REF!</definedName>
    <definedName name="F.x2">#REF!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">#REF!</definedName>
    <definedName name="F_10">#REF!</definedName>
    <definedName name="F_11">#REF!</definedName>
    <definedName name="F_12">#REF!</definedName>
    <definedName name="F_13">#REF!</definedName>
    <definedName name="f_1a">#REF!</definedName>
    <definedName name="F_2">#REF!</definedName>
    <definedName name="F_3">#REF!</definedName>
    <definedName name="F_4">#REF!</definedName>
    <definedName name="F_5">#REF!</definedName>
    <definedName name="F_6">#REF!</definedName>
    <definedName name="F_7">#REF!</definedName>
    <definedName name="F_8">#REF!</definedName>
    <definedName name="F_9">#REF!</definedName>
    <definedName name="f_hrd">#REF!</definedName>
    <definedName name="F_OH">#REF!</definedName>
    <definedName name="F_Penawaran">#REF!</definedName>
    <definedName name="F_S">#REF!</definedName>
    <definedName name="F_SL">fsvd150:([0]!FST)</definedName>
    <definedName name="fa">#REF!</definedName>
    <definedName name="fa.ror">#REF!</definedName>
    <definedName name="faab">#REF!</definedName>
    <definedName name="fab.">#REF!</definedName>
    <definedName name="facm">#REF!</definedName>
    <definedName name="facp">#REF!</definedName>
    <definedName name="faeol">#REF!</definedName>
    <definedName name="fag">#N/A</definedName>
    <definedName name="fahd">#REF!</definedName>
    <definedName name="fahdt">#REF!</definedName>
    <definedName name="fahs">#REF!</definedName>
    <definedName name="fail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>#REF!</definedName>
    <definedName name="Fakta">#REF!</definedName>
    <definedName name="faktd">#REF!</definedName>
    <definedName name="Faktor">#REF!</definedName>
    <definedName name="fall" hidden="1">#REF!</definedName>
    <definedName name="fam">#REF!</definedName>
    <definedName name="famcp">#REF!</definedName>
    <definedName name="FAN">#REF!</definedName>
    <definedName name="faoi">#REF!</definedName>
    <definedName name="far">#REF!</definedName>
    <definedName name="FARQWAE4RV4">#REF!</definedName>
    <definedName name="fas">#N/A</definedName>
    <definedName name="fasd">#REF!</definedName>
    <definedName name="fasdt">#REF!</definedName>
    <definedName name="fat">#REF!</definedName>
    <definedName name="Fax">#REF!</definedName>
    <definedName name="FBT">#REF!</definedName>
    <definedName name="FCode" hidden="1">#REF!</definedName>
    <definedName name="FCU">#REF!</definedName>
    <definedName name="fd">#REF!</definedName>
    <definedName name="fdbjn">#N/A</definedName>
    <definedName name="fdgz">#REF!</definedName>
    <definedName name="fdr">#REF!</definedName>
    <definedName name="FDrain">#REF!</definedName>
    <definedName name="fdTX1A">#REF!</definedName>
    <definedName name="Fe100Bbs">'[35]ANALISA  (BARU)'!$G$383</definedName>
    <definedName name="Fe100Jpt">'[35]ANALISA  (BARU)'!$G$393</definedName>
    <definedName name="Fe100prak">#REF!</definedName>
    <definedName name="Fe100struk">#REF!</definedName>
    <definedName name="Fe110prak">#REF!</definedName>
    <definedName name="Fe110struk">#REF!</definedName>
    <definedName name="Fe120Jpt">'[35]ANALISA  (BARU)'!$G$394</definedName>
    <definedName name="Fe120prak">#REF!</definedName>
    <definedName name="Fe120struk">#REF!</definedName>
    <definedName name="Fe130prak">#REF!</definedName>
    <definedName name="Fe130struk">#REF!</definedName>
    <definedName name="Fe140prak">#REF!</definedName>
    <definedName name="Fe140struk">#REF!</definedName>
    <definedName name="Fe150Bbs">'[35]ANALISA  (BARU)'!$G$385</definedName>
    <definedName name="Fe150Jpt">'[35]ANALISA  (BARU)'!$G$395</definedName>
    <definedName name="Fe150prak">#REF!</definedName>
    <definedName name="Fe150struk">#REF!</definedName>
    <definedName name="Fe160prak">#REF!</definedName>
    <definedName name="Fe160struk">#REF!</definedName>
    <definedName name="Fe170prak">#REF!</definedName>
    <definedName name="Fe170struk">#REF!</definedName>
    <definedName name="Fe175Bbs">'[35]ANALISA  (BARU)'!$G$386</definedName>
    <definedName name="Fe175Jpt">'[35]ANALISA  (BARU)'!$G$396</definedName>
    <definedName name="Fe175prak">#REF!</definedName>
    <definedName name="Fe175struk">#REF!</definedName>
    <definedName name="Fe180prak">#REF!</definedName>
    <definedName name="Fe180struk">#REF!</definedName>
    <definedName name="Fe190prak">#REF!</definedName>
    <definedName name="Fe190struk">#REF!</definedName>
    <definedName name="Fe200Bbs">'[35]ANALISA  (BARU)'!$G$387</definedName>
    <definedName name="Fe200Jpt">'[35]ANALISA  (BARU)'!$G$397</definedName>
    <definedName name="Fe200prak">#REF!</definedName>
    <definedName name="Fe200struk">#REF!</definedName>
    <definedName name="Fe210prak">#REF!</definedName>
    <definedName name="Fe210struk">#REF!</definedName>
    <definedName name="Fe220prak">#REF!</definedName>
    <definedName name="Fe220struk">#REF!</definedName>
    <definedName name="Fe230prak">#REF!</definedName>
    <definedName name="Fe230struk">#REF!</definedName>
    <definedName name="Fe240prak">#REF!</definedName>
    <definedName name="Fe240struk">#REF!</definedName>
    <definedName name="Fe250Bbs">'[35]ANALISA  (BARU)'!$G$388</definedName>
    <definedName name="Fe250prak">#REF!</definedName>
    <definedName name="Fe250struk">#REF!</definedName>
    <definedName name="Fe260prak">#REF!</definedName>
    <definedName name="Fe260struk">#REF!</definedName>
    <definedName name="Fe270prak">#REF!</definedName>
    <definedName name="Fe270struk">#REF!</definedName>
    <definedName name="Fe275Bbs">'[35]ANALISA  (BARU)'!$G$389</definedName>
    <definedName name="Fe275prak">#REF!</definedName>
    <definedName name="Fe275struk">#REF!</definedName>
    <definedName name="Fe280prak">#REF!</definedName>
    <definedName name="Fe280struk">#REF!</definedName>
    <definedName name="Fe60prak">#REF!</definedName>
    <definedName name="Fe60struk">#REF!</definedName>
    <definedName name="Fe70prak">#REF!</definedName>
    <definedName name="Fe70struk">#REF!</definedName>
    <definedName name="Fe80Bbs">'[35]ANALISA  (BARU)'!$G$382</definedName>
    <definedName name="Fe80prak">#REF!</definedName>
    <definedName name="Fe80struk">#REF!</definedName>
    <definedName name="Fe90prak">#REF!</definedName>
    <definedName name="Fe90struk">#REF!</definedName>
    <definedName name="feco25">#REF!</definedName>
    <definedName name="fedc2">#REF!</definedName>
    <definedName name="fedc35">#REF!</definedName>
    <definedName name="FEE">#REF!</definedName>
    <definedName name="ferro">#REF!</definedName>
    <definedName name="FEX">#REF!</definedName>
    <definedName name="ff">#REF!</definedName>
    <definedName name="FF_10">#REF!</definedName>
    <definedName name="FF_11">#REF!</definedName>
    <definedName name="FF_14">#REF!</definedName>
    <definedName name="FF_15">#REF!</definedName>
    <definedName name="FF_16">#REF!</definedName>
    <definedName name="FF_17">#REF!</definedName>
    <definedName name="FF_18">#REF!</definedName>
    <definedName name="FF_19">#REF!</definedName>
    <definedName name="FF_20">#REF!</definedName>
    <definedName name="FF_20A">#REF!</definedName>
    <definedName name="FF_21">#REF!</definedName>
    <definedName name="FF_21B">#REF!</definedName>
    <definedName name="FF_23">#REF!</definedName>
    <definedName name="FF_24">#REF!</definedName>
    <definedName name="FF_25">#REF!</definedName>
    <definedName name="FF_25A">#REF!</definedName>
    <definedName name="FF_26">#REF!</definedName>
    <definedName name="FF_26A">#REF!</definedName>
    <definedName name="FF_27">#REF!</definedName>
    <definedName name="FF_27A">#REF!</definedName>
    <definedName name="FF_28">#REF!</definedName>
    <definedName name="FF_29">#REF!</definedName>
    <definedName name="FF_30">#REF!</definedName>
    <definedName name="FF_31">#REF!</definedName>
    <definedName name="FF_31A">#REF!</definedName>
    <definedName name="FF_31B">#REF!</definedName>
    <definedName name="FF_31C">#REF!</definedName>
    <definedName name="FF_31D">#REF!</definedName>
    <definedName name="FF_31E">#REF!</definedName>
    <definedName name="FF_32">#REF!</definedName>
    <definedName name="FF_32A">#REF!</definedName>
    <definedName name="FF_33">#REF!</definedName>
    <definedName name="FF_33A">#REF!</definedName>
    <definedName name="FF_34">#REF!</definedName>
    <definedName name="FF_35">#REF!</definedName>
    <definedName name="FF_36">#REF!</definedName>
    <definedName name="FF_37">#REF!</definedName>
    <definedName name="FFFF">#REF!</definedName>
    <definedName name="ffffer">{"Book1","4.09 FLORA DAN FAUNA.xls","4.22 PERLENGKAPAN SEKOLAH.xls"}</definedName>
    <definedName name="fffff">#REF!</definedName>
    <definedName name="FFFFFRF">#REF!</definedName>
    <definedName name="ffssfsf">#REF!</definedName>
    <definedName name="FFV">#N/A</definedName>
    <definedName name="FFVVS">#N/A</definedName>
    <definedName name="FFX">#REF!</definedName>
    <definedName name="FG">#N/A</definedName>
    <definedName name="fgd">#N/A</definedName>
    <definedName name="fgdgagfgfdgdfgdfg">#REF!</definedName>
    <definedName name="fggdfg">#N/A</definedName>
    <definedName name="FGGG">#REF!</definedName>
    <definedName name="fghhh" hidden="1">{"'Sheet1'!$A$1"}</definedName>
    <definedName name="FGHSFH" hidden="1">#REF!</definedName>
    <definedName name="fgjf" hidden="1">{"'Sheet1'!$A$1"}</definedName>
    <definedName name="fgjfj" hidden="1">{"'Sheet1'!$A$1"}</definedName>
    <definedName name="FGX">#REF!</definedName>
    <definedName name="fhg" hidden="1">{#N/A,#N/A,FALSE,"REK";#N/A,#N/A,FALSE,"Bq-ARS"}</definedName>
    <definedName name="fhhh" hidden="1">{"'Sheet1'!$A$1"}</definedName>
    <definedName name="fhr">#REF!</definedName>
    <definedName name="FHX">#REF!</definedName>
    <definedName name="fiber">[10]Bahan!$F$210</definedName>
    <definedName name="FIELD_EXPENSES">#REF!</definedName>
    <definedName name="File">#REF!</definedName>
    <definedName name="fill2" hidden="1">#REF!</definedName>
    <definedName name="fill9" hidden="1">#REF!</definedName>
    <definedName name="filler">#REF!</definedName>
    <definedName name="fillerlatasir">#REF!</definedName>
    <definedName name="FILLL" hidden="1">#REF!</definedName>
    <definedName name="film">#REF!</definedName>
    <definedName name="filter_aquarium">#REF!</definedName>
    <definedName name="finalisasi">#N/A</definedName>
    <definedName name="FINISHER">#REF!</definedName>
    <definedName name="Fire">#REF!</definedName>
    <definedName name="firkan">#REF!</definedName>
    <definedName name="FIRST_FLOOR">#REF!</definedName>
    <definedName name="FIRST_FLOOR_2">#REF!</definedName>
    <definedName name="FIRST_FLOOR_3">#REF!</definedName>
    <definedName name="FIT">#REF!</definedName>
    <definedName name="fit100l">#REF!</definedName>
    <definedName name="FITFS">#REF!</definedName>
    <definedName name="fiting">#REF!</definedName>
    <definedName name="FITT">#REF!</definedName>
    <definedName name="fjkk" hidden="1">{"'Sheet1'!$A$1"}</definedName>
    <definedName name="fjr" hidden="1">{"'Sheet1'!$A$1"}</definedName>
    <definedName name="fjt" hidden="1">{"'Sheet1'!$A$1"}</definedName>
    <definedName name="FJX">#REF!</definedName>
    <definedName name="Fk">#REF!</definedName>
    <definedName name="fka">#REF!</definedName>
    <definedName name="fkb">#REF!</definedName>
    <definedName name="fkieifi" hidden="1">[58]H.Satuan!$C$106:$P$132</definedName>
    <definedName name="fku">#REF!</definedName>
    <definedName name="fkx">#REF!</definedName>
    <definedName name="flat">#REF!</definedName>
    <definedName name="Flat.Bed.Truck">#REF!</definedName>
    <definedName name="FLATBEDTRUCK">#REF!</definedName>
    <definedName name="flatbtruck">#REF!</definedName>
    <definedName name="flens">#REF!</definedName>
    <definedName name="flex_t_apt">#REF!</definedName>
    <definedName name="flex_t_apt_2">#REF!</definedName>
    <definedName name="flexb">#REF!</definedName>
    <definedName name="flmh400">#REF!</definedName>
    <definedName name="Float">#REF!</definedName>
    <definedName name="floor">[65]BAHAN!$E$139</definedName>
    <definedName name="floor_deck">#REF!</definedName>
    <definedName name="Floor_drain_plastik_biasa">#REF!</definedName>
    <definedName name="Floordrain">#REF!</definedName>
    <definedName name="floorhard">#REF!</definedName>
    <definedName name="FLR">#REF!</definedName>
    <definedName name="flushbolt">#REF!</definedName>
    <definedName name="flx">#REF!</definedName>
    <definedName name="FM">#REF!</definedName>
    <definedName name="fn">#REF!</definedName>
    <definedName name="FO">#REF!</definedName>
    <definedName name="FOLDINGDOOR_BESI">#REF!</definedName>
    <definedName name="FOOT">#REF!</definedName>
    <definedName name="footplat">#REF!</definedName>
    <definedName name="FOR">#REF!</definedName>
    <definedName name="form">#REF!</definedName>
    <definedName name="form_k">#REF!</definedName>
    <definedName name="FORM1013">#REF!</definedName>
    <definedName name="FORM1014">#REF!</definedName>
    <definedName name="FORM1015">#REF!</definedName>
    <definedName name="FORM21">'[66]3-DIV2'!$L$1:$V$61</definedName>
    <definedName name="FORM22E">'[66]3-DIV2'!#REF!</definedName>
    <definedName name="FORM22L">'[66]3-DIV2'!$L$121:$V$121</definedName>
    <definedName name="FORM231">'[66]3-DIV2'!$L$123:$V$183</definedName>
    <definedName name="FORM232">'[66]3-DIV2'!$L$243:$V$303</definedName>
    <definedName name="FORM233">'[66]3-DIV2'!$L$363:$V$423</definedName>
    <definedName name="Form234">'[66]3-DIV2'!$L$483:$V$543</definedName>
    <definedName name="FORM234L">#REF!</definedName>
    <definedName name="Form235">'[66]3-DIV2'!$L$603:$V$663</definedName>
    <definedName name="Form236">'[66]3-DIV2'!$L$854:$V$914</definedName>
    <definedName name="FORM241">'[66]3-DIV2'!#REF!</definedName>
    <definedName name="FORM242">'[66]3-DIV2'!$L$978:$V$1038</definedName>
    <definedName name="FORM243">'[66]3-DIV2'!$L$1039:$V$1100</definedName>
    <definedName name="FORM311">'[67]3-DIV3'!$L$1:$V$61</definedName>
    <definedName name="FORM312">'[67]3-DIV3'!$L$121:$V$181</definedName>
    <definedName name="FORM313">'[67]3-DIV3'!$L$255:$V$315</definedName>
    <definedName name="FORM314">'[67]3-DIV3'!$L$375:$V$435</definedName>
    <definedName name="FORM315">'[67]3-DIV3'!$L$1766:$V$1826</definedName>
    <definedName name="FORM319">'[67]3-DIV3'!$L$1886:$V$1946</definedName>
    <definedName name="FORM321">#REF!</definedName>
    <definedName name="FORM322">'[67]3-DIV3'!$L$1947:$V$2007</definedName>
    <definedName name="FORM323">'[67]3-DIV3'!$L$2126:$V$2186</definedName>
    <definedName name="FORM323L">#REF!</definedName>
    <definedName name="FORM324">'[67]3-DIV3'!$L$2305:$V$2365</definedName>
    <definedName name="FORM33">#REF!</definedName>
    <definedName name="FORM331">'[67]3-DIV3'!$L$2427:$V$2487</definedName>
    <definedName name="FORM346">'[67]3-DIV3'!$L$2547:$V$2607</definedName>
    <definedName name="FORM421">'[68]3-DIV4'!$L$1:$V$61</definedName>
    <definedName name="FORM422">'[68]3-DIV4'!$L$180:$V$240</definedName>
    <definedName name="FORM423">'[68]3-DIV4'!$L$479:$V$539</definedName>
    <definedName name="FORM424">'[68]3-DIV4'!$L$359:$V$419</definedName>
    <definedName name="FORM425">'[68]3-DIV4'!$L$718:$V$778</definedName>
    <definedName name="FORM426">'[68]3-DIV4'!$L$897:$V$957</definedName>
    <definedName name="FORM427">'[68]3-DIV4'!$L$1017:$V$1077</definedName>
    <definedName name="FORM511">'[69]3-DIV5'!$L$1:$V$61</definedName>
    <definedName name="FORM512">'[69]3-DIV5'!$L$180:$V$240</definedName>
    <definedName name="FORM521">'[69]3-DIV5'!$L$359:$V$419</definedName>
    <definedName name="FORM522">#REF!</definedName>
    <definedName name="FORM541">'[69]3-DIV5'!$L$3254:$V$3314</definedName>
    <definedName name="FORM542">'[69]3-DIV5'!$L$3374:$V$3434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24">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41L">#REF!</definedName>
    <definedName name="FORM642">#REF!</definedName>
    <definedName name="FORM65">#REF!</definedName>
    <definedName name="FORM651">#REF!</definedName>
    <definedName name="FORM661">#REF!</definedName>
    <definedName name="FORM662">#REF!</definedName>
    <definedName name="FORM66PERATA">#REF!</definedName>
    <definedName name="FORM66PERMUKAAN">#REF!</definedName>
    <definedName name="FORM7101">#REF!</definedName>
    <definedName name="FORM7102">#REF!</definedName>
    <definedName name="FORM7103">#REF!</definedName>
    <definedName name="FORM711">#REF!</definedName>
    <definedName name="FORM712">#REF!</definedName>
    <definedName name="FORM713">#REF!</definedName>
    <definedName name="FORM714">#REF!</definedName>
    <definedName name="FORM715">#REF!</definedName>
    <definedName name="FORM716">#REF!</definedName>
    <definedName name="FORM717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3PL">#REF!</definedName>
    <definedName name="FORM73UL">#REF!</definedName>
    <definedName name="FORM744">#REF!</definedName>
    <definedName name="FORM745">#REF!</definedName>
    <definedName name="FORM751">#REF!</definedName>
    <definedName name="FORM752">#REF!</definedName>
    <definedName name="FORM7610">#REF!</definedName>
    <definedName name="FORM7611">#REF!</definedName>
    <definedName name="FORM7612">#REF!</definedName>
    <definedName name="FORM7612a">#REF!</definedName>
    <definedName name="FORM7612b">#REF!</definedName>
    <definedName name="FORM7612c">#REF!</definedName>
    <definedName name="FORM7613">#REF!</definedName>
    <definedName name="FORM7613a">#REF!</definedName>
    <definedName name="FORM7613b">#REF!</definedName>
    <definedName name="FORM7613c">#REF!</definedName>
    <definedName name="FORM7614">#REF!</definedName>
    <definedName name="FORM7614a">#REF!</definedName>
    <definedName name="FORM7614b">#REF!</definedName>
    <definedName name="FORM7614c">#REF!</definedName>
    <definedName name="FORM7614d">#REF!</definedName>
    <definedName name="FORM7614e">#REF!</definedName>
    <definedName name="FORM7615">#REF!</definedName>
    <definedName name="FORM7616">#REF!</definedName>
    <definedName name="FORM7617">#REF!</definedName>
    <definedName name="FORM7618">#REF!</definedName>
    <definedName name="FORM7619">#REF!</definedName>
    <definedName name="FORM7620">#REF!</definedName>
    <definedName name="FORM7621">#REF!</definedName>
    <definedName name="FORM7625">#REF!</definedName>
    <definedName name="FORM7626">#REF!</definedName>
    <definedName name="FORM767">#REF!</definedName>
    <definedName name="FORM768">#REF!</definedName>
    <definedName name="FORM769">#REF!</definedName>
    <definedName name="FORM76X">#REF!</definedName>
    <definedName name="FORM771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75">#REF!</definedName>
    <definedName name="FORM79">#REF!</definedName>
    <definedName name="FORM79L">#REF!</definedName>
    <definedName name="FORM79manual">#REF!</definedName>
    <definedName name="FORM79mekanis">#REF!</definedName>
    <definedName name="FORM811">#REF!</definedName>
    <definedName name="FORM812">#REF!</definedName>
    <definedName name="FORM813">#REF!</definedName>
    <definedName name="FORM814">#REF!</definedName>
    <definedName name="FORM815">#REF!</definedName>
    <definedName name="FORM817">#REF!</definedName>
    <definedName name="FORM818">#REF!</definedName>
    <definedName name="FORM819">#REF!</definedName>
    <definedName name="FORM82">#REF!</definedName>
    <definedName name="FORM841">#REF!</definedName>
    <definedName name="FORM8410">#REF!</definedName>
    <definedName name="FORM842">#REF!</definedName>
    <definedName name="FORM844">#REF!</definedName>
    <definedName name="FORM845">#REF!</definedName>
    <definedName name="FORM846">#REF!</definedName>
    <definedName name="FORM847">#REF!</definedName>
    <definedName name="FORM910">#REF!</definedName>
    <definedName name="FORM911">#REF!</definedName>
    <definedName name="FORM912">#REF!</definedName>
    <definedName name="FORM913">#REF!</definedName>
    <definedName name="FORM914">#REF!</definedName>
    <definedName name="FORM915">#REF!</definedName>
    <definedName name="FORM916">#REF!</definedName>
    <definedName name="FORM917">#REF!</definedName>
    <definedName name="FORM918">#REF!</definedName>
    <definedName name="FORM919">#REF!</definedName>
    <definedName name="FORM920">#REF!</definedName>
    <definedName name="FORM94">#REF!</definedName>
    <definedName name="FORM95">#REF!</definedName>
    <definedName name="FORM96">#REF!</definedName>
    <definedName name="FORM97">#REF!</definedName>
    <definedName name="FORM98">#REF!</definedName>
    <definedName name="FORM99">#REF!</definedName>
    <definedName name="FORMGEOTEKSTIL">#REF!</definedName>
    <definedName name="formlt">#REF!</definedName>
    <definedName name="fp.1">#REF!</definedName>
    <definedName name="fp.2">#REF!</definedName>
    <definedName name="FP.250">#REF!</definedName>
    <definedName name="fp.3">#REF!</definedName>
    <definedName name="Fp.300">#REF!</definedName>
    <definedName name="FP.315">#REF!</definedName>
    <definedName name="Fp.4">#REF!</definedName>
    <definedName name="FP.400">#REF!</definedName>
    <definedName name="Fp.5">#REF!</definedName>
    <definedName name="Fp.6">#REF!</definedName>
    <definedName name="Fp.a">#REF!</definedName>
    <definedName name="Fp.b">#REF!</definedName>
    <definedName name="Fp.c">#REF!</definedName>
    <definedName name="FR">#REF!</definedName>
    <definedName name="frc">#REF!</definedName>
    <definedName name="frc42115070">#REF!</definedName>
    <definedName name="frc4x10">#REF!</definedName>
    <definedName name="frc4x1x400">#REF!</definedName>
    <definedName name="frc4x25">#REF!</definedName>
    <definedName name="frc4x300">#REF!</definedName>
    <definedName name="frc4x35">#REF!</definedName>
    <definedName name="frc4x95">#REF!</definedName>
    <definedName name="frc5x4">#REF!</definedName>
    <definedName name="frc5x6">#REF!</definedName>
    <definedName name="FRG">#N/A</definedName>
    <definedName name="frp">#REF!</definedName>
    <definedName name="FRRDS">#REF!</definedName>
    <definedName name="frsk">#REF!</definedName>
    <definedName name="fs">#REF!</definedName>
    <definedName name="FSB">#REF!</definedName>
    <definedName name="FSDATA">#REF!</definedName>
    <definedName name="FSGDG">#REF!</definedName>
    <definedName name="FSOCKET100">#REF!</definedName>
    <definedName name="FSOCKET200">#REF!</definedName>
    <definedName name="FSOCKET250">#REF!</definedName>
    <definedName name="FSOCKET50">#REF!</definedName>
    <definedName name="FSOCKET75">#REF!</definedName>
    <definedName name="FSPIGOT100">#REF!</definedName>
    <definedName name="FSPIGOT200">#REF!</definedName>
    <definedName name="FSPIGOT50">#REF!</definedName>
    <definedName name="FSPIGOT75">#REF!</definedName>
    <definedName name="FST">#REF!</definedName>
    <definedName name="fsvd100">#REF!</definedName>
    <definedName name="fsvd150">#REF!</definedName>
    <definedName name="fsvd65">#REF!</definedName>
    <definedName name="ftgj" hidden="1">{"'Sheet1'!$A$1"}</definedName>
    <definedName name="ftgregh">#REF!</definedName>
    <definedName name="ftiyio" hidden="1">{"'Sheet1'!$A$1"}</definedName>
    <definedName name="ftv1.5">#REF!</definedName>
    <definedName name="ftv2.5">#REF!</definedName>
    <definedName name="Full_Print">#REF!</definedName>
    <definedName name="Fulvi.mixer">#REF!</definedName>
    <definedName name="FULVIMIXER">#REF!</definedName>
    <definedName name="Furnica___Melamin____1_2_x_2_4__m">#REF!</definedName>
    <definedName name="FURNITURE__FURNISHING">#REF!</definedName>
    <definedName name="FURNITURE__FURNISHING_2">#REF!</definedName>
    <definedName name="FURNITURE__FURNISHING_3">#REF!</definedName>
    <definedName name="fxgdxfgd">#REF!</definedName>
    <definedName name="fxj1.25">#REF!</definedName>
    <definedName name="fxj1.5">#REF!</definedName>
    <definedName name="fxj2.5">#REF!</definedName>
    <definedName name="G">#REF!</definedName>
    <definedName name="g.1">#REF!</definedName>
    <definedName name="G.10">#REF!</definedName>
    <definedName name="G.11">#REF!</definedName>
    <definedName name="G.12">#REF!</definedName>
    <definedName name="G.13">#REF!</definedName>
    <definedName name="G.14">#REF!</definedName>
    <definedName name="G.15">#REF!</definedName>
    <definedName name="G.16">#REF!</definedName>
    <definedName name="G.16a">#REF!</definedName>
    <definedName name="G.17">#REF!</definedName>
    <definedName name="G.18">#REF!</definedName>
    <definedName name="G.19">#REF!</definedName>
    <definedName name="g.2">#REF!</definedName>
    <definedName name="G.20">#REF!</definedName>
    <definedName name="G.21">#REF!</definedName>
    <definedName name="G.24">#REF!</definedName>
    <definedName name="G.25">#REF!</definedName>
    <definedName name="G.26">#REF!</definedName>
    <definedName name="g.2a">#REF!</definedName>
    <definedName name="g.2b">#REF!</definedName>
    <definedName name="G.3">#REF!</definedName>
    <definedName name="G.32.a">#REF!</definedName>
    <definedName name="g.32.e">#REF!</definedName>
    <definedName name="g.32.g">#REF!</definedName>
    <definedName name="g.32.h">#REF!</definedName>
    <definedName name="g.32.i">#REF!</definedName>
    <definedName name="g.32.j">#REF!</definedName>
    <definedName name="g.32a">#REF!</definedName>
    <definedName name="G.32h">#REF!</definedName>
    <definedName name="G.32M">#REF!</definedName>
    <definedName name="G.32X">#REF!</definedName>
    <definedName name="G.33">#REF!</definedName>
    <definedName name="g.33.a">#REF!</definedName>
    <definedName name="g.33.e">#REF!</definedName>
    <definedName name="g.33.g">#REF!</definedName>
    <definedName name="g.33.h">#REF!</definedName>
    <definedName name="g.33.i">#REF!</definedName>
    <definedName name="g.33.k">#REF!</definedName>
    <definedName name="g.33.l">#REF!</definedName>
    <definedName name="g.33.m">#REF!</definedName>
    <definedName name="G.33b">#REF!</definedName>
    <definedName name="G.33i">#REF!</definedName>
    <definedName name="G.33k">#REF!</definedName>
    <definedName name="G.33m">#REF!</definedName>
    <definedName name="G.34">#REF!</definedName>
    <definedName name="G.35">#REF!</definedName>
    <definedName name="G.36">#REF!</definedName>
    <definedName name="G.37">#REF!</definedName>
    <definedName name="G.38">#REF!</definedName>
    <definedName name="G.39">#REF!</definedName>
    <definedName name="G.4">#REF!</definedName>
    <definedName name="G.40">#REF!</definedName>
    <definedName name="g.41">#REF!</definedName>
    <definedName name="g.41.a">#REF!</definedName>
    <definedName name="g.41a">#REF!</definedName>
    <definedName name="g.41b">#REF!</definedName>
    <definedName name="g.41c">#REF!</definedName>
    <definedName name="g.42">#REF!</definedName>
    <definedName name="g.42.a">#REF!</definedName>
    <definedName name="g.42.b">#REF!</definedName>
    <definedName name="G.43a">#REF!</definedName>
    <definedName name="G.43b">#REF!</definedName>
    <definedName name="g.44">#REF!</definedName>
    <definedName name="G.5">#REF!</definedName>
    <definedName name="g.5.b">#REF!</definedName>
    <definedName name="g.50.g">#REF!</definedName>
    <definedName name="g.50.h">#REF!</definedName>
    <definedName name="G.50.I">#REF!</definedName>
    <definedName name="g.50.j">#REF!</definedName>
    <definedName name="g.50.k">#REF!</definedName>
    <definedName name="g.50.o">#REF!</definedName>
    <definedName name="g.50.q">#REF!</definedName>
    <definedName name="G.50h">#REF!</definedName>
    <definedName name="G.50k">#REF!</definedName>
    <definedName name="G.50p">#REF!</definedName>
    <definedName name="G.50q">#REF!</definedName>
    <definedName name="g.51.c">#REF!</definedName>
    <definedName name="g.51.d">#REF!</definedName>
    <definedName name="g.51.e">#REF!</definedName>
    <definedName name="G.51c">#REF!</definedName>
    <definedName name="g.56">#REF!</definedName>
    <definedName name="G.6.9a">#REF!</definedName>
    <definedName name="G.60A">#REF!</definedName>
    <definedName name="G.61">#REF!</definedName>
    <definedName name="g.67">#REF!</definedName>
    <definedName name="g.68">#REF!</definedName>
    <definedName name="g.69">#REF!</definedName>
    <definedName name="G.69.g">#REF!</definedName>
    <definedName name="G.69a">#REF!</definedName>
    <definedName name="G.69b">#REF!</definedName>
    <definedName name="G.69c">#REF!</definedName>
    <definedName name="G.72">#REF!</definedName>
    <definedName name="g.ker">#REF!</definedName>
    <definedName name="G_01">#REF!</definedName>
    <definedName name="G_02">#REF!</definedName>
    <definedName name="G_03">#REF!</definedName>
    <definedName name="G_04">#REF!</definedName>
    <definedName name="G_05">#REF!</definedName>
    <definedName name="G_06">#REF!</definedName>
    <definedName name="G_07">#REF!</definedName>
    <definedName name="G_1">#REF!</definedName>
    <definedName name="G_10">#REF!</definedName>
    <definedName name="G_11">#REF!</definedName>
    <definedName name="g_11_a">#REF!</definedName>
    <definedName name="G_12">#REF!</definedName>
    <definedName name="G_13">#REF!</definedName>
    <definedName name="G_2">#REF!</definedName>
    <definedName name="G_3">#REF!</definedName>
    <definedName name="G_4">#REF!</definedName>
    <definedName name="g_4a">#REF!</definedName>
    <definedName name="G_5">#REF!</definedName>
    <definedName name="G_6">#REF!</definedName>
    <definedName name="G_7">#REF!</definedName>
    <definedName name="G_8">#REF!</definedName>
    <definedName name="g_8_a">#REF!</definedName>
    <definedName name="G_9">#REF!</definedName>
    <definedName name="G_9_A">#REF!</definedName>
    <definedName name="g_9wp">#REF!</definedName>
    <definedName name="g_k">#REF!</definedName>
    <definedName name="G_Profit">#REF!</definedName>
    <definedName name="g0">#REF!</definedName>
    <definedName name="G50K">#REF!</definedName>
    <definedName name="G50p">#REF!</definedName>
    <definedName name="GAL">[50]Reservoir!#REF!</definedName>
    <definedName name="Gal.Sal">#REF!</definedName>
    <definedName name="Gal_Tanah_Biasa">#REF!</definedName>
    <definedName name="Gal_Tanah_CAdas">#REF!</definedName>
    <definedName name="Gal_Tanh_Krs">#REF!</definedName>
    <definedName name="GALBI">[50]Reservoir!#REF!</definedName>
    <definedName name="GALBIS_1">#REF!</definedName>
    <definedName name="GALBIS_2">#REF!</definedName>
    <definedName name="gali">#REF!</definedName>
    <definedName name="Gali.Padas">#REF!</definedName>
    <definedName name="Gali.Sal">#REF!</definedName>
    <definedName name="galia.padas">#REF!</definedName>
    <definedName name="Galian">#REF!</definedName>
    <definedName name="galian.tnhbiasa">#REF!</definedName>
    <definedName name="Galian_Biasa">#REF!</definedName>
    <definedName name="Galian_dg_CM">#REF!</definedName>
    <definedName name="Galian_Str_2">#REF!</definedName>
    <definedName name="Galian_Str_2_4">#REF!</definedName>
    <definedName name="Galian_Str_4_6">#REF!</definedName>
    <definedName name="galian_tanah_1m">#REF!</definedName>
    <definedName name="galian_tanah_2m">#REF!</definedName>
    <definedName name="galian_tanah_3m">#REF!</definedName>
    <definedName name="Galian_Tanah_Biasa">'[35]ANALISA  (BARU)'!$G$240</definedName>
    <definedName name="GALIAN_TANAH_BIASA_1M">#REF!</definedName>
    <definedName name="GALIAN_TANAH_BIASA_2M">#REF!</definedName>
    <definedName name="GALIAN_TANAH_KERAS_1M">#REF!</definedName>
    <definedName name="galian_tanahcadas">#REF!</definedName>
    <definedName name="galian_tanahkeras_1m">#REF!</definedName>
    <definedName name="galian_tanahlumpur">#REF!</definedName>
    <definedName name="Galian_tnp_CM">#REF!</definedName>
    <definedName name="galianalatberat">#REF!</definedName>
    <definedName name="galianberbatu">#REF!</definedName>
    <definedName name="galianbiasa">#REF!</definedName>
    <definedName name="galiantanah">[55]analis!$J$10</definedName>
    <definedName name="galiantanah1">#REF!</definedName>
    <definedName name="galiantanahbiasa">#REF!</definedName>
    <definedName name="GalianTanahCadas">#REF!</definedName>
    <definedName name="GalianTanahKeras">#REF!</definedName>
    <definedName name="galiantanahkonstruksi">#REF!</definedName>
    <definedName name="GalianTanahPasirDlmAir">#REF!</definedName>
    <definedName name="GALIANTNH">#REF!</definedName>
    <definedName name="galimek">#REF!</definedName>
    <definedName name="GALKON">#REF!</definedName>
    <definedName name="galmandor">#REF!</definedName>
    <definedName name="GALSEL_1">#REF!</definedName>
    <definedName name="GALSEL_2">#REF!</definedName>
    <definedName name="GalStripping1m">#REF!</definedName>
    <definedName name="GalTanah1m">#REF!</definedName>
    <definedName name="GalTanah2m">#REF!</definedName>
    <definedName name="GalTanah3m">#REF!</definedName>
    <definedName name="GalTanahPasirBiasa">#REF!</definedName>
    <definedName name="GalTnhCadas1m">#REF!</definedName>
    <definedName name="GalTnhKeras1m">#REF!</definedName>
    <definedName name="GalTnhLumpur1m">#REF!</definedName>
    <definedName name="galv25">#REF!</definedName>
    <definedName name="galv4">#REF!</definedName>
    <definedName name="galva3">[10]Bahan!$F$215</definedName>
    <definedName name="galvanis">[10]Bahan!$F$214</definedName>
    <definedName name="galvanis3">#REF!</definedName>
    <definedName name="ganda">[51]BAHAN!$E$118</definedName>
    <definedName name="GANDAA">#REF!</definedName>
    <definedName name="GarisBawah">IF(OR(AND([52]Analisa!$D2&lt;&gt;0,[52]Analisa!$D1=0),AND([52]Analisa!$A1&lt;&gt;0,[52]Analisa!$A2&lt;&gt;0,[52]Analisa!$G1&lt;&gt;0)),1,0)</definedName>
    <definedName name="Gas_oxytilyn">#REF!</definedName>
    <definedName name="GATE100">#REF!</definedName>
    <definedName name="GATE200">#REF!</definedName>
    <definedName name="GATE250">#REF!</definedName>
    <definedName name="GATE50">#REF!</definedName>
    <definedName name="GATE75">#REF!</definedName>
    <definedName name="gdnh" hidden="1">{#N/A,#N/A,FALSE,"REK";#N/A,#N/A,FALSE,"rab"}</definedName>
    <definedName name="gdsd">#N/A</definedName>
    <definedName name="gea">#REF!</definedName>
    <definedName name="gedeg">[10]Bahan!$F$71</definedName>
    <definedName name="gelarpasirurug">#REF!</definedName>
    <definedName name="gembok">#REF!</definedName>
    <definedName name="gendengbetonb">#REF!</definedName>
    <definedName name="gendengmagas">#REF!</definedName>
    <definedName name="gendengmagasc">#REF!</definedName>
    <definedName name="gendengplentong">#REF!</definedName>
    <definedName name="gendengplentongb">#REF!</definedName>
    <definedName name="gendengplentongc">#REF!</definedName>
    <definedName name="gendengvlam">#REF!</definedName>
    <definedName name="gendengvlamb">#REF!</definedName>
    <definedName name="gendengvlamsc">#REF!</definedName>
    <definedName name="gendokglaz">#REF!</definedName>
    <definedName name="GENDOKNATUR">#REF!</definedName>
    <definedName name="Generator.Set">#REF!</definedName>
    <definedName name="genkerglaz">#REF!</definedName>
    <definedName name="genkernatur">#REF!</definedName>
    <definedName name="GENSET">#REF!</definedName>
    <definedName name="GensetAMP">#REF!</definedName>
    <definedName name="GensetPenerangan">#REF!</definedName>
    <definedName name="genteng">[10]Bahan!$F$31</definedName>
    <definedName name="genteng_beton">#REF!</definedName>
    <definedName name="Genteng_bubungan_soka">#REF!</definedName>
    <definedName name="Genteng_kodok_karangpilang">#REF!</definedName>
    <definedName name="Genteng_lokal">#REF!</definedName>
    <definedName name="Genteng_Plentong">#REF!</definedName>
    <definedName name="Genteng_press_pejaten">#REF!</definedName>
    <definedName name="Genteng_soka_kodok">#REF!</definedName>
    <definedName name="gentengb">[29]BAHAN!$E$50</definedName>
    <definedName name="gentenggs">#REF!</definedName>
    <definedName name="gentengkodok">[40]Bahan!#REF!</definedName>
    <definedName name="gentonglaz">#REF!</definedName>
    <definedName name="gentongnatur">#REF!</definedName>
    <definedName name="gentonpol">#REF!</definedName>
    <definedName name="gentonwar">#REF!</definedName>
    <definedName name="geomembrane">#REF!</definedName>
    <definedName name="Geotekstil">#REF!</definedName>
    <definedName name="Geotextile">#REF!</definedName>
    <definedName name="ger">{"Book1","4.09 FLORA DAN FAUNA.xls","4.22 PERLENGKAPAN SEKOLAH.xls"}</definedName>
    <definedName name="gergaji">#REF!</definedName>
    <definedName name="Gerindel">#REF!</definedName>
    <definedName name="gerobak">#REF!</definedName>
    <definedName name="gersel">#REF!</definedName>
    <definedName name="gethh" hidden="1">{"'Sheet1'!$A$1"}</definedName>
    <definedName name="gevel">#REF!</definedName>
    <definedName name="gf" hidden="1">[70]H.Satuan!$CF$82</definedName>
    <definedName name="gfbhyr" hidden="1">{"'Sheet1'!$A$1"}</definedName>
    <definedName name="GFF" hidden="1">[71]SEX!$P$7:$P$7</definedName>
    <definedName name="gfhfmd">#N/A</definedName>
    <definedName name="gfhh" hidden="1">{"'Sheet1'!$A$1"}</definedName>
    <definedName name="gfj" hidden="1">{"'Sheet1'!$A$1"}</definedName>
    <definedName name="gfjr" hidden="1">{"'Sheet1'!$A$1"}</definedName>
    <definedName name="gfthhh" hidden="1">{"'Sheet1'!$A$1"}</definedName>
    <definedName name="GG_01">#REF!</definedName>
    <definedName name="GG_02">#REF!</definedName>
    <definedName name="GG_02A">#REF!</definedName>
    <definedName name="GG_02B">#REF!</definedName>
    <definedName name="GG_02C">#REF!</definedName>
    <definedName name="GG_03">#REF!</definedName>
    <definedName name="GG_04">#REF!</definedName>
    <definedName name="GG_06">#REF!</definedName>
    <definedName name="GG_07">#REF!</definedName>
    <definedName name="GG_07A">#REF!</definedName>
    <definedName name="GG_08">#REF!</definedName>
    <definedName name="GG_09">#REF!</definedName>
    <definedName name="GG_10">#REF!</definedName>
    <definedName name="GG_10A">#REF!</definedName>
    <definedName name="GG_10B">#REF!</definedName>
    <definedName name="GG_10C">#REF!</definedName>
    <definedName name="GG_10D">#REF!</definedName>
    <definedName name="GG_11">#REF!</definedName>
    <definedName name="GG_11A">#REF!</definedName>
    <definedName name="GG_11B">#REF!</definedName>
    <definedName name="GG_11C">#REF!</definedName>
    <definedName name="GG_12">#REF!</definedName>
    <definedName name="GG_12A">#REF!</definedName>
    <definedName name="GG_12B">#REF!</definedName>
    <definedName name="GG_12C">#REF!</definedName>
    <definedName name="GG_12D">#REF!</definedName>
    <definedName name="GG_12E">#REF!</definedName>
    <definedName name="GG_14">#REF!</definedName>
    <definedName name="GG_15">#REF!</definedName>
    <definedName name="GG_16">#REF!</definedName>
    <definedName name="GG_17">#REF!</definedName>
    <definedName name="GG_17A">#REF!</definedName>
    <definedName name="GG_17B">#REF!</definedName>
    <definedName name="GG_17C">#REF!</definedName>
    <definedName name="GG_17D">#REF!</definedName>
    <definedName name="GG_17E">#REF!</definedName>
    <definedName name="GG_17F">#REF!</definedName>
    <definedName name="GG_17G">#REF!</definedName>
    <definedName name="GG_25">#REF!</definedName>
    <definedName name="GG_26">#REF!</definedName>
    <definedName name="GG_27">#REF!</definedName>
    <definedName name="GG_28">#REF!</definedName>
    <definedName name="GG_29">#REF!</definedName>
    <definedName name="GG_30">#REF!</definedName>
    <definedName name="GG_31">#REF!</definedName>
    <definedName name="GG_32">#REF!</definedName>
    <definedName name="GG_33">#REF!</definedName>
    <definedName name="GG_34">#REF!</definedName>
    <definedName name="ggg">[55]analis!$J$59</definedName>
    <definedName name="GGGGG">#REF!</definedName>
    <definedName name="ggggggggggggggggggggggggggggggg">#REF!</definedName>
    <definedName name="GGGHHHGF" hidden="1">#REF!</definedName>
    <definedName name="GGHGGFFF" hidden="1">#REF!</definedName>
    <definedName name="ghftdfg">#REF!</definedName>
    <definedName name="ghhfkf" hidden="1">{"'Sheet1'!$A$1"}</definedName>
    <definedName name="GHHHH" hidden="1">#REF!</definedName>
    <definedName name="ghi">#REF!</definedName>
    <definedName name="ghjj" hidden="1">{"'Sheet1'!$A$1"}</definedName>
    <definedName name="ghkm" hidden="1">{"'Sheet1'!$A$1"}</definedName>
    <definedName name="GHR">#REF!</definedName>
    <definedName name="gi.1">#REF!</definedName>
    <definedName name="gi.2">#REF!</definedName>
    <definedName name="gi.3">#REF!</definedName>
    <definedName name="gi.4">#REF!</definedName>
    <definedName name="gi1.1.2">#REF!</definedName>
    <definedName name="gi1.2">#REF!</definedName>
    <definedName name="gi3.4">#REF!</definedName>
    <definedName name="GIBOULT100">#REF!</definedName>
    <definedName name="GIBOULT200">#REF!</definedName>
    <definedName name="GIBOULT50">#REF!</definedName>
    <definedName name="GIBOULT75">#REF!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IPE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rder316">#REF!</definedName>
    <definedName name="Girder400">#REF!</definedName>
    <definedName name="Girder405">#REF!</definedName>
    <definedName name="GIU">#REF!</definedName>
    <definedName name="gj" hidden="1">{"'Sheet1'!$A$1"}</definedName>
    <definedName name="gjggg" hidden="1">{"'Sheet1'!$A$1"}</definedName>
    <definedName name="gjgj" hidden="1">{"'Sheet1'!$A$1"}</definedName>
    <definedName name="GL">#REF!</definedName>
    <definedName name="gl3p">#REF!</definedName>
    <definedName name="glass_block">#REF!</definedName>
    <definedName name="glass_wool">#REF!</definedName>
    <definedName name="glassblock">#REF!</definedName>
    <definedName name="glbv">#REF!</definedName>
    <definedName name="gm">#REF!</definedName>
    <definedName name="GONDOLA">#REF!</definedName>
    <definedName name="GONDOLA_A">#REF!</definedName>
    <definedName name="GONDOLA_B">#REF!</definedName>
    <definedName name="GONDOLA_C">#REF!</definedName>
    <definedName name="gone">#REF!</definedName>
    <definedName name="gor">#REF!</definedName>
    <definedName name="gorbos">#REF!</definedName>
    <definedName name="GORONG120_1">#REF!</definedName>
    <definedName name="GORONG120_2">#REF!</definedName>
    <definedName name="gorong2">#REF!</definedName>
    <definedName name="gorong60">#REF!</definedName>
    <definedName name="GORONG75_1">#REF!</definedName>
    <definedName name="GORONG75_2">#REF!</definedName>
    <definedName name="govpd15">#REF!</definedName>
    <definedName name="gpb">#REF!</definedName>
    <definedName name="gpek">#REF!</definedName>
    <definedName name="gpp">#REF!</definedName>
    <definedName name="Gr">#REF!</definedName>
    <definedName name="GRADER">#REF!</definedName>
    <definedName name="gralam">#REF!</definedName>
    <definedName name="gralam.2">#REF!</definedName>
    <definedName name="GRAND_PALEMBANG_HOTEL___PALEMBANG">#REF!</definedName>
    <definedName name="GRAND_PALEMBANG_HOTEL___PALEMBANG_2">#REF!</definedName>
    <definedName name="GRAND_PALEMBANG_HOTEL___PALEMBANG_3">#REF!</definedName>
    <definedName name="GRAND_PALEMBANG_HOTEL___PALEMBANG_6">#REF!</definedName>
    <definedName name="granit">#REF!</definedName>
    <definedName name="Granito_1030">#REF!</definedName>
    <definedName name="Granito_1040">#REF!</definedName>
    <definedName name="Granito_30">#REF!</definedName>
    <definedName name="Granito_40">#REF!</definedName>
    <definedName name="Granito1030">#REF!</definedName>
    <definedName name="Granito1040">#REF!</definedName>
    <definedName name="Granito30">#REF!</definedName>
    <definedName name="Granito40">#REF!</definedName>
    <definedName name="granito6060">[40]Bahan!$F$85</definedName>
    <definedName name="granittua">#REF!</definedName>
    <definedName name="grass">#REF!</definedName>
    <definedName name="GRAVEL">#REF!</definedName>
    <definedName name="grc">#REF!</definedName>
    <definedName name="grease">#REF!</definedName>
    <definedName name="grendel">#REF!</definedName>
    <definedName name="GRENDEL_JENDELA">[34]ANALISA!$J$992</definedName>
    <definedName name="Grendel_kuningan">#REF!</definedName>
    <definedName name="GRENDEL_PINTU">[34]ANALISA!$J$991</definedName>
    <definedName name="Grendel_steiles_steel">#REF!</definedName>
    <definedName name="grendelb">#REF!</definedName>
    <definedName name="grendelc">#REF!</definedName>
    <definedName name="grendelj">[51]BAHAN!$E$106</definedName>
    <definedName name="GrendelJendela">#REF!</definedName>
    <definedName name="grendelp">[51]BAHAN!$E$105</definedName>
    <definedName name="GrendelPintu">#REF!</definedName>
    <definedName name="grg" hidden="1">{"'Sheet1'!$A$1"}</definedName>
    <definedName name="gril">#REF!</definedName>
    <definedName name="grille_exh">#REF!</definedName>
    <definedName name="GROSS">#REF!</definedName>
    <definedName name="GROSS1X">#REF!</definedName>
    <definedName name="Ground">#REF!</definedName>
    <definedName name="GROUND_FLOOR">#REF!</definedName>
    <definedName name="GROUND_FLOOR_2">#REF!</definedName>
    <definedName name="GROUND_FLOOR_3">#REF!</definedName>
    <definedName name="grout">#REF!</definedName>
    <definedName name="grouting">#REF!</definedName>
    <definedName name="gs110g">#REF!</definedName>
    <definedName name="gs14g">#REF!</definedName>
    <definedName name="gs55g">#REF!</definedName>
    <definedName name="gs6g">#REF!</definedName>
    <definedName name="gs80g">#REF!</definedName>
    <definedName name="gsdjksfkdsjfkldsjf">#REF!</definedName>
    <definedName name="gsekring">#REF!</definedName>
    <definedName name="GSVXG">#N/A</definedName>
    <definedName name="GT">#REF!</definedName>
    <definedName name="gtanahbiasa">#REF!</definedName>
    <definedName name="GTB">#REF!</definedName>
    <definedName name="GTBB">#REF!</definedName>
    <definedName name="GTberbatu">#REF!</definedName>
    <definedName name="gtbtn">#REF!</definedName>
    <definedName name="GTK">#REF!</definedName>
    <definedName name="GTTT" hidden="1">#REF!</definedName>
    <definedName name="gtv">#REF!</definedName>
    <definedName name="gtv20kg">#REF!</definedName>
    <definedName name="guard">#REF!</definedName>
    <definedName name="Guidepost">#REF!</definedName>
    <definedName name="Guidesign">#REF!</definedName>
    <definedName name="guntingbaja">#REF!</definedName>
    <definedName name="gustus">#REF!</definedName>
    <definedName name="gv.3">#REF!</definedName>
    <definedName name="gv.4">#REF!</definedName>
    <definedName name="gv1.25ab">#REF!</definedName>
    <definedName name="gv1.5ab">#REF!</definedName>
    <definedName name="gv12ab">#REF!</definedName>
    <definedName name="gv1ab">#REF!</definedName>
    <definedName name="gv34ab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d0.5">#REF!</definedName>
    <definedName name="gvd0.75">#REF!</definedName>
    <definedName name="gvd1.25">#REF!</definedName>
    <definedName name="gvd1.5">#REF!</definedName>
    <definedName name="gvd2.5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w_Rebar_ratio">#REF!</definedName>
    <definedName name="gwwr" hidden="1">{"'Sheet1'!$A$1"}</definedName>
    <definedName name="gypsum">[40]Bahan!#REF!</definedName>
    <definedName name="gypsum_board_9mm">#REF!</definedName>
    <definedName name="h">#REF!</definedName>
    <definedName name="H.06">#REF!</definedName>
    <definedName name="H.1">#REF!</definedName>
    <definedName name="H.10">#REF!</definedName>
    <definedName name="h.10.a">#REF!</definedName>
    <definedName name="H.15">#REF!</definedName>
    <definedName name="H.2">#REF!</definedName>
    <definedName name="H.21">#REF!</definedName>
    <definedName name="H.2ab">#REF!</definedName>
    <definedName name="H.2Bs">#REF!</definedName>
    <definedName name="H.2m">#REF!</definedName>
    <definedName name="H.2n">#REF!</definedName>
    <definedName name="H.2s.">#REF!</definedName>
    <definedName name="H.2Sp.">#REF!</definedName>
    <definedName name="H.3">#REF!</definedName>
    <definedName name="H.31">#REF!</definedName>
    <definedName name="H.4">#REF!</definedName>
    <definedName name="H.5">#REF!</definedName>
    <definedName name="H.6.1">#REF!</definedName>
    <definedName name="H.6.2">#REF!</definedName>
    <definedName name="H.6.3">#REF!</definedName>
    <definedName name="H.6.4">#REF!</definedName>
    <definedName name="H.6.5a">#REF!</definedName>
    <definedName name="H.6.5b">#REF!</definedName>
    <definedName name="H.7">#REF!</definedName>
    <definedName name="H.8">#REF!</definedName>
    <definedName name="H.9">#REF!</definedName>
    <definedName name="h.9.a">#REF!</definedName>
    <definedName name="H.9a">#REF!</definedName>
    <definedName name="H_1">#N/A</definedName>
    <definedName name="H_1a">#REF!</definedName>
    <definedName name="H_2">#N/A</definedName>
    <definedName name="H_2a">#REF!</definedName>
    <definedName name="h_4040">#REF!</definedName>
    <definedName name="H_6">#REF!</definedName>
    <definedName name="H_Total">#REF!</definedName>
    <definedName name="h15.a">#REF!</definedName>
    <definedName name="HAGO">#REF!</definedName>
    <definedName name="haha">[0]!_________nyy416</definedName>
    <definedName name="HAIII">#N/A</definedName>
    <definedName name="HAJIME">#REF!</definedName>
    <definedName name="hak.1">#REF!</definedName>
    <definedName name="hak.2">#REF!</definedName>
    <definedName name="hakangin">#REF!</definedName>
    <definedName name="halo">#REF!</definedName>
    <definedName name="HALUS">[50]Reservoir!#REF!</definedName>
    <definedName name="HANDLE_PINTU_ALUMINIUM_COMB">[34]ANALISA!$J$941</definedName>
    <definedName name="HANDLE_PINTU_STAINLESS_BULAT">#REF!</definedName>
    <definedName name="HANDLE_PINTU_STAINLESS_KOTAK">#REF!</definedName>
    <definedName name="handrail">'[47]rek-analisa'!$I$2935</definedName>
    <definedName name="HARBQ">#REF!</definedName>
    <definedName name="hardas">#REF!</definedName>
    <definedName name="harflek">#REF!</definedName>
    <definedName name="harflekb">#REF!</definedName>
    <definedName name="harflekc">#REF!</definedName>
    <definedName name="Harga">'[72]Analisa Prov''07'!$A$11:$M$1444</definedName>
    <definedName name="HARGA.2009">#REF!</definedName>
    <definedName name="HARGA_BAHAN">#REF!</definedName>
    <definedName name="Harga_Satuan">#REF!</definedName>
    <definedName name="Harga_Total">#REF!</definedName>
    <definedName name="HargaAlat">[39]Alat!$D$4:$K$300</definedName>
    <definedName name="HargaAlatB">'[41]Alat B'!$C$9:$H$40</definedName>
    <definedName name="HargaBahan">[39]Bahan!$D$4:$K$300</definedName>
    <definedName name="HargaBahanB">'[41]Bahan B'!$C$9:$H$80</definedName>
    <definedName name="hargamob">#REF!</definedName>
    <definedName name="HargaSub">[39]Sub!$D$4:$K$300</definedName>
    <definedName name="HargaUpah">[39]Upah!$D$4:$K$300</definedName>
    <definedName name="HargaUpahB">'[41]Upah B'!$C$9:$H$40</definedName>
    <definedName name="hari">#REF!</definedName>
    <definedName name="hARSAT">#REF!</definedName>
    <definedName name="Harsat_Pek">#REF!</definedName>
    <definedName name="hbbp">#REF!</definedName>
    <definedName name="Hbeam">#REF!</definedName>
    <definedName name="hd">#REF!</definedName>
    <definedName name="HDFGF">#REF!</definedName>
    <definedName name="hdljend">#REF!</definedName>
    <definedName name="hdw">#REF!</definedName>
    <definedName name="hdw_2">#REF!</definedName>
    <definedName name="hdw_3">#REF!</definedName>
    <definedName name="HDY">#REF!</definedName>
    <definedName name="he">{"Book1","4.09 FLORA DAN FAUNA.xls","4.22 PERLENGKAPAN SEKOLAH.xls"}</definedName>
    <definedName name="Heä_soá_laép_xaø_H">1.7</definedName>
    <definedName name="heä_soá_sình_laày">#REF!</definedName>
    <definedName name="Head">#REF!</definedName>
    <definedName name="Head_6">#REF!</definedName>
    <definedName name="Header_Row">ROW(#REF!)</definedName>
    <definedName name="headshower">#REF!</definedName>
    <definedName name="HEALTH___SAFETY">#REF!</definedName>
    <definedName name="hee">#REF!</definedName>
    <definedName name="HEKTO_1">#REF!</definedName>
    <definedName name="HEKTO_2">#REF!</definedName>
    <definedName name="helipad">#REF!</definedName>
    <definedName name="Hello">#N/A</definedName>
    <definedName name="helo" localSheetId="10">[0]!_________pab2</definedName>
    <definedName name="helo" localSheetId="3">[0]!_________pab2</definedName>
    <definedName name="helo" localSheetId="12">[0]!_________pab2</definedName>
    <definedName name="helo" localSheetId="13">[0]!_________pab2</definedName>
    <definedName name="helo">[0]!_________pab2</definedName>
    <definedName name="hERO">[73]Pipe!$A$12:$I$34</definedName>
    <definedName name="hERO_aNADUCT">[73]Pipe!$A$1:$IV$10</definedName>
    <definedName name="HEUNCET">#REF!</definedName>
    <definedName name="HEXAS">#REF!</definedName>
    <definedName name="hfghf">#REF!</definedName>
    <definedName name="hfy" hidden="1">#REF!</definedName>
    <definedName name="hghbkljlj">#REF!</definedName>
    <definedName name="hgjj" hidden="1">{"'Sheet1'!$A$1"}</definedName>
    <definedName name="hh">[55]analis!$J$324</definedName>
    <definedName name="HH_01">#REF!</definedName>
    <definedName name="HH_02">'[32]LAL - PASAR PAGI '!$G$281</definedName>
    <definedName name="HH_03">#REF!</definedName>
    <definedName name="HH_04">#REF!</definedName>
    <definedName name="HHHHH">#REF!</definedName>
    <definedName name="hhu">[55]analis!$J$417</definedName>
    <definedName name="HiddenRows" hidden="1">#REF!</definedName>
    <definedName name="Hidr">#REF!</definedName>
    <definedName name="HIJ">'[32]LAL - PASAR PAGI '!$G$13</definedName>
    <definedName name="hil">#REF!</definedName>
    <definedName name="hinis">#REF!</definedName>
    <definedName name="hit">#REF!</definedName>
    <definedName name="hj">#REF!</definedName>
    <definedName name="HJJ" hidden="1">#REF!</definedName>
    <definedName name="hjy" hidden="1">{"'Sheet1'!$A$1"}</definedName>
    <definedName name="HK">#REF!</definedName>
    <definedName name="holo">#REF!</definedName>
    <definedName name="home">#REF!</definedName>
    <definedName name="homo3030">#REF!</definedName>
    <definedName name="homo3060">#REF!</definedName>
    <definedName name="homo40">#REF!</definedName>
    <definedName name="homostep3030">#REF!</definedName>
    <definedName name="homostep4040">#REF!</definedName>
    <definedName name="horizontal">#REF!</definedName>
    <definedName name="horrybeam">#REF!</definedName>
    <definedName name="hotmix">#REF!</definedName>
    <definedName name="hotmix.8.1.5">#REF!</definedName>
    <definedName name="hotmix4">#REF!</definedName>
    <definedName name="hotmixa">#REF!</definedName>
    <definedName name="hotmixatb">#REF!</definedName>
    <definedName name="hotmixhrs">#REF!</definedName>
    <definedName name="hpbp">#REF!</definedName>
    <definedName name="hpkst">#REF!</definedName>
    <definedName name="hppt">#REF!</definedName>
    <definedName name="HPS">#REF!</definedName>
    <definedName name="hrgsat">#REF!</definedName>
    <definedName name="hrs">#REF!</definedName>
    <definedName name="HS">#REF!</definedName>
    <definedName name="HSCT3">0.1</definedName>
    <definedName name="HSD">#REF!</definedName>
    <definedName name="hsdc1">#REF!</definedName>
    <definedName name="HSDN">2.5</definedName>
    <definedName name="HSHH">#REF!</definedName>
    <definedName name="HSHHUT">#REF!</definedName>
    <definedName name="hspt">#REF!</definedName>
    <definedName name="HSSL">#REF!</definedName>
    <definedName name="hsut">#REF!</definedName>
    <definedName name="HSVC1">#REF!</definedName>
    <definedName name="HSVC2">#REF!</definedName>
    <definedName name="HSVC3">#REF!</definedName>
    <definedName name="hswt">#REF!</definedName>
    <definedName name="HT">#REF!</definedName>
    <definedName name="HT_6">#REF!</definedName>
    <definedName name="HT_ITEM12">#REF!</definedName>
    <definedName name="hthjhj" hidden="1">{"'Sheet1'!$A$1"}</definedName>
    <definedName name="HTML_CodePage" hidden="1">1252</definedName>
    <definedName name="HTML_Control" hidden="1">{"'Sheet1'!$A$1"}</definedName>
    <definedName name="HTML_Description" hidden="1">""</definedName>
    <definedName name="HTML_Email" hidden="1">"chanjh@nasionet.net.my"</definedName>
    <definedName name="HTML_Header" hidden="1">""</definedName>
    <definedName name="HTML_LastUpdate" hidden="1">"2/23/98"</definedName>
    <definedName name="HTML_LineAfter" hidden="1">FALSE</definedName>
    <definedName name="HTML_LineBefore" hidden="1">FALSE</definedName>
    <definedName name="HTML_Name" hidden="1">"SB Wong"</definedName>
    <definedName name="HTML_OBDlg2" hidden="1">TRUE</definedName>
    <definedName name="HTML_OBDlg4" hidden="1">TRUE</definedName>
    <definedName name="HTML_OS" hidden="1">0</definedName>
    <definedName name="HTML_PathFile" hidden="1">"C:\My Documents\$inti1.htm"</definedName>
    <definedName name="HTML_Title" hidden="1">"$inti1"</definedName>
    <definedName name="HTNC">#REF!</definedName>
    <definedName name="HTVL">#REF!</definedName>
    <definedName name="hw" hidden="1">{#N/A,#N/A,FALSE,"REK-S-TPL";#N/A,#N/A,FALSE,"REK-TPML";#N/A,#N/A,FALSE,"RAB-TEMPEL"}</definedName>
    <definedName name="hyhkj" hidden="1">{"'Sheet1'!$A$1"}</definedName>
    <definedName name="hyu4t" hidden="1">{"'Sheet1'!$A$1"}</definedName>
    <definedName name="hyut" hidden="1">{"'Sheet1'!$A$1"}</definedName>
    <definedName name="I">#N/A</definedName>
    <definedName name="i.2.a">#REF!</definedName>
    <definedName name="I.6.12">#REF!</definedName>
    <definedName name="I.6.4.1">#REF!</definedName>
    <definedName name="I.6.8.1">#REF!</definedName>
    <definedName name="I_01">#REF!</definedName>
    <definedName name="I_02">#REF!</definedName>
    <definedName name="I_03">#REF!</definedName>
    <definedName name="I_04">#REF!</definedName>
    <definedName name="I_05">#REF!</definedName>
    <definedName name="I_06">#REF!</definedName>
    <definedName name="I_07">#REF!</definedName>
    <definedName name="I_08">#REF!</definedName>
    <definedName name="I_3">#REF!</definedName>
    <definedName name="I_4a">#REF!</definedName>
    <definedName name="I_6">#REF!</definedName>
    <definedName name="I_7">#REF!</definedName>
    <definedName name="I_L1">#REF!</definedName>
    <definedName name="I_L2">#REF!</definedName>
    <definedName name="I_L3">#REF!</definedName>
    <definedName name="I_LATAP">#REF!</definedName>
    <definedName name="I_LD">#REF!</definedName>
    <definedName name="I_LPOS">#REF!</definedName>
    <definedName name="I_LU">#REF!</definedName>
    <definedName name="i2a">#REF!</definedName>
    <definedName name="i2b">#REF!</definedName>
    <definedName name="i2c">#REF!</definedName>
    <definedName name="i2d">#REF!</definedName>
    <definedName name="i2e">#REF!</definedName>
    <definedName name="IA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demAtasAnalisaRAB">'[41]Analisa RAB'!$J1048576</definedName>
    <definedName name="idjen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>#REF!</definedName>
    <definedName name="ihbl">#REF!</definedName>
    <definedName name="II_01">#REF!</definedName>
    <definedName name="II_01A">#REF!</definedName>
    <definedName name="II_01B">#REF!</definedName>
    <definedName name="II_01C">#REF!</definedName>
    <definedName name="II_01D">#REF!</definedName>
    <definedName name="II_02">#REF!</definedName>
    <definedName name="II_03">#REF!</definedName>
    <definedName name="II_04">#REF!</definedName>
    <definedName name="II_05">#REF!</definedName>
    <definedName name="II_06">#REF!</definedName>
    <definedName name="II_06A">#REF!</definedName>
    <definedName name="II_06B">#REF!</definedName>
    <definedName name="II_06C">#REF!</definedName>
    <definedName name="II_06D">#REF!</definedName>
    <definedName name="II_07">#REF!</definedName>
    <definedName name="II_08">#REF!</definedName>
    <definedName name="II_09">#REF!</definedName>
    <definedName name="II_09A">#REF!</definedName>
    <definedName name="II_09B">#REF!</definedName>
    <definedName name="II_10">#REF!</definedName>
    <definedName name="II_11">#REF!</definedName>
    <definedName name="II_12">#REF!</definedName>
    <definedName name="II_13">#REF!</definedName>
    <definedName name="II_14">#REF!</definedName>
    <definedName name="II_15">#REF!</definedName>
    <definedName name="II_16">#REF!</definedName>
    <definedName name="II_L1">#REF!</definedName>
    <definedName name="II_L2">#REF!</definedName>
    <definedName name="II_L3">#REF!</definedName>
    <definedName name="II_LATAP">#REF!</definedName>
    <definedName name="II_LD">#REF!</definedName>
    <definedName name="II_LPOS">#REF!</definedName>
    <definedName name="II_LU">#REF!</definedName>
    <definedName name="III">#REF!</definedName>
    <definedName name="III_L1">#REF!</definedName>
    <definedName name="III_L2">#REF!</definedName>
    <definedName name="III_L3">#REF!</definedName>
    <definedName name="III_LATAP">#REF!</definedName>
    <definedName name="III_LD">#REF!</definedName>
    <definedName name="III_LPOS">#REF!</definedName>
    <definedName name="III_LU">#REF!</definedName>
    <definedName name="iiii">#REF!</definedName>
    <definedName name="ijuk">[10]Bahan!$F$38</definedName>
    <definedName name="IKUT_CELEDU_FIBER">#REF!</definedName>
    <definedName name="IKUT_CELEDU_PARAS">[34]ANALISA!$J$627</definedName>
    <definedName name="IkutCeledu">'[45]ANALISA SNI''13 '!$I$1716</definedName>
    <definedName name="im">#REF!</definedName>
    <definedName name="IMA">#N/A</definedName>
    <definedName name="impra">[29]BAHAN!$E$88</definedName>
    <definedName name="inalat">#REF!</definedName>
    <definedName name="Indek">#REF!</definedName>
    <definedName name="INDEX_ARS">#REF!</definedName>
    <definedName name="index_arsitektur">#REF!</definedName>
    <definedName name="INDEX_STR">#REF!</definedName>
    <definedName name="index1">#REF!</definedName>
    <definedName name="index2">#REF!</definedName>
    <definedName name="Induk1">#REF!</definedName>
    <definedName name="Induk2">#REF!</definedName>
    <definedName name="INFO1">#REF!</definedName>
    <definedName name="inlain">#REF!</definedName>
    <definedName name="INM">#REF!</definedName>
    <definedName name="inmat">#REF!</definedName>
    <definedName name="Inst">#REF!</definedName>
    <definedName name="inst_11000">#REF!</definedName>
    <definedName name="inst_2200">#REF!</definedName>
    <definedName name="inst_3000">#REF!</definedName>
    <definedName name="inst_4500">#REF!</definedName>
    <definedName name="inst_6500">#REF!</definedName>
    <definedName name="inst_9000">#REF!</definedName>
    <definedName name="INST_LAMPU">[34]ANALISA!$J$1174</definedName>
    <definedName name="Instalasi_lampu_stopkontak">#REF!</definedName>
    <definedName name="InstKabel_NYA1x50">#REF!</definedName>
    <definedName name="INSU">#REF!</definedName>
    <definedName name="Insullation">#REF!</definedName>
    <definedName name="INSURANCE">#REF!</definedName>
    <definedName name="Int">#REF!</definedName>
    <definedName name="Interest_Rate">#REF!</definedName>
    <definedName name="inupah">#REF!</definedName>
    <definedName name="io">#REF!</definedName>
    <definedName name="iojofjpok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rahu">#REF!</definedName>
    <definedName name="isa">#REF!</definedName>
    <definedName name="isl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Sama">'[39]Analisa RAP'!$W1048576</definedName>
    <definedName name="ItemSelanjutnya">MAX([52]Analisa!$Y1048575:$Y1048576)+1</definedName>
    <definedName name="IV_L1">#REF!</definedName>
    <definedName name="IV_L2">#REF!</definedName>
    <definedName name="IV_L3">#REF!</definedName>
    <definedName name="IV_LD">#REF!</definedName>
    <definedName name="IV_UPOS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wfjepang">#REF!</definedName>
    <definedName name="iwfsii">#REF!</definedName>
    <definedName name="IX.c">#REF!</definedName>
    <definedName name="IXb">#REF!</definedName>
    <definedName name="j">#REF!</definedName>
    <definedName name="J.1">#REF!</definedName>
    <definedName name="J.2">#REF!</definedName>
    <definedName name="J.3">#REF!</definedName>
    <definedName name="J.4">#REF!</definedName>
    <definedName name="J.5">#REF!</definedName>
    <definedName name="J.6">#REF!</definedName>
    <definedName name="J.6.10">#REF!</definedName>
    <definedName name="J.6.10.1">#REF!</definedName>
    <definedName name="J.6.11">#REF!</definedName>
    <definedName name="J.6.13">#REF!</definedName>
    <definedName name="J.6.14">#REF!</definedName>
    <definedName name="J.6.7">#REF!</definedName>
    <definedName name="J.6.7a">#REF!</definedName>
    <definedName name="J.6.9">#REF!</definedName>
    <definedName name="J.6.9.1">#REF!</definedName>
    <definedName name="J_10">#REF!</definedName>
    <definedName name="J_11_A">#REF!</definedName>
    <definedName name="J_12">#REF!</definedName>
    <definedName name="J_16">#REF!</definedName>
    <definedName name="J_18">#REF!</definedName>
    <definedName name="J_19">#REF!</definedName>
    <definedName name="J_20">#REF!</definedName>
    <definedName name="J_20A">#REF!</definedName>
    <definedName name="J_21">#REF!</definedName>
    <definedName name="J_22">#REF!</definedName>
    <definedName name="J_23">#REF!</definedName>
    <definedName name="J_4a">#REF!</definedName>
    <definedName name="j_5a">#REF!</definedName>
    <definedName name="J_7">#REF!</definedName>
    <definedName name="J_7A">#REF!</definedName>
    <definedName name="J_8">#REF!</definedName>
    <definedName name="J_8A">#REF!</definedName>
    <definedName name="J_9">#REF!</definedName>
    <definedName name="J_9A">#REF!</definedName>
    <definedName name="J1_1">#REF!</definedName>
    <definedName name="J11_BL8">#REF!</definedName>
    <definedName name="J2_1">#REF!</definedName>
    <definedName name="J3_2">#REF!</definedName>
    <definedName name="J4_2">#REF!</definedName>
    <definedName name="j5jj" hidden="1">{"'Sheet1'!$A$1"}</definedName>
    <definedName name="J7_BL8">#REF!</definedName>
    <definedName name="J8_BL8">#REF!</definedName>
    <definedName name="J9_BL8">#REF!</definedName>
    <definedName name="Ja.1">#REF!</definedName>
    <definedName name="Ja.2">#REF!</definedName>
    <definedName name="jabatan">[74]data!$B$5</definedName>
    <definedName name="Jack.Hammer">#REF!</definedName>
    <definedName name="JACKHAMMER">#REF!</definedName>
    <definedName name="jadahaddddddd">#REF!</definedName>
    <definedName name="JadwalBahan">'[39]Analisa Schedule'!$Y$1:$AK$500</definedName>
    <definedName name="jagamalam">#REF!</definedName>
    <definedName name="jagamalamb">#REF!</definedName>
    <definedName name="jagamalamc">#REF!</definedName>
    <definedName name="JAKARTA_OFFICE">#REF!</definedName>
    <definedName name="jal">#REF!</definedName>
    <definedName name="JALA.6">[47]RAB!#REF!</definedName>
    <definedName name="JalanSementara">#REF!</definedName>
    <definedName name="jalusi">#REF!</definedName>
    <definedName name="JALUSI_KAYU_KRUING">#REF!</definedName>
    <definedName name="Jam">#REF!</definedName>
    <definedName name="jamal">#REF!</definedName>
    <definedName name="Jaminan">#REF!</definedName>
    <definedName name="jangan" hidden="1">[71]H.Satuan!#REF!</definedName>
    <definedName name="JAPANESE_MESS">#REF!</definedName>
    <definedName name="jarak">#REF!</definedName>
    <definedName name="jaraksengkang">#REF!</definedName>
    <definedName name="JASA">#REF!</definedName>
    <definedName name="JASD">#REF!</definedName>
    <definedName name="JATA.1">[47]RAB!#REF!</definedName>
    <definedName name="jata.10">[47]RAB!#REF!</definedName>
    <definedName name="JATA.2">[47]RAB!#REF!</definedName>
    <definedName name="JATA.3">[47]RAB!#REF!</definedName>
    <definedName name="JATA.4">[47]RAB!#REF!</definedName>
    <definedName name="JATA.5">[47]RAB!#REF!</definedName>
    <definedName name="jata.6">[47]RAB!#REF!</definedName>
    <definedName name="JATA.7">[47]RAB!#REF!</definedName>
    <definedName name="JATA.8">[47]RAB!#REF!</definedName>
    <definedName name="JATA.9">[47]RAB!#REF!</definedName>
    <definedName name="jati.1">[47]RAB!#REF!</definedName>
    <definedName name="jati.10">[47]RAB!#REF!</definedName>
    <definedName name="jati.2">[47]RAB!#REF!</definedName>
    <definedName name="jati.3">[47]RAB!#REF!</definedName>
    <definedName name="jati.4">[47]RAB!#REF!</definedName>
    <definedName name="jati.5">[47]RAB!#REF!</definedName>
    <definedName name="jati.6">[47]RAB!#REF!</definedName>
    <definedName name="jati.7">[47]RAB!#REF!</definedName>
    <definedName name="jati.8">[47]RAB!#REF!</definedName>
    <definedName name="jati.9">[47]RAB!#REF!</definedName>
    <definedName name="jatiblk">#REF!</definedName>
    <definedName name="jatipapan">[40]Bahan!#REF!</definedName>
    <definedName name="jatippn">#REF!</definedName>
    <definedName name="Jb.1">#REF!</definedName>
    <definedName name="JdlNako">#REF!</definedName>
    <definedName name="JEFTA">#REF!</definedName>
    <definedName name="JEFTA_2">#REF!</definedName>
    <definedName name="JEFTA_3">#REF!</definedName>
    <definedName name="JembatanPipa">[52]BQ!$D$148:$H$161</definedName>
    <definedName name="JEND">#REF!</definedName>
    <definedName name="Jendela_kaca">#REF!</definedName>
    <definedName name="jendelakaca">[55]analis!$J$348</definedName>
    <definedName name="JendJ2">#REF!</definedName>
    <definedName name="JenisBahan">'[39]Analisa RAP'!$E$8:$E$1532</definedName>
    <definedName name="JenisBahanB">'[41]Analisa RAB'!$C$4:$C$1670</definedName>
    <definedName name="jerigen">#REF!</definedName>
    <definedName name="JETWASHER">#REF!</definedName>
    <definedName name="jfiller">#REF!</definedName>
    <definedName name="jfj" hidden="1">{"'Sheet1'!$A$1"}</definedName>
    <definedName name="JGY">#N/A</definedName>
    <definedName name="jik">#REF!</definedName>
    <definedName name="JIT">'[75]Analisa BOW 07'!$G$541</definedName>
    <definedName name="jj">[76]BAHAN!$C$12:$H$240</definedName>
    <definedName name="JJ_01">#REF!</definedName>
    <definedName name="JJ_02">#REF!</definedName>
    <definedName name="JJ_05">#REF!</definedName>
    <definedName name="JJ_05A">#REF!</definedName>
    <definedName name="JJ_06">#REF!</definedName>
    <definedName name="JJ_07">#REF!</definedName>
    <definedName name="JJ_10">#REF!</definedName>
    <definedName name="JJ_10A">#REF!</definedName>
    <definedName name="JJ_12">'[32]LAL - PASAR PAGI '!$G$327</definedName>
    <definedName name="JJ_12A">#REF!</definedName>
    <definedName name="JJ_13">#REF!</definedName>
    <definedName name="JJ_14">#REF!</definedName>
    <definedName name="JJ_15">#REF!</definedName>
    <definedName name="JJ_15A">#REF!</definedName>
    <definedName name="JJ_15B">#REF!</definedName>
    <definedName name="JJ_16">#REF!</definedName>
    <definedName name="JJ_17">#REF!</definedName>
    <definedName name="JJ_18">#REF!</definedName>
    <definedName name="JJ_19">'[32]LAL - PASAR PAGI '!$G$337</definedName>
    <definedName name="JJ_19A">#REF!</definedName>
    <definedName name="JJ_19B">#REF!</definedName>
    <definedName name="JJ_19C">#REF!</definedName>
    <definedName name="JJ_21">#REF!</definedName>
    <definedName name="JJ_21A">#REF!</definedName>
    <definedName name="JJ_21B">#REF!</definedName>
    <definedName name="JJ_22">#REF!</definedName>
    <definedName name="JJ_23">#REF!</definedName>
    <definedName name="JJ_23A">#REF!</definedName>
    <definedName name="JJ_24">#REF!</definedName>
    <definedName name="JJ_25">#REF!</definedName>
    <definedName name="JJ_26">#REF!</definedName>
    <definedName name="JJ_29">#REF!</definedName>
    <definedName name="JJ_30">#REF!</definedName>
    <definedName name="JJ_31">#REF!</definedName>
    <definedName name="JJ_32">#REF!</definedName>
    <definedName name="JJ_33">#REF!</definedName>
    <definedName name="JJ_34">'[77]HRG BHN'!$G$358</definedName>
    <definedName name="JJ_35">#REF!</definedName>
    <definedName name="JJ_37">'[77]HRG BHN'!$G$360</definedName>
    <definedName name="JJ_38">#REF!</definedName>
    <definedName name="JJ_39">#REF!</definedName>
    <definedName name="JJ_40">#REF!</definedName>
    <definedName name="jjds">#REF!</definedName>
    <definedName name="jk">#REF!</definedName>
    <definedName name="jl">[55]analis!$J$224</definedName>
    <definedName name="join">#REF!</definedName>
    <definedName name="JOINF">#REF!</definedName>
    <definedName name="JOINS">#REF!</definedName>
    <definedName name="JOINT">#REF!</definedName>
    <definedName name="JPEMBA">#REF!</definedName>
    <definedName name="JPENING">#REF!</definedName>
    <definedName name="jpm">[74]data!$B$20</definedName>
    <definedName name="jpmx">[74]data!$C$20</definedName>
    <definedName name="JREHAB">#REF!</definedName>
    <definedName name="jry" hidden="1">{"'Sheet1'!$A$1"}</definedName>
    <definedName name="ju">{"Book1","4.09 FLORA DAN FAUNA.xls","4.22 PERLENGKAPAN SEKOLAH.xls"}</definedName>
    <definedName name="JUDUL">#REF!</definedName>
    <definedName name="jul">#REF!</definedName>
    <definedName name="jum">#REF!</definedName>
    <definedName name="jumlah">#REF!</definedName>
    <definedName name="Jumlah_I">#REF!</definedName>
    <definedName name="Jumlah_II">#REF!</definedName>
    <definedName name="Jumlah_III">#REF!</definedName>
    <definedName name="Jumlah_IV">#REF!</definedName>
    <definedName name="Jumlah_V">#REF!</definedName>
    <definedName name="Jumlah_VI">#REF!</definedName>
    <definedName name="JUNI">#REF!</definedName>
    <definedName name="JUTA">#REF!</definedName>
    <definedName name="JUTEK">#REF!</definedName>
    <definedName name="jwp">[74]data!$B$19</definedName>
    <definedName name="jwpx">[74]data!$C$19</definedName>
    <definedName name="jyj" hidden="1">{"'Sheet1'!$A$1"}</definedName>
    <definedName name="K">'[78]ANALISA BANGLI'!$E$5</definedName>
    <definedName name="K.010">#REF!</definedName>
    <definedName name="K.011">#REF!</definedName>
    <definedName name="K.012">#REF!</definedName>
    <definedName name="K.013">#REF!</definedName>
    <definedName name="K.014">#REF!</definedName>
    <definedName name="K.016">#REF!</definedName>
    <definedName name="K.017">#REF!</definedName>
    <definedName name="K.018">#REF!</definedName>
    <definedName name="K.020">#REF!</definedName>
    <definedName name="K.024">#REF!</definedName>
    <definedName name="K.025">#REF!</definedName>
    <definedName name="K.026">#REF!</definedName>
    <definedName name="K.035">#REF!</definedName>
    <definedName name="K.040">#REF!</definedName>
    <definedName name="K.1">#REF!</definedName>
    <definedName name="K.10">#REF!</definedName>
    <definedName name="K.110">#REF!</definedName>
    <definedName name="K.111">#REF!</definedName>
    <definedName name="K.112">#REF!</definedName>
    <definedName name="K.113">#REF!</definedName>
    <definedName name="K.114">#REF!</definedName>
    <definedName name="K.115">#REF!</definedName>
    <definedName name="K.116">#REF!</definedName>
    <definedName name="K.117">#REF!</definedName>
    <definedName name="k.118">#REF!</definedName>
    <definedName name="k.12">#REF!</definedName>
    <definedName name="K.121">#REF!</definedName>
    <definedName name="K.122">#REF!</definedName>
    <definedName name="K.123">#REF!</definedName>
    <definedName name="K.124">#REF!</definedName>
    <definedName name="k.125">#REF!</definedName>
    <definedName name="K.126">#REF!</definedName>
    <definedName name="K.127">#REF!</definedName>
    <definedName name="K.128">#REF!</definedName>
    <definedName name="K.131">#REF!</definedName>
    <definedName name="K.132">#REF!</definedName>
    <definedName name="K.139">#REF!</definedName>
    <definedName name="K.140">#REF!</definedName>
    <definedName name="K.152">#REF!</definedName>
    <definedName name="K.153">#REF!</definedName>
    <definedName name="K.154">#REF!</definedName>
    <definedName name="K.155">#REF!</definedName>
    <definedName name="K.156">#REF!</definedName>
    <definedName name="K.157">#REF!</definedName>
    <definedName name="K.158">#REF!</definedName>
    <definedName name="k.175">#REF!</definedName>
    <definedName name="K.2">#REF!</definedName>
    <definedName name="K.210">#REF!</definedName>
    <definedName name="K.211">#REF!</definedName>
    <definedName name="K.220">#REF!</definedName>
    <definedName name="K.221">#REF!</definedName>
    <definedName name="K.224">#REF!</definedName>
    <definedName name="K.225">#REF!</definedName>
    <definedName name="K.230">#REF!</definedName>
    <definedName name="k.275">#REF!</definedName>
    <definedName name="K.3">#REF!</definedName>
    <definedName name="K.300">#REF!</definedName>
    <definedName name="K.310">#REF!</definedName>
    <definedName name="K.311">#REF!</definedName>
    <definedName name="K.314">#REF!</definedName>
    <definedName name="K.320">#REF!</definedName>
    <definedName name="K.321">#REF!</definedName>
    <definedName name="K.341">#REF!</definedName>
    <definedName name="K.342">#REF!</definedName>
    <definedName name="k.35">#REF!</definedName>
    <definedName name="k.35a">#REF!</definedName>
    <definedName name="k.35b">#REF!</definedName>
    <definedName name="K.363">#REF!</definedName>
    <definedName name="K.4">#REF!</definedName>
    <definedName name="k.400">#REF!</definedName>
    <definedName name="K.410">#REF!</definedName>
    <definedName name="K.411">#REF!</definedName>
    <definedName name="K.420">#REF!</definedName>
    <definedName name="K.421">#REF!</definedName>
    <definedName name="K.422">#REF!</definedName>
    <definedName name="K.423">#REF!</definedName>
    <definedName name="K.424">#REF!</definedName>
    <definedName name="K.5">#REF!</definedName>
    <definedName name="K.510">#REF!</definedName>
    <definedName name="K.511">#REF!</definedName>
    <definedName name="K.512">#REF!</definedName>
    <definedName name="K.513">#REF!</definedName>
    <definedName name="K.514">#REF!</definedName>
    <definedName name="K.515">#REF!</definedName>
    <definedName name="K.516">#REF!</definedName>
    <definedName name="K.517">#REF!</definedName>
    <definedName name="K.520">#REF!</definedName>
    <definedName name="K.521">#REF!</definedName>
    <definedName name="K.522">#REF!</definedName>
    <definedName name="K.523">#REF!</definedName>
    <definedName name="K.528">#REF!</definedName>
    <definedName name="K.6">#REF!</definedName>
    <definedName name="K.6.10">#REF!</definedName>
    <definedName name="K.6.4">#REF!</definedName>
    <definedName name="K.6.5.1">#REF!</definedName>
    <definedName name="K.6.7">#REF!</definedName>
    <definedName name="K.6.8">#REF!</definedName>
    <definedName name="K.6.9">#REF!</definedName>
    <definedName name="K.610">#REF!</definedName>
    <definedName name="K.612">#REF!</definedName>
    <definedName name="K.613">#REF!</definedName>
    <definedName name="K.614">#REF!</definedName>
    <definedName name="K.615">#REF!</definedName>
    <definedName name="K.616">#REF!</definedName>
    <definedName name="K.617">#REF!</definedName>
    <definedName name="K.618">#REF!</definedName>
    <definedName name="K.619">#REF!</definedName>
    <definedName name="K.620">#REF!</definedName>
    <definedName name="K.621">#REF!</definedName>
    <definedName name="K.626">#REF!</definedName>
    <definedName name="K.631">#REF!</definedName>
    <definedName name="K.632">#REF!</definedName>
    <definedName name="K.636">#REF!</definedName>
    <definedName name="K.637">#REF!</definedName>
    <definedName name="K.638">#REF!</definedName>
    <definedName name="K.638A">#REF!</definedName>
    <definedName name="K.639">#REF!</definedName>
    <definedName name="K.640">#REF!</definedName>
    <definedName name="K.641">#REF!</definedName>
    <definedName name="K.641.ROB">#REF!</definedName>
    <definedName name="K.7">#REF!</definedName>
    <definedName name="K.705">#REF!</definedName>
    <definedName name="K.705A">#REF!</definedName>
    <definedName name="K.710">#REF!</definedName>
    <definedName name="K.715">#REF!</definedName>
    <definedName name="K.719">#REF!</definedName>
    <definedName name="K.720">#REF!</definedName>
    <definedName name="K.721">#REF!</definedName>
    <definedName name="k.721a">#REF!</definedName>
    <definedName name="K.722">#REF!</definedName>
    <definedName name="K.724">#REF!</definedName>
    <definedName name="K.725">#REF!</definedName>
    <definedName name="K.730">#REF!</definedName>
    <definedName name="K.8">#REF!</definedName>
    <definedName name="K.810">#REF!</definedName>
    <definedName name="K.810A">#REF!</definedName>
    <definedName name="K.815">#REF!</definedName>
    <definedName name="K.855">#REF!</definedName>
    <definedName name="K.865">#REF!</definedName>
    <definedName name="K.870">#REF!</definedName>
    <definedName name="K.875">#REF!</definedName>
    <definedName name="K.877">#REF!</definedName>
    <definedName name="K.880">#REF!</definedName>
    <definedName name="K.885">#REF!</definedName>
    <definedName name="k.9">#REF!</definedName>
    <definedName name="k.9.a">#REF!</definedName>
    <definedName name="K.A18">#REF!</definedName>
    <definedName name="k.las">#REF!</definedName>
    <definedName name="K_1">#REF!</definedName>
    <definedName name="K_125_1">#REF!</definedName>
    <definedName name="K_125_2">#REF!</definedName>
    <definedName name="K_175_1">#REF!</definedName>
    <definedName name="K_175_2">#REF!</definedName>
    <definedName name="K_175_3">#REF!</definedName>
    <definedName name="K_175_4">#REF!</definedName>
    <definedName name="K_225_1">#REF!</definedName>
    <definedName name="K_225_2">#REF!</definedName>
    <definedName name="K_275_1">#REF!</definedName>
    <definedName name="K_275_2">#REF!</definedName>
    <definedName name="K_3">#REF!</definedName>
    <definedName name="k_300">#REF!</definedName>
    <definedName name="K_350">#REF!</definedName>
    <definedName name="K_350_1">#REF!</definedName>
    <definedName name="K_350_2">#REF!</definedName>
    <definedName name="K_4">#REF!</definedName>
    <definedName name="k_400">#REF!</definedName>
    <definedName name="K_5">#REF!</definedName>
    <definedName name="K_6">#REF!</definedName>
    <definedName name="K_DH">#REF!</definedName>
    <definedName name="k20p">#REF!</definedName>
    <definedName name="k40p">#REF!</definedName>
    <definedName name="k50p">#REF!</definedName>
    <definedName name="k60p">#REF!</definedName>
    <definedName name="ka.tk.bs">#REF!</definedName>
    <definedName name="ka.tk.bt">#REF!</definedName>
    <definedName name="ka.tk.cat">#REF!</definedName>
    <definedName name="ka.tk.ky">#REF!</definedName>
    <definedName name="ka.tk.las">#REF!</definedName>
    <definedName name="kab">#REF!</definedName>
    <definedName name="Kabag">#REF!</definedName>
    <definedName name="kabel">#REF!</definedName>
    <definedName name="KABEL_OVERSPANING">[34]BQ!$G$112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">[29]BAHAN!$E$60</definedName>
    <definedName name="kaca.3">#REF!</definedName>
    <definedName name="kaca.5">#REF!</definedName>
    <definedName name="kaca.8">#REF!</definedName>
    <definedName name="Kaca_3_mm">#REF!</definedName>
    <definedName name="Kaca_5mm">#REF!</definedName>
    <definedName name="KACA_A">#REF!</definedName>
    <definedName name="KACA_B">#REF!</definedName>
    <definedName name="KACA_BASE">#REF!</definedName>
    <definedName name="KACA_BENING_3MM">#REF!</definedName>
    <definedName name="KACA_BENING_5MM">[34]ANALISA!$J$919</definedName>
    <definedName name="KACA_C">#REF!</definedName>
    <definedName name="KACA_CERMIN_5MM">#REF!</definedName>
    <definedName name="KACA_ES_3MM">#REF!</definedName>
    <definedName name="KACA_ES_5MM">#REF!</definedName>
    <definedName name="Kaca_mati_5mm">#REF!</definedName>
    <definedName name="Kaca_nako_reyben_5mm">#REF!</definedName>
    <definedName name="kaca_polos_5mm">#REF!</definedName>
    <definedName name="kaca_rayband_5mm">#REF!</definedName>
    <definedName name="KACA_TEMPERED_12MM">#REF!</definedName>
    <definedName name="kaca3">#REF!</definedName>
    <definedName name="kaca3b">#REF!</definedName>
    <definedName name="kaca3c">#REF!</definedName>
    <definedName name="kaca5b">#REF!</definedName>
    <definedName name="kaca5c">#REF!</definedName>
    <definedName name="kaca6mm">#REF!</definedName>
    <definedName name="kacab5">[10]Bahan!$F$177</definedName>
    <definedName name="kacabe10">#REF!</definedName>
    <definedName name="kacabe5">#REF!</definedName>
    <definedName name="kacabe8">#REF!</definedName>
    <definedName name="kacaesb">#REF!</definedName>
    <definedName name="kacaesc">#REF!</definedName>
    <definedName name="KacaEskapur">#REF!</definedName>
    <definedName name="KacaMati">'[35]ANALISA  (BARU)'!$G$518</definedName>
    <definedName name="Kacaryben_5_mm">#REF!</definedName>
    <definedName name="kAcianMil">#REF!</definedName>
    <definedName name="kAcianPepalihan">#REF!</definedName>
    <definedName name="kAcianSemen">#REF!</definedName>
    <definedName name="kain_sintetis">#REF!</definedName>
    <definedName name="kait">[51]BAHAN!$E$107</definedName>
    <definedName name="KAIT_ANGIN">[34]ANALISA!$J$983</definedName>
    <definedName name="Kait_angin_solid">#REF!</definedName>
    <definedName name="KaitAngin">#REF!</definedName>
    <definedName name="kalas">#REF!</definedName>
    <definedName name="KALI">[50]Reservoir!#REF!</definedName>
    <definedName name="kalkir">#REF!</definedName>
    <definedName name="kalsi">#REF!</definedName>
    <definedName name="kalsi.6">#REF!</definedName>
    <definedName name="kAlumFoil">#REF!</definedName>
    <definedName name="kamperb">[10]Bahan!$F$51</definedName>
    <definedName name="kamperbalok">#REF!</definedName>
    <definedName name="kamperp">[10]Bahan!$F$50</definedName>
    <definedName name="kamperpapan">#REF!</definedName>
    <definedName name="kan">#REF!</definedName>
    <definedName name="KANJUT">#REF!</definedName>
    <definedName name="KANSTEEN_15x20x50_SEGILIMA">#REF!</definedName>
    <definedName name="kansteen_abuabu">#REF!</definedName>
    <definedName name="Kansten_Pracetak">#REF!</definedName>
    <definedName name="Kanstenpracetak">#REF!</definedName>
    <definedName name="kanstin">#REF!</definedName>
    <definedName name="kanstincar">#REF!</definedName>
    <definedName name="kanstinjalan">#REF!</definedName>
    <definedName name="kanstinluar">#REF!</definedName>
    <definedName name="kantin">#REF!</definedName>
    <definedName name="kantor_sementara_1m2">#REF!</definedName>
    <definedName name="kantor_sementara1m">#REF!</definedName>
    <definedName name="KAPBaja">#REF!</definedName>
    <definedName name="kapkamper">#REF!</definedName>
    <definedName name="kapkruing">#REF!</definedName>
    <definedName name="kaporit">#REF!</definedName>
    <definedName name="Kapro">#REF!</definedName>
    <definedName name="kapur">#REF!</definedName>
    <definedName name="Kapur_pasang">#REF!</definedName>
    <definedName name="kapurb">#REF!</definedName>
    <definedName name="kapurc">#REF!</definedName>
    <definedName name="karangguak">#REF!</definedName>
    <definedName name="karangtapel">#REF!</definedName>
    <definedName name="kArdePancang">'[45]ANALISA SNI''13 '!$A$2387</definedName>
    <definedName name="karet.l">#REF!</definedName>
    <definedName name="Karet_talang_60_cm">#REF!</definedName>
    <definedName name="KaretDelatasi">#REF!</definedName>
    <definedName name="karett">[29]BAHAN!$E$55</definedName>
    <definedName name="karetwaterstop">[40]Bahan!#REF!</definedName>
    <definedName name="Karpet_talang">#REF!</definedName>
    <definedName name="karung">#REF!</definedName>
    <definedName name="karung1">#REF!</definedName>
    <definedName name="karyo" hidden="1">{#N/A,#N/A,FALSE,"REK";#N/A,#N/A,FALSE,"Bq-ARS"}</definedName>
    <definedName name="Kas0_5_7_Borneo_SP__2_x_pakai__50">#REF!</definedName>
    <definedName name="kasa">#REF!</definedName>
    <definedName name="KASARHALUS">#REF!</definedName>
    <definedName name="KASBUN">{"Book1","RAB PASAR 30 AUG SCRAB.xls"}</definedName>
    <definedName name="kaso">#REF!</definedName>
    <definedName name="kaso4">#REF!</definedName>
    <definedName name="kAtapAlang">#REF!</definedName>
    <definedName name="kAtapIjuk">#REF!</definedName>
    <definedName name="kAtapPlentongBiasa">#REF!</definedName>
    <definedName name="kAtapSeng">#REF!</definedName>
    <definedName name="kAtapSirap">#REF!</definedName>
    <definedName name="Kategori">IF(AND(#REF!="",#REF!="u"),"UPAH :",IF(AND(#REF!="",#REF!="b"),"BAHAN :",IF(AND(#REF!="",#REF!="a"),"ALAT :",IF(NOT(ISBLANK(#REF!))," -",""))))</definedName>
    <definedName name="katenye">#REF!</definedName>
    <definedName name="katuk">#REF!</definedName>
    <definedName name="katukangbatu">[40]Bahan!#REF!</definedName>
    <definedName name="katukangbesi">[40]Bahan!#REF!</definedName>
    <definedName name="katukangcat">[40]Bahan!#REF!</definedName>
    <definedName name="katukangkayu">[40]Bahan!#REF!</definedName>
    <definedName name="katukangpipa">[40]Bahan!#REF!</definedName>
    <definedName name="katukangstylebali">[40]Bahan!#REF!</definedName>
    <definedName name="kawat">[10]Bahan!$F$127</definedName>
    <definedName name="kawat_ayam">#REF!</definedName>
    <definedName name="Kawat_duri">#REF!</definedName>
    <definedName name="Kawat_las">#REF!</definedName>
    <definedName name="kawatbeton">#REF!</definedName>
    <definedName name="kawlas">#REF!</definedName>
    <definedName name="Kayu">#REF!</definedName>
    <definedName name="Kayu_bakar">#REF!</definedName>
    <definedName name="kayu_bekisting">#REF!</definedName>
    <definedName name="Kayu_klas_II">#REF!</definedName>
    <definedName name="Kayu_klas_III">#REF!</definedName>
    <definedName name="Kayu_klas_IV">#REF!</definedName>
    <definedName name="kayu_kusen_oven">#REF!</definedName>
    <definedName name="Kayu_lokal">#REF!</definedName>
    <definedName name="kayu_stoot_dinding__2_x_pakai_75">#REF!</definedName>
    <definedName name="kayu2">#REF!</definedName>
    <definedName name="kayu4">#REF!</definedName>
    <definedName name="kayu57">#REF!</definedName>
    <definedName name="kayuacuan">#REF!</definedName>
    <definedName name="kayubangkir">#REF!</definedName>
    <definedName name="kayubangkirb">#REF!</definedName>
    <definedName name="kayubangkirc">#REF!</definedName>
    <definedName name="kayucetakana">#REF!</definedName>
    <definedName name="kayucetakanb">#REF!</definedName>
    <definedName name="kayuk2">#REF!</definedName>
    <definedName name="kayuk3">#REF!</definedName>
    <definedName name="kayuk4">#REF!</definedName>
    <definedName name="kayukamper">#REF!</definedName>
    <definedName name="kayukamperb">#REF!</definedName>
    <definedName name="kayukamperc">#REF!</definedName>
    <definedName name="kayukruing">#REF!</definedName>
    <definedName name="kayukruingb">#REF!</definedName>
    <definedName name="kayukruingc">#REF!</definedName>
    <definedName name="kayum3">#REF!</definedName>
    <definedName name="kayumer">#REF!</definedName>
    <definedName name="kayumeranti">#REF!</definedName>
    <definedName name="kayumerantib">#REF!</definedName>
    <definedName name="kayumerantic">#REF!</definedName>
    <definedName name="kayusk">#REF!</definedName>
    <definedName name="kayutahun">#REF!</definedName>
    <definedName name="kayutahunb">#REF!</definedName>
    <definedName name="kayutahunc">#REF!</definedName>
    <definedName name="kb">#REF!</definedName>
    <definedName name="kBakAdukan">#REF!</definedName>
    <definedName name="kbakar">#REF!</definedName>
    <definedName name="kBakKOntrol">#REF!</definedName>
    <definedName name="kBakMandiFibre">#REF!</definedName>
    <definedName name="kBalokFe100">#REF!</definedName>
    <definedName name="kBalokFe110">#REF!</definedName>
    <definedName name="kBalokFe120">#REF!</definedName>
    <definedName name="kBalokFe125">'[49]ANALISA SNI''07(ubh bgsting)'!$A$1173</definedName>
    <definedName name="kBalokFe130">#REF!</definedName>
    <definedName name="kBalokFe140">#REF!</definedName>
    <definedName name="kBalokFe150">#REF!</definedName>
    <definedName name="kBalokFe160">#REF!</definedName>
    <definedName name="kBalokFe170">#REF!</definedName>
    <definedName name="kBalokFe175">'[49]ANALISA SNI''07(ubh bgsting)'!$A$1174</definedName>
    <definedName name="kBalokFe180">#REF!</definedName>
    <definedName name="kBalokFe190">#REF!</definedName>
    <definedName name="kBalokFe200">#REF!</definedName>
    <definedName name="kBalokFe210">#REF!</definedName>
    <definedName name="kBalokFe220">#REF!</definedName>
    <definedName name="kBalokFe230">#REF!</definedName>
    <definedName name="kBalokFe240">#REF!</definedName>
    <definedName name="kBalokFe250">#REF!</definedName>
    <definedName name="kBalokFe260">#REF!</definedName>
    <definedName name="kBalokFe270">#REF!</definedName>
    <definedName name="kBalokFe280">#REF!</definedName>
    <definedName name="kBalokFe300">#REF!</definedName>
    <definedName name="kBalokFe80">#REF!</definedName>
    <definedName name="kBalokFe90">#REF!</definedName>
    <definedName name="kBangkubelajar">'[46]ANALISA SNI'!$A$2433</definedName>
    <definedName name="kBatacoBesi">#REF!</definedName>
    <definedName name="kBatacononbesi">#REF!</definedName>
    <definedName name="kBekestingBalok">#REF!</definedName>
    <definedName name="kBekestingDinding">#REF!</definedName>
    <definedName name="kBekestingKolom">#REF!</definedName>
    <definedName name="kBekestingLantai">#REF!</definedName>
    <definedName name="kBekestingPondasi">#REF!</definedName>
    <definedName name="kBekestingSloof">#REF!</definedName>
    <definedName name="kBekestingTangga">#REF!</definedName>
    <definedName name="kbekisting">#REF!</definedName>
    <definedName name="kBeton123">#REF!</definedName>
    <definedName name="kBeton124">#REF!</definedName>
    <definedName name="kBeton135">#REF!</definedName>
    <definedName name="kBetonCorPepalihan">#REF!</definedName>
    <definedName name="kBetonK225">#REF!</definedName>
    <definedName name="kBetonK275">#REF!</definedName>
    <definedName name="kBkud2">#REF!</definedName>
    <definedName name="Kbl.Bsr">#REF!</definedName>
    <definedName name="KBL.KCL">#REF!</definedName>
    <definedName name="kbl.sr">#REF!</definedName>
    <definedName name="kblnym">#REF!</definedName>
    <definedName name="Kbo">#REF!</definedName>
    <definedName name="kBongkarBeton">#REF!</definedName>
    <definedName name="kBongkarDinding">#REF!</definedName>
    <definedName name="kBongkarGenteng">#REF!</definedName>
    <definedName name="kBongkarKuda2">#REF!</definedName>
    <definedName name="kBongkarKusen">#REF!</definedName>
    <definedName name="kBongkarLantai">#REF!</definedName>
    <definedName name="kBongkarPlafond">#REF!</definedName>
    <definedName name="kBongkarRangkaAtap">#REF!</definedName>
    <definedName name="kBongkarSeng">#REF!</definedName>
    <definedName name="kBongkarTembok">#REF!</definedName>
    <definedName name="kBongkarTotal">#REF!</definedName>
    <definedName name="kBongpasDaunJ">#REF!</definedName>
    <definedName name="kBPlaf2">#REF!</definedName>
    <definedName name="kBRA2">#REF!</definedName>
    <definedName name="kbs">#REF!</definedName>
    <definedName name="kBtHitamKrasem">#REF!</definedName>
    <definedName name="kBtKali11">#REF!</definedName>
    <definedName name="kBtKali12">#REF!</definedName>
    <definedName name="kBtKali13">#REF!</definedName>
    <definedName name="kBtKali15">#REF!</definedName>
    <definedName name="kBtKOsong">#REF!</definedName>
    <definedName name="kBtMerah12">#REF!</definedName>
    <definedName name="kBtMerah13">#REF!</definedName>
    <definedName name="kBtMerah15">#REF!</definedName>
    <definedName name="kBtMerah15Pepalihan">#REF!</definedName>
    <definedName name="kBuangTanah150m">#REF!</definedName>
    <definedName name="kBubungan">#REF!</definedName>
    <definedName name="kBubunganPlentBiasa">#REF!</definedName>
    <definedName name="kBubunganStelGlb">#REF!</definedName>
    <definedName name="KBULAT">#REF!</definedName>
    <definedName name="kc">#REF!</definedName>
    <definedName name="Kc_mati">#REF!</definedName>
    <definedName name="kCatBaja">#REF!</definedName>
    <definedName name="kCatKayubaru">#REF!</definedName>
    <definedName name="kCatKayuLama">#REF!</definedName>
    <definedName name="kCatTembokBaru">#REF!</definedName>
    <definedName name="kCatTembokBaruJarum">'[46]ANALISA SNI'!$A$2045</definedName>
    <definedName name="kCatTembokBaruVinileks">#REF!</definedName>
    <definedName name="kCatTembokUlang">#REF!</definedName>
    <definedName name="kCatTembokUlangJarum">'[46]ANALISA SNI'!$A$2063</definedName>
    <definedName name="kCatTembokUlangV">#REF!</definedName>
    <definedName name="kCatTembokUlangVinileks">'[46]ANALISA SNI'!$A$2054</definedName>
    <definedName name="kccermin3">#REF!</definedName>
    <definedName name="kcl">#REF!</definedName>
    <definedName name="Kcmati">#REF!</definedName>
    <definedName name="kcpolos3">#REF!</definedName>
    <definedName name="kcpolos5">#REF!</definedName>
    <definedName name="kCycloop">#REF!</definedName>
    <definedName name="kd">#REF!</definedName>
    <definedName name="kd_2020_6">#REF!</definedName>
    <definedName name="kdc">#REF!</definedName>
    <definedName name="kDindingBedeg">#REF!</definedName>
    <definedName name="kDindingFe100">#REF!</definedName>
    <definedName name="kDindingFe125">#REF!</definedName>
    <definedName name="kDindingFe150">#REF!</definedName>
    <definedName name="kDindingFe175">#REF!</definedName>
    <definedName name="kDindingFe80">#REF!</definedName>
    <definedName name="kDindingRoster">#REF!</definedName>
    <definedName name="KE">#REF!</definedName>
    <definedName name="keke">#REF!</definedName>
    <definedName name="kelon" hidden="1">{#N/A,#N/A,FALSE,"REK";#N/A,#N/A,FALSE,"rab"}</definedName>
    <definedName name="KEMB">[50]Reservoir!#REF!</definedName>
    <definedName name="Kenek">#REF!</definedName>
    <definedName name="KENEK_TRUK">#REF!</definedName>
    <definedName name="kEngselJendela">#REF!</definedName>
    <definedName name="kEngselPintu">#REF!</definedName>
    <definedName name="Keni_gip__ø_1_2">#REF!</definedName>
    <definedName name="Keni_gip__ø_3_4">#REF!</definedName>
    <definedName name="Keni_pvc__ø_2___maspion_D">#REF!</definedName>
    <definedName name="Keni_pvc__ø_4___maspion_D">#REF!</definedName>
    <definedName name="kentut" hidden="1">{#N/A,#N/A,FALSE,"REK";#N/A,#N/A,FALSE,"rab"}</definedName>
    <definedName name="KEP">#REF!</definedName>
    <definedName name="KEPALA">#REF!</definedName>
    <definedName name="kepala_tk_batu">#REF!</definedName>
    <definedName name="kepala_tk_besi">#REF!</definedName>
    <definedName name="kepala_tk_cat">#REF!</definedName>
    <definedName name="kepala_tk_kayu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palat">#REF!</definedName>
    <definedName name="kepalatk">#REF!</definedName>
    <definedName name="kepalatkb">#REF!</definedName>
    <definedName name="kepalatkc">#REF!</definedName>
    <definedName name="keptukang">#REF!</definedName>
    <definedName name="KER">[50]Reservoir!#REF!</definedName>
    <definedName name="ker3030es">#REF!</definedName>
    <definedName name="kera20">#REF!</definedName>
    <definedName name="kera30">#REF!</definedName>
    <definedName name="keradin20">#REF!</definedName>
    <definedName name="keradin20b">#REF!</definedName>
    <definedName name="keradin20c">#REF!</definedName>
    <definedName name="keradin25">#REF!</definedName>
    <definedName name="keradin25b">#REF!</definedName>
    <definedName name="keradin25c">#REF!</definedName>
    <definedName name="keralan20">#REF!</definedName>
    <definedName name="keralan20b">#REF!</definedName>
    <definedName name="keralan20c">#REF!</definedName>
    <definedName name="keralan30">#REF!</definedName>
    <definedName name="keralan30b">#REF!</definedName>
    <definedName name="keralan30c">#REF!</definedName>
    <definedName name="keralan40">#REF!</definedName>
    <definedName name="keralan40b">#REF!</definedName>
    <definedName name="keralan40c">#REF!</definedName>
    <definedName name="keram20">#REF!</definedName>
    <definedName name="keram30">#REF!</definedName>
    <definedName name="keram30polis">#REF!</definedName>
    <definedName name="keram30unpolis">#REF!</definedName>
    <definedName name="keramik_10_20">#REF!</definedName>
    <definedName name="keramik_20_20">#REF!</definedName>
    <definedName name="Keramik_20x20">#REF!</definedName>
    <definedName name="KERAMIK_20x20_ANTISLIP">#REF!</definedName>
    <definedName name="KERAMIK_20x20_POLOS">#REF!</definedName>
    <definedName name="KERAMIK_20x25_POLOS">#REF!</definedName>
    <definedName name="Keramik_30">#REF!</definedName>
    <definedName name="keramik_30_30">#REF!</definedName>
    <definedName name="Keramik_30x30">#REF!</definedName>
    <definedName name="KERAMIK_30x30_ANTISLIP">#REF!</definedName>
    <definedName name="KERAMIK_30x30_POLOS">[34]ANALISA!$J$755</definedName>
    <definedName name="keramik_40_40">#REF!</definedName>
    <definedName name="Keramik_40x40">#REF!</definedName>
    <definedName name="KERAMIK_40x40_ANTISLIP">#REF!</definedName>
    <definedName name="Keramik_40x40_motifbatu">#REF!</definedName>
    <definedName name="KERAMIK_40X40_POLOS">#REF!</definedName>
    <definedName name="KERAMIK_50X50AntiSlip">#REF!</definedName>
    <definedName name="KERAMIK_50X50POLOS">#REF!</definedName>
    <definedName name="Keramik_dinding_20x20">#REF!</definedName>
    <definedName name="Keramik_dinding_20x25">#REF!</definedName>
    <definedName name="keramik_homogeous_40">#REF!</definedName>
    <definedName name="Keramik_kuku_macan__30x30__cm">#REF!</definedName>
    <definedName name="Keramik_roman__10x20__cm_list">#REF!</definedName>
    <definedName name="Keramik_roman__20x25__cm_warna_muda">#REF!</definedName>
    <definedName name="Keramik_roman__20x25__cm_warna_tua">#REF!</definedName>
    <definedName name="Keramik_roman__30x30__cm_standart">#REF!</definedName>
    <definedName name="Keramik_superItali___32_x_32__cm_Q32">#REF!</definedName>
    <definedName name="Keramik20">#REF!</definedName>
    <definedName name="Keramik2020">#REF!</definedName>
    <definedName name="Keramik30">#REF!</definedName>
    <definedName name="Keramik3030">#REF!</definedName>
    <definedName name="Keramik3030AntiSlip">#REF!</definedName>
    <definedName name="Keramik4040">#REF!</definedName>
    <definedName name="Keramikdinding20">#REF!</definedName>
    <definedName name="KeramikDinding2020">#REF!</definedName>
    <definedName name="KeramikDinding2025">#REF!</definedName>
    <definedName name="KeramikLantai2020">#REF!</definedName>
    <definedName name="keran">[65]BAHAN!$E$140</definedName>
    <definedName name="kerawang">#REF!</definedName>
    <definedName name="kerdin">#REF!</definedName>
    <definedName name="kerikil">#REF!</definedName>
    <definedName name="Kerikil.p">#REF!</definedName>
    <definedName name="kerikilpecahtersaring">#REF!</definedName>
    <definedName name="kerikilsungaitidaktersaring">#REF!</definedName>
    <definedName name="kerja">#REF!</definedName>
    <definedName name="kerla.1m">#REF!</definedName>
    <definedName name="kerla.1p">#REF!</definedName>
    <definedName name="kerla.2m">#REF!</definedName>
    <definedName name="kerla.2p">#REF!</definedName>
    <definedName name="kerpusgendeng">#REF!</definedName>
    <definedName name="kerpusgendengb">#REF!</definedName>
    <definedName name="kerpusgendengc">#REF!</definedName>
    <definedName name="kerpusmagas">#REF!</definedName>
    <definedName name="kerpusmagasb">#REF!</definedName>
    <definedName name="kerpusmagasc">#REF!</definedName>
    <definedName name="ketuk">#REF!</definedName>
    <definedName name="KETUT">[79]Sheet1!$B$2:$D$6</definedName>
    <definedName name="KEUNT">#REF!</definedName>
    <definedName name="kFDrain">#REF!</definedName>
    <definedName name="kfs">#REF!</definedName>
    <definedName name="kg">#REF!</definedName>
    <definedName name="kGalStripping1m">#REF!</definedName>
    <definedName name="kGalTanah1m">#REF!</definedName>
    <definedName name="kGalTanah2m">#REF!</definedName>
    <definedName name="kGalTanah3m">#REF!</definedName>
    <definedName name="kGalTanahKeras1m">#REF!</definedName>
    <definedName name="kGalTnhCadas1m">#REF!</definedName>
    <definedName name="kGalTnhLumpur1m">#REF!</definedName>
    <definedName name="kGrendelJendela">#REF!</definedName>
    <definedName name="kGrendelPintu">#REF!</definedName>
    <definedName name="kgs">#REF!</definedName>
    <definedName name="khd">#REF!</definedName>
    <definedName name="khts">#REF!</definedName>
    <definedName name="kickers">#REF!</definedName>
    <definedName name="kIkutCeledu">'[45]ANALISA SNI''13 '!$A$1716</definedName>
    <definedName name="KILO_1">#REF!</definedName>
    <definedName name="KILO_2">#REF!</definedName>
    <definedName name="kInstalasiStopKontak">'[45]ANALISA SNI''13 '!$A$2369</definedName>
    <definedName name="kInstalasiTitikLampu">'[45]ANALISA SNI''13 '!$A$2366</definedName>
    <definedName name="KIOSA1">#REF!</definedName>
    <definedName name="Kistdam">#REF!</definedName>
    <definedName name="kitc100x2x0.6">#REF!</definedName>
    <definedName name="kitc2x100x2x0.6">#REF!</definedName>
    <definedName name="kitchen">#REF!</definedName>
    <definedName name="kitchen_zink">#REF!</definedName>
    <definedName name="kJalanSementara">#REF!</definedName>
    <definedName name="kJdlNako">#REF!</definedName>
    <definedName name="KJGK">#N/A</definedName>
    <definedName name="KJH">#N/A</definedName>
    <definedName name="kji">#REF!</definedName>
    <definedName name="KK" hidden="1">{"'Sheet1'!$A$1"}</definedName>
    <definedName name="KK_07">#REF!</definedName>
    <definedName name="KK_08">#REF!</definedName>
    <definedName name="KK_09">#REF!</definedName>
    <definedName name="KK_09A">#REF!</definedName>
    <definedName name="KK_10">#REF!</definedName>
    <definedName name="KK_10A">#REF!</definedName>
    <definedName name="KK_12">#REF!</definedName>
    <definedName name="KK_13">#REF!</definedName>
    <definedName name="KK_14">#REF!</definedName>
    <definedName name="KK_15">#REF!</definedName>
    <definedName name="KK_16">#REF!</definedName>
    <definedName name="kk10a">#REF!</definedName>
    <definedName name="kk16a">#REF!</definedName>
    <definedName name="kKaitAngin">#REF!</definedName>
    <definedName name="kKAPBaja">#REF!</definedName>
    <definedName name="kKeramik2020">#REF!</definedName>
    <definedName name="kKeramik3030">#REF!</definedName>
    <definedName name="kKeramik3030AntiSlip">#REF!</definedName>
    <definedName name="kKeramik4040">'[45]ANALISA SNI''13 '!$A$2003</definedName>
    <definedName name="kKeramik4040AntiSlip">'[45]ANALISA SNI''13 '!$A$2013</definedName>
    <definedName name="kKeramikDinding2020">#REF!</definedName>
    <definedName name="KKKK">[80]UPAH!$E$11</definedName>
    <definedName name="kkkkkkk">'[81]daftar harga dan upah'!#REF!</definedName>
    <definedName name="kKlampKamper">#REF!</definedName>
    <definedName name="kKlosetDuduk">#REF!</definedName>
    <definedName name="kKlosetJongkok">#REF!</definedName>
    <definedName name="kkm">#REF!</definedName>
    <definedName name="kknym">#REF!</definedName>
    <definedName name="kknymhy">#REF!</definedName>
    <definedName name="kKolom1015">#REF!</definedName>
    <definedName name="kKolom1111">#REF!</definedName>
    <definedName name="kKolomFe100">#REF!</definedName>
    <definedName name="kKolomFe110">#REF!</definedName>
    <definedName name="kKolomFe120">#REF!</definedName>
    <definedName name="kKolomFe125">'[49]ANALISA SNI''07(ubh bgsting)'!$A$1076</definedName>
    <definedName name="kKolomFe130">#REF!</definedName>
    <definedName name="kKolomFe140">#REF!</definedName>
    <definedName name="kKolomFe150">#REF!</definedName>
    <definedName name="kKolomFe160">#REF!</definedName>
    <definedName name="kKolomFe170">#REF!</definedName>
    <definedName name="kKolomFe175">'[49]ANALISA SNI''07(ubh bgsting)'!$A$1078</definedName>
    <definedName name="kKolomFe180">#REF!</definedName>
    <definedName name="kKolomFe190">#REF!</definedName>
    <definedName name="kKolomFe200">#REF!</definedName>
    <definedName name="kKolomFe210">#REF!</definedName>
    <definedName name="kKolomFe220">#REF!</definedName>
    <definedName name="kKolomFe230">#REF!</definedName>
    <definedName name="kKolomFe240">#REF!</definedName>
    <definedName name="kKolomFe250">#REF!</definedName>
    <definedName name="kKolomFe260">#REF!</definedName>
    <definedName name="kKolomFe270">#REF!</definedName>
    <definedName name="kKolomFe275">'[49]ANALISA SNI''07(ubh bgsting)'!$A$1081</definedName>
    <definedName name="kKolomFe280">#REF!</definedName>
    <definedName name="kKolomFe300">#REF!</definedName>
    <definedName name="kKolomFe310">#REF!</definedName>
    <definedName name="kKolomFe80">#REF!</definedName>
    <definedName name="kKolomFe90">#REF!</definedName>
    <definedName name="kKRAN">#REF!</definedName>
    <definedName name="kkt">#REF!</definedName>
    <definedName name="kkts">#REF!</definedName>
    <definedName name="kKuda2Kamper">#REF!</definedName>
    <definedName name="kKuda2Kruing">#REF!</definedName>
    <definedName name="kKuda2lama">#REF!</definedName>
    <definedName name="kkUDA2mERANTI">#REF!</definedName>
    <definedName name="kKunciSlot">#REF!</definedName>
    <definedName name="kKunciTanam">#REF!</definedName>
    <definedName name="kKupasPles">#REF!</definedName>
    <definedName name="kKursiguru">'[46]ANALISA SNI'!$A$2456</definedName>
    <definedName name="kKursiSiswa">'[46]ANALISA SNI'!$A$2422</definedName>
    <definedName name="kKusenKmper">#REF!</definedName>
    <definedName name="kl_2020">#REF!</definedName>
    <definedName name="kl_2025">#REF!</definedName>
    <definedName name="kl_3030">#REF!</definedName>
    <definedName name="kLaburmowileks">'[46]ANALISA SNI'!$A$2478</definedName>
    <definedName name="KlampKamper">#REF!</definedName>
    <definedName name="kLampuPijar25Watt">'[45]ANALISA SNI''13 '!$A$2381</definedName>
    <definedName name="kLampuTL25Watt">'[45]ANALISA SNI''13 '!$A$2384</definedName>
    <definedName name="kLapIjuk">#REF!</definedName>
    <definedName name="klas">#REF!</definedName>
    <definedName name="KLAS_A1">#REF!</definedName>
    <definedName name="KLAS_A2">#REF!</definedName>
    <definedName name="KLAS_A3">#REF!</definedName>
    <definedName name="KLAS_B1">#REF!</definedName>
    <definedName name="KLAS_B2">#REF!</definedName>
    <definedName name="KLAS_B3">#REF!</definedName>
    <definedName name="klb">#REF!</definedName>
    <definedName name="klem.k">#REF!</definedName>
    <definedName name="kLemari">'[46]ANALISA SNI'!$A$2470</definedName>
    <definedName name="kList34">#REF!</definedName>
    <definedName name="kList4">#REF!</definedName>
    <definedName name="kListPlaf">#REF!</definedName>
    <definedName name="kListplank20">#REF!</definedName>
    <definedName name="kListplank2x20">#REF!</definedName>
    <definedName name="kListProfil">#REF!</definedName>
    <definedName name="kListTatab">#REF!</definedName>
    <definedName name="KLJ" hidden="1">{"'Sheet1'!$A$1"}</definedName>
    <definedName name="klkkj">#REF!</definedName>
    <definedName name="klm">#REF!</definedName>
    <definedName name="KLM_FORD">#REF!</definedName>
    <definedName name="KLMPRAKTIS">#REF!</definedName>
    <definedName name="klos.d">#REF!</definedName>
    <definedName name="klos.ina">#REF!</definedName>
    <definedName name="kloset">[65]BAHAN!$E$136</definedName>
    <definedName name="KLOSET_DUDUK">#REF!</definedName>
    <definedName name="Kloset_duduk_KIA_warna_muda">#REF!</definedName>
    <definedName name="Kloset_duduk_KIA_warna_tua">#REF!</definedName>
    <definedName name="KLOSET_JONGKOK">#REF!</definedName>
    <definedName name="Kloset_jongkok_KIA_warna_muda">#REF!</definedName>
    <definedName name="Kloset_jongkok_KIA_warna_tua">#REF!</definedName>
    <definedName name="Kloset_jongkok_porselin">#REF!</definedName>
    <definedName name="Kloset_monoblok_biasa">#REF!</definedName>
    <definedName name="KlosetDuduk">#REF!</definedName>
    <definedName name="KlosetJongkok">#REF!</definedName>
    <definedName name="klosetjwarna">[10]Bahan!$F$205</definedName>
    <definedName name="klosjong">#REF!</definedName>
    <definedName name="klostdputih">[10]Bahan!$F$206</definedName>
    <definedName name="klp">#REF!</definedName>
    <definedName name="km">#REF!</definedName>
    <definedName name="kMCB">'[45]ANALISA SNI''13 '!$A$2390</definedName>
    <definedName name="kmcs">#REF!</definedName>
    <definedName name="kMejabelajar">'[46]ANALISA SNI'!#REF!</definedName>
    <definedName name="kMejaguru">'[46]ANALISA SNI'!$A$2445</definedName>
    <definedName name="kMeniBaja">#REF!</definedName>
    <definedName name="kmm">#REF!</definedName>
    <definedName name="KMpost">#REF!</definedName>
    <definedName name="kmts">#REF!</definedName>
    <definedName name="kMurda">'[45]ANALISA SNI''13 '!$A$1710</definedName>
    <definedName name="knee">#REF!</definedName>
    <definedName name="Knek">#REF!</definedName>
    <definedName name="KNF">'[82]B - Norelec'!#REF!</definedName>
    <definedName name="kNokSeng">#REF!</definedName>
    <definedName name="kNokSirap">#REF!</definedName>
    <definedName name="Knyatoh">#REF!</definedName>
    <definedName name="kobaj">#REF!</definedName>
    <definedName name="kobes">#REF!</definedName>
    <definedName name="kobet">#REF!</definedName>
    <definedName name="KODE">#REF!</definedName>
    <definedName name="kodoknglayur">[40]Bahan!#REF!</definedName>
    <definedName name="koef">#REF!</definedName>
    <definedName name="KOEF_AUSD">#REF!</definedName>
    <definedName name="KOEF_EURO">#REF!</definedName>
    <definedName name="koef_rp">#REF!</definedName>
    <definedName name="KOEF_SGD">#REF!</definedName>
    <definedName name="koef_usd">#REF!</definedName>
    <definedName name="KOEF_Yen">#REF!</definedName>
    <definedName name="koef1">#REF!</definedName>
    <definedName name="Koefisien">'[39]Analisa RAP'!$Z$8:$AC$1532</definedName>
    <definedName name="koeflingg">#REF!</definedName>
    <definedName name="koeflingg_2">#REF!</definedName>
    <definedName name="koeflingg_3">#REF!</definedName>
    <definedName name="koeflingk">#REF!</definedName>
    <definedName name="koeflingk_2">#REF!</definedName>
    <definedName name="koeflingk_3">#REF!</definedName>
    <definedName name="kof">#REF!</definedName>
    <definedName name="kofal">#REF!</definedName>
    <definedName name="koi">#REF!</definedName>
    <definedName name="kokerbek">#REF!</definedName>
    <definedName name="kokerdin">#REF!</definedName>
    <definedName name="kokerlan">#REF!</definedName>
    <definedName name="KOL">[50]Reservoir!#REF!</definedName>
    <definedName name="koling">#REF!</definedName>
    <definedName name="KOLOM">'[46]ANALISA SNI'!$F$926:$I$954</definedName>
    <definedName name="KOLOM_100KG">#REF!</definedName>
    <definedName name="KOLOM_110KG">#REF!</definedName>
    <definedName name="KOLOM_120KG">#REF!</definedName>
    <definedName name="KOLOM_130KG">#REF!</definedName>
    <definedName name="KOLOM_140KG">#REF!</definedName>
    <definedName name="KOLOM_150KG">#REF!</definedName>
    <definedName name="KOLOM_160KG">#REF!</definedName>
    <definedName name="KOLOM_170KG">#REF!</definedName>
    <definedName name="KOLOM_180KG">#REF!</definedName>
    <definedName name="KOLOM_190KG">#REF!</definedName>
    <definedName name="KOLOM_200KG">#REF!</definedName>
    <definedName name="KOLOM_210KG">#REF!</definedName>
    <definedName name="KOLOM_220KG">#REF!</definedName>
    <definedName name="KOLOM_230KG">#REF!</definedName>
    <definedName name="KOLOM_240KG">#REF!</definedName>
    <definedName name="KOLOM_250KG">#REF!</definedName>
    <definedName name="KOLOM_260KG">#REF!</definedName>
    <definedName name="KOLOM_270KG">#REF!</definedName>
    <definedName name="KOLOM_280KG">#REF!</definedName>
    <definedName name="KOLOM_290KG">#REF!</definedName>
    <definedName name="KOLOM_300KG">#REF!</definedName>
    <definedName name="KOLOM_310KG">#REF!</definedName>
    <definedName name="KOLOM_320KG">#REF!</definedName>
    <definedName name="KOLOM_330KG">#REF!</definedName>
    <definedName name="KOLOM_340KG">#REF!</definedName>
    <definedName name="KOLOM_350KG">#REF!</definedName>
    <definedName name="KOLOM_PRAKTIS">[34]ANALISA!$J$377</definedName>
    <definedName name="Kolom_praktis_10x15">#REF!</definedName>
    <definedName name="Kolom_praktis_11x11">#REF!</definedName>
    <definedName name="Kolom1015">#REF!</definedName>
    <definedName name="Kolom1111">#REF!</definedName>
    <definedName name="kolom1313">[48]analis!$J$161</definedName>
    <definedName name="kolom1515">#REF!</definedName>
    <definedName name="kolom2020">#REF!</definedName>
    <definedName name="kolom2525">[48]analis!$J$153</definedName>
    <definedName name="kolom3030">#REF!</definedName>
    <definedName name="kolom3050">#REF!</definedName>
    <definedName name="KolomFe100">#REF!</definedName>
    <definedName name="KolomFe110">#REF!</definedName>
    <definedName name="KolomFe120">#REF!</definedName>
    <definedName name="KolomFe125">#REF!</definedName>
    <definedName name="KolomFe130">#REF!</definedName>
    <definedName name="KolomFe140">#REF!</definedName>
    <definedName name="KolomFe150">#REF!</definedName>
    <definedName name="KolomFe160">#REF!</definedName>
    <definedName name="KolomFe170">#REF!</definedName>
    <definedName name="KolomFe175">#REF!</definedName>
    <definedName name="KolomFe180">#REF!</definedName>
    <definedName name="KolomFe190">#REF!</definedName>
    <definedName name="KolomFe200">#REF!</definedName>
    <definedName name="KolomFe210">#REF!</definedName>
    <definedName name="KolomFe220">#REF!</definedName>
    <definedName name="KolomFe230">#REF!</definedName>
    <definedName name="KolomFe240">#REF!</definedName>
    <definedName name="KolomFe250">#REF!</definedName>
    <definedName name="KolomFe260">#REF!</definedName>
    <definedName name="KolomFe270">#REF!</definedName>
    <definedName name="KolomFe275">#REF!</definedName>
    <definedName name="KolomFe280">#REF!</definedName>
    <definedName name="KolomFe300">#REF!</definedName>
    <definedName name="KolomFe310">#REF!</definedName>
    <definedName name="KolomFe80">#REF!</definedName>
    <definedName name="KolomFe90">#REF!</definedName>
    <definedName name="kolomlantaiI">#REF!</definedName>
    <definedName name="kolompraktis">#REF!</definedName>
    <definedName name="kolter">#REF!</definedName>
    <definedName name="komangRomantika">#REF!</definedName>
    <definedName name="kombln">#REF!</definedName>
    <definedName name="komhr">#REF!</definedName>
    <definedName name="Konci_pintu">#REF!</definedName>
    <definedName name="Konci_pintu_cylinder">#REF!</definedName>
    <definedName name="kond">#REF!</definedName>
    <definedName name="konstbaja">#REF!</definedName>
    <definedName name="Kontrol">[52]Analisa!A1048575-[52]Analisa!A1048576</definedName>
    <definedName name="KONVER_A">#REF!</definedName>
    <definedName name="KONVER_B">#REF!</definedName>
    <definedName name="KONVER_C">#REF!</definedName>
    <definedName name="KOP">#REF!</definedName>
    <definedName name="KORAL_JAGUNG">#REF!</definedName>
    <definedName name="KORAL_SIKAT">#REF!</definedName>
    <definedName name="KORALBETON">#REF!</definedName>
    <definedName name="KOS">[50]Reservoir!#REF!</definedName>
    <definedName name="KOSEN">#REF!</definedName>
    <definedName name="kosong">#REF!</definedName>
    <definedName name="kout">#REF!</definedName>
    <definedName name="koutv">#REF!</definedName>
    <definedName name="kp1ph">#REF!</definedName>
    <definedName name="kPagarSementara">#REF!</definedName>
    <definedName name="kpancang">#REF!</definedName>
    <definedName name="kPanilKamper">#REF!</definedName>
    <definedName name="kparasbtgosokkerobk">#REF!</definedName>
    <definedName name="kparasbtgosokukir">#REF!</definedName>
    <definedName name="kParasBtgsk">#REF!</definedName>
    <definedName name="kParaskerobk">#REF!</definedName>
    <definedName name="kParaspalimanan">#REF!</definedName>
    <definedName name="kPartisiPly">#REF!</definedName>
    <definedName name="kPas.Kaca">#REF!</definedName>
    <definedName name="kPas.Kaca5">#REF!</definedName>
    <definedName name="kPasAtapAsbes">#REF!</definedName>
    <definedName name="kPasAtapGenteng">#REF!</definedName>
    <definedName name="kPasKacaMati">#REF!</definedName>
    <definedName name="kPasKemKusen">#REF!</definedName>
    <definedName name="kPaving6">#REF!</definedName>
    <definedName name="kPaving6cm">'[46]ANALISA SNI'!$A$1985</definedName>
    <definedName name="kPaving8">#REF!</definedName>
    <definedName name="kPaving8cm">'[45]ANALISA SNI''13 '!$A$2051</definedName>
    <definedName name="kpb">#REF!</definedName>
    <definedName name="kPCAbu">#REF!</definedName>
    <definedName name="kPDoublePly">#REF!</definedName>
    <definedName name="kPekWatrProff">#REF!</definedName>
    <definedName name="kPelatFe100">#REF!</definedName>
    <definedName name="kPelatFe110">#REF!</definedName>
    <definedName name="kPelatFe120">#REF!</definedName>
    <definedName name="kPelatFe125">'[49]ANALISA SNI''07(ubh bgsting)'!$A$1343</definedName>
    <definedName name="kPelatFe130">#REF!</definedName>
    <definedName name="kPelatFe150">'[49]ANALISA SNI''07(ubh bgsting)'!$A$1344</definedName>
    <definedName name="kPelatFe60">#REF!</definedName>
    <definedName name="kPelatFe70">#REF!</definedName>
    <definedName name="kPelatFe80">#REF!</definedName>
    <definedName name="kPemadtTanah">#REF!</definedName>
    <definedName name="kPembBedeng">#REF!</definedName>
    <definedName name="kPembersihanLap">#REF!</definedName>
    <definedName name="kPembesian">#REF!</definedName>
    <definedName name="kPembGudang">#REF!</definedName>
    <definedName name="kPembKantor">#REF!</definedName>
    <definedName name="kPembRmhJaga">#REF!</definedName>
    <definedName name="kPemubugBentala">'[45]ANALISA SNI''13 '!$A$1713</definedName>
    <definedName name="kPepalihanBwhKusen">#REF!</definedName>
    <definedName name="kPepalihanPintu">#REF!</definedName>
    <definedName name="kPepalihanPlin">#REF!</definedName>
    <definedName name="kPeplihanKOlom">#REF!</definedName>
    <definedName name="kPipaGalv">#REF!</definedName>
    <definedName name="kPipaGalv153">#REF!</definedName>
    <definedName name="kPJJalusiKamper">#REF!</definedName>
    <definedName name="kPJKacaKamper">#REF!</definedName>
    <definedName name="kPJKrepyak">'[45]ANALISA SNI''13 '!$A$1486</definedName>
    <definedName name="kpl">'[81]daftar harga dan upah'!#REF!</definedName>
    <definedName name="kPlafAsbes">#REF!</definedName>
    <definedName name="kPlafEternit">#REF!</definedName>
    <definedName name="kPlafGedeg">#REF!</definedName>
    <definedName name="kPlafGedegExpose">#REF!</definedName>
    <definedName name="kPlafGypsum">#REF!</definedName>
    <definedName name="kPlafKalsiboard">#REF!</definedName>
    <definedName name="kPlafPly">#REF!</definedName>
    <definedName name="kPlafPlyRangka">#REF!</definedName>
    <definedName name="kPles12">#REF!</definedName>
    <definedName name="kPles15">#REF!</definedName>
    <definedName name="kPles15pepalihan">#REF!</definedName>
    <definedName name="kPles16">#REF!</definedName>
    <definedName name="kPlint1030">#REF!</definedName>
    <definedName name="kPlint1040">'[45]ANALISA SNI''13 '!$A$2023</definedName>
    <definedName name="kPlintkayu">#REF!</definedName>
    <definedName name="kPlintPCAbu">#REF!</definedName>
    <definedName name="kpltk">'[81]daftar harga dan upah'!#REF!</definedName>
    <definedName name="kpltkg">'[81]daftar harga dan upah'!#REF!</definedName>
    <definedName name="kPlyAlum">#REF!</definedName>
    <definedName name="kpo">#REF!</definedName>
    <definedName name="kPolituranKayu">#REF!</definedName>
    <definedName name="kPondasiFe100">#REF!</definedName>
    <definedName name="kPondasiFe110">#REF!</definedName>
    <definedName name="kPondasiFe120">#REF!</definedName>
    <definedName name="kPondasiFe125">'[49]ANALISA SNI''07(ubh bgsting)'!$A$966</definedName>
    <definedName name="kPondasiFe130">#REF!</definedName>
    <definedName name="kPondasiFe140">#REF!</definedName>
    <definedName name="kPondasiFe150">#REF!</definedName>
    <definedName name="kPondasiFe160">#REF!</definedName>
    <definedName name="kPondasiFe170">#REF!</definedName>
    <definedName name="kPondasiFe175">'[49]ANALISA SNI''07(ubh bgsting)'!$A$967</definedName>
    <definedName name="kPondasiFe180">#REF!</definedName>
    <definedName name="kPondasiFe190">#REF!</definedName>
    <definedName name="kPondasiFe200">#REF!</definedName>
    <definedName name="kPondasiFe210">#REF!</definedName>
    <definedName name="kPondasiFe220">#REF!</definedName>
    <definedName name="kPondasiFe230">#REF!</definedName>
    <definedName name="kPondasiFe240">#REF!</definedName>
    <definedName name="kPondasiFe250">#REF!</definedName>
    <definedName name="kPondasiFe260">#REF!</definedName>
    <definedName name="kPondasiFe270">#REF!</definedName>
    <definedName name="kPondasiFe280">#REF!</definedName>
    <definedName name="kPondasiFe300">#REF!</definedName>
    <definedName name="kPondasiFe80">#REF!</definedName>
    <definedName name="kPondasiFe90">#REF!</definedName>
    <definedName name="kPondSumuran">#REF!</definedName>
    <definedName name="kprblk">#REF!</definedName>
    <definedName name="kprppn">#REF!</definedName>
    <definedName name="kprreng">#REF!</definedName>
    <definedName name="kprusuk">#REF!</definedName>
    <definedName name="kPsBouwplank">#REF!</definedName>
    <definedName name="kPVC05">#REF!</definedName>
    <definedName name="kPVC153">#REF!</definedName>
    <definedName name="kPVC2">#REF!</definedName>
    <definedName name="kPVC3">#REF!</definedName>
    <definedName name="kPVC34">#REF!</definedName>
    <definedName name="kPVC4">#REF!</definedName>
    <definedName name="kr">#REF!</definedName>
    <definedName name="kRam">#REF!</definedName>
    <definedName name="Kramik_20">#REF!</definedName>
    <definedName name="Kramik_Dinding20">#REF!</definedName>
    <definedName name="kramik2">[29]BAHAN!$E$70</definedName>
    <definedName name="kramik20">[29]BAHAN!$E$76</definedName>
    <definedName name="kramik22">[10]Bahan!$F$102</definedName>
    <definedName name="KramikLnt2020">'[35]ANALISA  (BARU)'!$G$654</definedName>
    <definedName name="kran">[10]Bahan!$F$219</definedName>
    <definedName name="Kran_air__ø_1_2___EX.Sun_Ei_Japan">#REF!</definedName>
    <definedName name="Kran_air__ø_3_4">#REF!</definedName>
    <definedName name="Kran_air_biasa">#REF!</definedName>
    <definedName name="Kran_air_handel_kit_ø_1_2">#REF!</definedName>
    <definedName name="KRAN_AIR_PANAS_DINGIN">#REF!</definedName>
    <definedName name="Kran_biasa">#REF!</definedName>
    <definedName name="KRAN_LEHER_ANGSA">#REF!</definedName>
    <definedName name="KRAN_WASTAFEL">#REF!</definedName>
    <definedName name="kranddg">#REF!</definedName>
    <definedName name="kRangkaPartisi">#REF!</definedName>
    <definedName name="kRangkaPlf105">#REF!</definedName>
    <definedName name="kRangkaPlf105Kruing">'[46]ANALISA SNI'!$A$1723</definedName>
    <definedName name="kRangkaPlf105Meranti">'[46]ANALISA SNI'!$A$1761</definedName>
    <definedName name="kRangkaPlf105Mranti">#REF!</definedName>
    <definedName name="kRangkaPlf11">#REF!</definedName>
    <definedName name="kRangkaPlf11Kruing">#REF!</definedName>
    <definedName name="kRangkaPlf3030">#REF!</definedName>
    <definedName name="kRangkaPlf3060">#REF!</definedName>
    <definedName name="kRangkPlf25Bks">#REF!</definedName>
    <definedName name="kRangkPlf25BksKruing">'[46]ANALISA SNI'!$A$1732</definedName>
    <definedName name="kRangkPlf25BksMeranti">'[46]ANALISA SNI'!$A$1770</definedName>
    <definedName name="kRangkPlf25BksMranti">#REF!</definedName>
    <definedName name="kRangkPlf50Bks">#REF!</definedName>
    <definedName name="kRangkPlf50BksKruing">'[46]ANALISA SNI'!$A$1742</definedName>
    <definedName name="kRangkPlf50BksMeranti">'[46]ANALISA SNI'!$A$1780</definedName>
    <definedName name="kRangkPlf50BksMranti">#REF!</definedName>
    <definedName name="kRangkPlf70BksKruing">'[46]ANALISA SNI'!$A$1752</definedName>
    <definedName name="kRangkPlf70BksMeranti">#REF!</definedName>
    <definedName name="kranshow">#REF!</definedName>
    <definedName name="KranShower">#REF!</definedName>
    <definedName name="kranwas">#REF!</definedName>
    <definedName name="kraser">#REF!</definedName>
    <definedName name="kraserb">#REF!</definedName>
    <definedName name="kraserc">#REF!</definedName>
    <definedName name="krawang">[10]Bahan!$F$75</definedName>
    <definedName name="krazu">#REF!</definedName>
    <definedName name="Krc">#REF!</definedName>
    <definedName name="krd">#REF!</definedName>
    <definedName name="kRengkamper">#REF!</definedName>
    <definedName name="krk">[10]Bahan!$F$10</definedName>
    <definedName name="krkb">[10]Bahan!$F$11</definedName>
    <definedName name="KRMDDG20">#REF!</definedName>
    <definedName name="KRMDDG30">#REF!</definedName>
    <definedName name="KRMLT20">#REF!</definedName>
    <definedName name="KRMLT30">#REF!</definedName>
    <definedName name="KRMLT40">#REF!</definedName>
    <definedName name="krnkn">#REF!</definedName>
    <definedName name="kruing">#REF!</definedName>
    <definedName name="kruingb">[10]Bahan!$F$57</definedName>
    <definedName name="kruingp">[29]BAHAN!$E$38</definedName>
    <definedName name="KRUS_SING">#REF!</definedName>
    <definedName name="KRUS_USD">#REF!</definedName>
    <definedName name="kSaklarGanda">'[45]ANALISA SNI''13 '!$A$2378</definedName>
    <definedName name="kSaklarTunggal">'[45]ANALISA SNI''13 '!$A$2375</definedName>
    <definedName name="kSepticL100">#REF!</definedName>
    <definedName name="kSepticL150">#REF!</definedName>
    <definedName name="kSiar15">#REF!</definedName>
    <definedName name="ksk">#REF!</definedName>
    <definedName name="ksl">#REF!</definedName>
    <definedName name="kSloofFe100">#REF!</definedName>
    <definedName name="kSloofFe110">#REF!</definedName>
    <definedName name="kSloofFe120">#REF!</definedName>
    <definedName name="kSloofFe125">#REF!</definedName>
    <definedName name="kSloofFe130">#REF!</definedName>
    <definedName name="kSloofFe140">#REF!</definedName>
    <definedName name="kSloofFe150">#REF!</definedName>
    <definedName name="kSloofFe160">#REF!</definedName>
    <definedName name="kSloofFe170">#REF!</definedName>
    <definedName name="kSloofFe175">#REF!</definedName>
    <definedName name="kSloofFe180">#REF!</definedName>
    <definedName name="kSloofFe190">#REF!</definedName>
    <definedName name="kSloofFe200">#REF!</definedName>
    <definedName name="kSloofFe210">#REF!</definedName>
    <definedName name="kSloofFe220">#REF!</definedName>
    <definedName name="kSloofFe230">#REF!</definedName>
    <definedName name="kSloofFe240">#REF!</definedName>
    <definedName name="kSloofFe250">#REF!</definedName>
    <definedName name="kSloofFe260">#REF!</definedName>
    <definedName name="kSloofFe270">#REF!</definedName>
    <definedName name="kSloofFe280">#REF!</definedName>
    <definedName name="kSloofFe300">#REF!</definedName>
    <definedName name="kSloofFe80">#REF!</definedName>
    <definedName name="kSloofFe90">#REF!</definedName>
    <definedName name="ksp">#REF!</definedName>
    <definedName name="ksr">#REF!</definedName>
    <definedName name="kst">#REF!</definedName>
    <definedName name="kStegerBambu">#REF!</definedName>
    <definedName name="kStopKontak">'[45]ANALISA SNI''13 '!$A$2372</definedName>
    <definedName name="kSukRengKamper">#REF!</definedName>
    <definedName name="KT">#REF!</definedName>
    <definedName name="kTalangDatar">#REF!</definedName>
    <definedName name="kTalangMiring">#REF!</definedName>
    <definedName name="kTanggaFe100">#REF!</definedName>
    <definedName name="kTanggaFe110">#REF!</definedName>
    <definedName name="kTanggaFe120">#REF!</definedName>
    <definedName name="kTanggaFe125">'[49]ANALISA SNI''07(ubh bgsting)'!$A$1271</definedName>
    <definedName name="kTanggaFe130">#REF!</definedName>
    <definedName name="kTanggaFe140">#REF!</definedName>
    <definedName name="kTanggaFe150">#REF!</definedName>
    <definedName name="kTanggaFe160">#REF!</definedName>
    <definedName name="kTanggaFe170">#REF!</definedName>
    <definedName name="kTanggaFe175">'[49]ANALISA SNI''07(ubh bgsting)'!$A$1273</definedName>
    <definedName name="kTanggaFe180">#REF!</definedName>
    <definedName name="kTanggaFe190">#REF!</definedName>
    <definedName name="kTanggaFe200">#REF!</definedName>
    <definedName name="kTanggaFe210">#REF!</definedName>
    <definedName name="kTanggaFe80">#REF!</definedName>
    <definedName name="kTanggaFe90">#REF!</definedName>
    <definedName name="KTB">#REF!</definedName>
    <definedName name="KTB..">#REF!</definedName>
    <definedName name="KTBA">#REF!</definedName>
    <definedName name="KTBAT">#REF!</definedName>
    <definedName name="KTBATU">[10]UPAH!$E$10</definedName>
    <definedName name="KTBB..">#REF!</definedName>
    <definedName name="KTBE">#REF!</definedName>
    <definedName name="KTBES">#REF!</definedName>
    <definedName name="KTBESI">[10]UPAH!$E$12</definedName>
    <definedName name="KTBP..">#REF!</definedName>
    <definedName name="KTC">#REF!</definedName>
    <definedName name="KTC..">#REF!</definedName>
    <definedName name="KTCAT">[10]UPAH!$E$13</definedName>
    <definedName name="kTegelPCAbu1520">'[45]ANALISA SNI''13 '!$A$1963</definedName>
    <definedName name="kTegelPCAbu2020">'[45]ANALISA SNI''13 '!$A$1944</definedName>
    <definedName name="kTegelWarna2020">'[45]ANALISA SNI''13 '!$A$1954</definedName>
    <definedName name="kTiangPancang">#REF!</definedName>
    <definedName name="kTiangpancang3535">#REF!</definedName>
    <definedName name="kTiangsaka">#REF!</definedName>
    <definedName name="kTiangsakakayu">#REF!</definedName>
    <definedName name="KTK">#REF!</definedName>
    <definedName name="KTK..">#REF!</definedName>
    <definedName name="ktk.b">#REF!</definedName>
    <definedName name="ktk.bs">#REF!</definedName>
    <definedName name="ktk.c">#REF!</definedName>
    <definedName name="ktk.k">#REF!</definedName>
    <definedName name="ktk.L">#REF!</definedName>
    <definedName name="ktk.Ls">#REF!</definedName>
    <definedName name="KTKAYU">[10]UPAH!$E$11</definedName>
    <definedName name="ktkb">#REF!</definedName>
    <definedName name="ktkbatu">#REF!</definedName>
    <definedName name="ktkbesi">#REF!</definedName>
    <definedName name="ktkcat">#REF!</definedName>
    <definedName name="ktkkayu">#REF!</definedName>
    <definedName name="ktky">#REF!</definedName>
    <definedName name="ktlas">#REF!</definedName>
    <definedName name="ktp">#REF!</definedName>
    <definedName name="ktpm">#REF!</definedName>
    <definedName name="KTSB">#REF!</definedName>
    <definedName name="ktukang">#REF!</definedName>
    <definedName name="KU">#REF!</definedName>
    <definedName name="KUANTITAS">#REF!</definedName>
    <definedName name="kuas">[10]Bahan!$F$164</definedName>
    <definedName name="kuas2.5">#REF!</definedName>
    <definedName name="kuasrool8">#REF!</definedName>
    <definedName name="kUbinWarna">#REF!</definedName>
    <definedName name="kucing">#REF!</definedName>
    <definedName name="Kuda_Bajaringan">#REF!</definedName>
    <definedName name="Kuda_Jati">#REF!</definedName>
    <definedName name="Kuda_Jati_ekspos">#REF!</definedName>
    <definedName name="Kuda_Kamper">#REF!</definedName>
    <definedName name="Kuda_Kmper_ekspos">#REF!</definedName>
    <definedName name="Kuda_Kruing">#REF!</definedName>
    <definedName name="KUDA_KUDA_BAJA_RINGAN">[34]BQ!$G$141</definedName>
    <definedName name="Kuda2Kamper">#REF!</definedName>
    <definedName name="Kuda2Kruing">#REF!</definedName>
    <definedName name="Kuda2lama">#REF!</definedName>
    <definedName name="kUDA2mERANTI">#REF!</definedName>
    <definedName name="Kudabajaringan">#REF!</definedName>
    <definedName name="Kudajati">#REF!</definedName>
    <definedName name="Kudajatiekspose">#REF!</definedName>
    <definedName name="Kudakamper">#REF!</definedName>
    <definedName name="Kudakamperekspose">#REF!</definedName>
    <definedName name="Kudakruing">#REF!</definedName>
    <definedName name="kudakuda">#REF!</definedName>
    <definedName name="kudamedan">#REF!</definedName>
    <definedName name="kunci">#REF!</definedName>
    <definedName name="Kunci_biasa_solid">#REF!</definedName>
    <definedName name="KUNCI_BULAT">[34]ANALISA!$J$962</definedName>
    <definedName name="KUNCI_SELOT">[34]ANALISA!$J$955</definedName>
    <definedName name="Kunci_tanam_2_x_putar">#REF!</definedName>
    <definedName name="KUNCI_TANAM_2X_PUTAR">[34]ANALISA!$J$948</definedName>
    <definedName name="Kunci_utama_solid">#REF!</definedName>
    <definedName name="kuncibesi">#REF!</definedName>
    <definedName name="kuncipnt">#REF!</definedName>
    <definedName name="KunciSlot">#REF!</definedName>
    <definedName name="KunciTanam">#REF!</definedName>
    <definedName name="kunciyale2">[51]BAHAN!$E$102</definedName>
    <definedName name="Kupas_Plesteran">#REF!</definedName>
    <definedName name="KupasPles">#REF!</definedName>
    <definedName name="KupasPlesteran">#REF!</definedName>
    <definedName name="kupi.1">#REF!</definedName>
    <definedName name="kupi.2">#REF!</definedName>
    <definedName name="kuras">#REF!</definedName>
    <definedName name="kUrgPasir">#REF!</definedName>
    <definedName name="kUrgSirtu">#REF!</definedName>
    <definedName name="kUrgTanahKembali">#REF!</definedName>
    <definedName name="kUrgTnhDipdtkan">#REF!</definedName>
    <definedName name="kUrinoir">#REF!</definedName>
    <definedName name="Kursi_Guru">#REF!</definedName>
    <definedName name="Kursiguru">#REF!</definedName>
    <definedName name="KursiSiswa">'[46]ANALISA SNI'!$I$2422</definedName>
    <definedName name="KURUG">#REF!</definedName>
    <definedName name="kus">#REF!</definedName>
    <definedName name="kusen">[55]analis!$J$332</definedName>
    <definedName name="KUSEN__PINTU__JENDELA__ALAT_ALAT_PENGGANTUNG_DAN_CURTAIN_WALL">#REF!</definedName>
    <definedName name="KUSEN__PINTU__JENDELA__ALAT_ALAT_PENGGANTUNG_DAN_CURTAIN_WALL_2">#REF!</definedName>
    <definedName name="KUSEN__PINTU__JENDELA__ALAT_ALAT_PENGGANTUNG_DAN_CURTAIN_WALL_3">#REF!</definedName>
    <definedName name="KUSEN__PINTU__JENDELA__ALAT_ALAT_PENGGANTUNG_DAN_CURTAIN_WALL_5">#REF!</definedName>
    <definedName name="Kusen_1m3_kamper">#REF!</definedName>
    <definedName name="Kusen_1m3_Kls2">#REF!</definedName>
    <definedName name="KUSEN_A">#REF!</definedName>
    <definedName name="kusen_aluminium">#REF!</definedName>
    <definedName name="KUSEN_ALUMINIUM_3">[34]ANALISA!$J$404</definedName>
    <definedName name="KUSEN_ALUMINIUM_4">#REF!</definedName>
    <definedName name="KUSEN_B">#REF!</definedName>
    <definedName name="KUSEN_BASE">#REF!</definedName>
    <definedName name="KUSEN_C">#REF!</definedName>
    <definedName name="Kusen_Jati">#REF!</definedName>
    <definedName name="Kusen_Kamper">#REF!</definedName>
    <definedName name="kusen_p2">#REF!</definedName>
    <definedName name="kusen_pg">#REF!</definedName>
    <definedName name="KUSEN_PINTU_JENDELA_KAYU_KLS_I">#REF!</definedName>
    <definedName name="KUSEN_PINTU_JENDELA_KAYU_KLS_II_III">#REF!</definedName>
    <definedName name="Kusenjati">#REF!</definedName>
    <definedName name="Kusenkamper">#REF!</definedName>
    <definedName name="KusenKmper">#REF!</definedName>
    <definedName name="KusenKmpr">'[35]ANALISA  (BARU)'!$G$500</definedName>
    <definedName name="kusenpintu1">#REF!</definedName>
    <definedName name="kusin">#REF!</definedName>
    <definedName name="kUsukbekas">#REF!</definedName>
    <definedName name="kUsukkamper">#REF!</definedName>
    <definedName name="kUsukkmperketam">#REF!</definedName>
    <definedName name="kUsukkruing">#REF!</definedName>
    <definedName name="kUsukkruingrengkamper">#REF!</definedName>
    <definedName name="kutp">#REF!</definedName>
    <definedName name="kvc">#REF!</definedName>
    <definedName name="kVernisKayu">#REF!</definedName>
    <definedName name="kWastafel">#REF!</definedName>
    <definedName name="kwh1st">#REF!</definedName>
    <definedName name="kwh3st">#REF!</definedName>
    <definedName name="KWITANSI1">#REF!</definedName>
    <definedName name="KWITANSI2">#REF!</definedName>
    <definedName name="kwtbrj">#REF!</definedName>
    <definedName name="kwtbtn">#REF!</definedName>
    <definedName name="kwtbton">#REF!</definedName>
    <definedName name="kwtlas">#REF!</definedName>
    <definedName name="ky">#REF!</definedName>
    <definedName name="ky_2">#REF!</definedName>
    <definedName name="ky_3">#REF!</definedName>
    <definedName name="kybegisting">#REF!</definedName>
    <definedName name="kybegistingb">#REF!</definedName>
    <definedName name="kydolken">#REF!</definedName>
    <definedName name="kygelam">#REF!</definedName>
    <definedName name="kypatok">#REF!</definedName>
    <definedName name="kyuborneo">#REF!</definedName>
    <definedName name="L">#REF!</definedName>
    <definedName name="l.01">'[47]upah &amp; bahan'!$F$12</definedName>
    <definedName name="l.01.a">'[47]upah &amp; bahan'!$G$12</definedName>
    <definedName name="l.02">'[47]upah &amp; bahan'!$F$13</definedName>
    <definedName name="l.02.b">'[47]upah &amp; bahan'!$G$13</definedName>
    <definedName name="l.02a">'[47]upah &amp; bahan'!$G$13</definedName>
    <definedName name="l.03">'[47]upah &amp; bahan'!$F$14</definedName>
    <definedName name="l.03.a">'[47]upah &amp; bahan'!$G$14</definedName>
    <definedName name="l.04">'[47]upah &amp; bahan'!$F$15</definedName>
    <definedName name="l.04.a">'[47]upah &amp; bahan'!$G$15</definedName>
    <definedName name="l.05">'[47]upah &amp; bahan'!$F$16</definedName>
    <definedName name="l.05.a">'[47]upah &amp; bahan'!$G$16</definedName>
    <definedName name="l.06">'[47]upah &amp; bahan'!$F$17</definedName>
    <definedName name="l.06.a">'[47]upah &amp; bahan'!$G$17</definedName>
    <definedName name="L.061">[83]UPBAH!$F$14</definedName>
    <definedName name="l.07">'[47]upah &amp; bahan'!$F$18</definedName>
    <definedName name="l.07.a">'[47]upah &amp; bahan'!$G$18</definedName>
    <definedName name="L.073">[83]UPBAH!$F$15</definedName>
    <definedName name="L.074">[83]UPBAH!$F$16</definedName>
    <definedName name="L.075">[83]UPBAH!$F$17</definedName>
    <definedName name="L.077a">[83]UPBAH!$F$19</definedName>
    <definedName name="L.079">[83]UPBAH!$F$20</definedName>
    <definedName name="l.08">'[47]upah &amp; bahan'!$F$19</definedName>
    <definedName name="l.08.a">'[47]upah &amp; bahan'!$G$19</definedName>
    <definedName name="L.080">[83]UPBAH!$F$21</definedName>
    <definedName name="L.081">#REF!</definedName>
    <definedName name="L.082">#REF!</definedName>
    <definedName name="L.089">#REF!</definedName>
    <definedName name="l.09">'[47]upah &amp; bahan'!$F$20</definedName>
    <definedName name="l.09.a">'[47]upah &amp; bahan'!$G$20</definedName>
    <definedName name="L.091">#REF!</definedName>
    <definedName name="L.092">#REF!</definedName>
    <definedName name="L.099">#REF!</definedName>
    <definedName name="l.1">#REF!</definedName>
    <definedName name="l.10">'[47]upah &amp; bahan'!$F$21</definedName>
    <definedName name="l.10.a">'[47]upah &amp; bahan'!$G$21</definedName>
    <definedName name="L.101">[83]UPBAH!$F$22</definedName>
    <definedName name="L.103">#REF!</definedName>
    <definedName name="L.106">#REF!</definedName>
    <definedName name="L.107a">[83]UPBAH!$F$23</definedName>
    <definedName name="L.107b">[83]UPBAH!$F$24</definedName>
    <definedName name="L.109">[83]UPBAH!$F$25</definedName>
    <definedName name="l.11">'[47]upah &amp; bahan'!$F$22</definedName>
    <definedName name="l.11.a">'[47]upah &amp; bahan'!$G$22</definedName>
    <definedName name="L.118">[83]UPBAH!$F$26</definedName>
    <definedName name="l.119">[83]UPBAH!$F$27</definedName>
    <definedName name="l.12">'[47]upah &amp; bahan'!$F$23</definedName>
    <definedName name="l.12.a">'[47]upah &amp; bahan'!$G$23</definedName>
    <definedName name="l.13">'[47]upah &amp; bahan'!$F$24</definedName>
    <definedName name="l.13.a">'[47]upah &amp; bahan'!$G$24</definedName>
    <definedName name="l.14">'[47]upah &amp; bahan'!$F$25</definedName>
    <definedName name="l.14.a">'[47]upah &amp; bahan'!$G$25</definedName>
    <definedName name="l.15">'[47]upah &amp; bahan'!$F$26</definedName>
    <definedName name="l.15.a">'[47]upah &amp; bahan'!$G$26</definedName>
    <definedName name="l.26">#REF!</definedName>
    <definedName name="L.5">#REF!</definedName>
    <definedName name="L.6.12">#REF!</definedName>
    <definedName name="l.tl40">#REF!</definedName>
    <definedName name="l.xl40">#REF!</definedName>
    <definedName name="L_01">#REF!</definedName>
    <definedName name="L_02">#REF!</definedName>
    <definedName name="L_03">#REF!</definedName>
    <definedName name="L_04">#REF!</definedName>
    <definedName name="L_05">#REF!</definedName>
    <definedName name="L_06">#REF!</definedName>
    <definedName name="L_07">#REF!</definedName>
    <definedName name="L_08">#REF!</definedName>
    <definedName name="L_09">#REF!</definedName>
    <definedName name="L_1">#REF!</definedName>
    <definedName name="L_10">#REF!</definedName>
    <definedName name="L_11">#REF!</definedName>
    <definedName name="L_12">#REF!</definedName>
    <definedName name="L_13">#REF!</definedName>
    <definedName name="L_14">#REF!</definedName>
    <definedName name="L_15">#REF!</definedName>
    <definedName name="L_19">#REF!</definedName>
    <definedName name="l_2">#REF!</definedName>
    <definedName name="L_20">#REF!</definedName>
    <definedName name="L_21">#REF!</definedName>
    <definedName name="L_22">#REF!</definedName>
    <definedName name="L_23">#REF!</definedName>
    <definedName name="L_24">#REF!</definedName>
    <definedName name="L_25">#REF!</definedName>
    <definedName name="L_26">#REF!</definedName>
    <definedName name="L_27">#REF!</definedName>
    <definedName name="L_3">#REF!</definedName>
    <definedName name="L_A">#REF!</definedName>
    <definedName name="L_B">#REF!</definedName>
    <definedName name="L_BASE">#REF!</definedName>
    <definedName name="L_bowh_ø_2___maspion_D">#REF!</definedName>
    <definedName name="L_bowh_ø_4___maspion_D">#REF!</definedName>
    <definedName name="L_C">#REF!</definedName>
    <definedName name="l1ti50">#REF!</definedName>
    <definedName name="l1ti60">#REF!</definedName>
    <definedName name="l3l100">#REF!</definedName>
    <definedName name="l3l50">#REF!</definedName>
    <definedName name="l3l60">#REF!</definedName>
    <definedName name="l3l70">#REF!</definedName>
    <definedName name="l3l80">#REF!</definedName>
    <definedName name="l3ld100">#REF!</definedName>
    <definedName name="l3ld50">#REF!</definedName>
    <definedName name="l3ld60">#REF!</definedName>
    <definedName name="l3ld70">#REF!</definedName>
    <definedName name="l3ld80">#REF!</definedName>
    <definedName name="l3ti50">#REF!</definedName>
    <definedName name="l3ti60">#REF!</definedName>
    <definedName name="l3ti80">#REF!</definedName>
    <definedName name="l3tisf50">#REF!</definedName>
    <definedName name="l3tisf60">#REF!</definedName>
    <definedName name="laba">#REF!</definedName>
    <definedName name="Label">IF(OR([52]Analisa!$E1="Upah",[52]Analisa!$E1="Bahan",[52]Analisa!$E1="Alat",[52]Analisa!$E1="Sub Kontraktor"),1,0)</definedName>
    <definedName name="LabelProyek">[41]CekList!$B$23:$B$31</definedName>
    <definedName name="labforag">#REF!</definedName>
    <definedName name="labmacro">#REF!</definedName>
    <definedName name="labmilk">#REF!</definedName>
    <definedName name="labnutri">#REF!</definedName>
    <definedName name="LABO">#REF!</definedName>
    <definedName name="LABOUR_CAMP">#REF!</definedName>
    <definedName name="labtekno">#REF!</definedName>
    <definedName name="Laburmowileks">#REF!</definedName>
    <definedName name="lad200x100">#REF!</definedName>
    <definedName name="lad300x100">#REF!</definedName>
    <definedName name="lad400x100">#REF!</definedName>
    <definedName name="lad500x100">#REF!</definedName>
    <definedName name="lahanb">#REF!</definedName>
    <definedName name="LainLain">'[41]Lain-Lain'!$B$4:$F$62</definedName>
    <definedName name="laker">#REF!</definedName>
    <definedName name="lamber.1">#REF!</definedName>
    <definedName name="Lambersiring_rangka">#REF!</definedName>
    <definedName name="Lambriziring_rangka">#REF!</definedName>
    <definedName name="lampu.m">#REF!</definedName>
    <definedName name="Lampu_Pijar_25_watt_philips">#REF!</definedName>
    <definedName name="Lampu_TL_20_watt">#REF!</definedName>
    <definedName name="Lampu_TL_40_watt">#REF!</definedName>
    <definedName name="langitulang">#REF!</definedName>
    <definedName name="lanker">#REF!</definedName>
    <definedName name="lantai_beton">#REF!</definedName>
    <definedName name="Lantai_kerja">#REF!</definedName>
    <definedName name="LANTAI_P3">#REF!</definedName>
    <definedName name="lantaibak">#REF!</definedName>
    <definedName name="lantaikeramik">#REF!</definedName>
    <definedName name="lantkrj">#REF!</definedName>
    <definedName name="LapIjuk">#REF!</definedName>
    <definedName name="lapis.agg.klasB">#REF!</definedName>
    <definedName name="lapisaggr.klasA">#REF!</definedName>
    <definedName name="LAPISI">#REF!</definedName>
    <definedName name="Lapisperekat">#REF!</definedName>
    <definedName name="lapisresap">#REF!</definedName>
    <definedName name="Lapon.4.b">#REF!</definedName>
    <definedName name="Lapon.5.A">#REF!</definedName>
    <definedName name="Lapon.5.B">#REF!</definedName>
    <definedName name="lapon.8.1.5">#REF!</definedName>
    <definedName name="laptenis">#REF!</definedName>
    <definedName name="las.dop">#REF!</definedName>
    <definedName name="Last_Row" localSheetId="15">IF('ANALISA K3'!Values_Entered,Header_Row+'ANALISA K3'!Number_of_Payments,Header_Row)</definedName>
    <definedName name="Last_Row">IF('ANALISA K3'!Values_Entered,Header_Row+'ANALISA K3'!Number_of_Payments,Header_Row)</definedName>
    <definedName name="Laston">#REF!</definedName>
    <definedName name="laston.3">#REF!</definedName>
    <definedName name="laston.m2">#REF!</definedName>
    <definedName name="LastRowAlat">MATCH(MAX([52]Alat!$L:$L),[52]Alat!$L:$L,0)+1</definedName>
    <definedName name="LastRowAlatB">MATCH(MAX('[41]Alat B'!$I:$I),'[41]Alat B'!$I:$I,0)+1</definedName>
    <definedName name="LastRowAnalisa">MATCH(MAX([52]Analisa!$AH:$AH),[52]Analisa!$AH:$AH,0)</definedName>
    <definedName name="LastRowBahan">MATCH(MAX([52]Bahan!$L:$L),[52]Bahan!$L:$L,0)+1</definedName>
    <definedName name="LastRowBahanB">MATCH(MAX('[41]Bahan B'!$I:$I),'[41]Bahan B'!$I:$I,0)+1</definedName>
    <definedName name="LastRowRAP">MATCH(MAX([52]RAP!$V:$V),[52]RAP!$V:$V,0)+2</definedName>
    <definedName name="LastRowSub">MATCH(MAX([52]Sub!$L:$L),[52]Sub!$L:$L,0)+1</definedName>
    <definedName name="LastRowTelusur">MATCH(MAX([41]Telusur!$O:$O),[41]Telusur!$O:$O,0)+1</definedName>
    <definedName name="LastRowUpah">MATCH(MAX([52]Upah!$L:$L),[52]Upah!$L:$L,0)+1</definedName>
    <definedName name="LastRowUpahB">MATCH(MAX('[41]Upah B'!$I:$I),'[41]Upah B'!$I:$I,0)+1</definedName>
    <definedName name="latai">#REF!</definedName>
    <definedName name="LATPDAM">#REF!</definedName>
    <definedName name="LaunchingBox">#REF!</definedName>
    <definedName name="lbowpvc4">#REF!</definedName>
    <definedName name="LE">#REF!</definedName>
    <definedName name="Le_mari" localSheetId="15">#REF!</definedName>
    <definedName name="Le_mari">#REF!</definedName>
    <definedName name="leb">#REF!</definedName>
    <definedName name="LEGAL_WELFARE">#REF!</definedName>
    <definedName name="lel90pvc10">#REF!</definedName>
    <definedName name="lem">[10]Bahan!$F$59</definedName>
    <definedName name="lem.c">#REF!</definedName>
    <definedName name="lem_aibon">#REF!</definedName>
    <definedName name="Lem_putih__FOX">#REF!</definedName>
    <definedName name="Lemari">#REF!</definedName>
    <definedName name="lemkayu">#REF!</definedName>
    <definedName name="Lempengan_rumput_biasa__teki">#REF!</definedName>
    <definedName name="lempvc">#REF!</definedName>
    <definedName name="leneng">'[47]rek-analisa'!$I$3511</definedName>
    <definedName name="leni">#REF!</definedName>
    <definedName name="leniNovita">#REF!</definedName>
    <definedName name="lg_4">#REF!</definedName>
    <definedName name="lg_5">#REF!</definedName>
    <definedName name="lg_7">#REF!</definedName>
    <definedName name="lgld100">#REF!</definedName>
    <definedName name="lgld70">#REF!</definedName>
    <definedName name="lgld80">#REF!</definedName>
    <definedName name="lgs">#REF!</definedName>
    <definedName name="lgti50">#REF!</definedName>
    <definedName name="lgti60">#REF!</definedName>
    <definedName name="lgti70">#REF!</definedName>
    <definedName name="lgtisf50">#REF!</definedName>
    <definedName name="lgtisf60">#REF!</definedName>
    <definedName name="LIFT">#REF!</definedName>
    <definedName name="Lilin">#REF!</definedName>
    <definedName name="lima">#REF!</definedName>
    <definedName name="Linc">#REF!</definedName>
    <definedName name="LINE_1">#N/A</definedName>
    <definedName name="LINE_2">#REF!</definedName>
    <definedName name="lis">#REF!</definedName>
    <definedName name="lis.g7">#REF!</definedName>
    <definedName name="LIS_GYPSUM_2x5">[34]ANALISA!$J$719</definedName>
    <definedName name="LIS_GYPSUM_5">[34]ANALISA!$J$720</definedName>
    <definedName name="LIS_GYPSUM_9">[34]ANALISA!$J$721</definedName>
    <definedName name="LIS_KAYU_PROFIL_2x5">#REF!</definedName>
    <definedName name="LIS_KAYU_PROFIL_7cm">#REF!</definedName>
    <definedName name="LIS_KERAMIK_7X20">#REF!</definedName>
    <definedName name="LIS_KERAMIK_DINDING_5X20">#REF!</definedName>
    <definedName name="lis3.3">#REF!</definedName>
    <definedName name="lisplank">#REF!</definedName>
    <definedName name="Lisplank_3_10">#REF!</definedName>
    <definedName name="Lisplank_3_20">#REF!</definedName>
    <definedName name="LISPLANK_KAYU_2x3x20">#REF!</definedName>
    <definedName name="LISPLANK_KAYU_3x20">[34]ANALISA!$J$636</definedName>
    <definedName name="list">#REF!</definedName>
    <definedName name="LIST_1">#REF!</definedName>
    <definedName name="LIST_2">#REF!</definedName>
    <definedName name="LIST_3">#REF!</definedName>
    <definedName name="list_6">#REF!</definedName>
    <definedName name="List_gibs_9x9">#REF!</definedName>
    <definedName name="List_gifs_7x7">#REF!</definedName>
    <definedName name="List_Givsum_12_12_cm">#REF!</definedName>
    <definedName name="List_Kalor15">#REF!</definedName>
    <definedName name="List_Kalor35">#REF!</definedName>
    <definedName name="List_profil">#REF!</definedName>
    <definedName name="List_tengah">#REF!</definedName>
    <definedName name="List_Trip34">#REF!</definedName>
    <definedName name="List_Trip4">#REF!</definedName>
    <definedName name="List15">'[35]ANALISA  (BARU)'!$G$582</definedName>
    <definedName name="List34">#REF!</definedName>
    <definedName name="List35">#REF!</definedName>
    <definedName name="List4">#REF!</definedName>
    <definedName name="Listkalor15">#REF!</definedName>
    <definedName name="Listkalor35">#REF!</definedName>
    <definedName name="listp">[10]Bahan!$F$58</definedName>
    <definedName name="listpalankkamper">#REF!</definedName>
    <definedName name="listpla">#REF!</definedName>
    <definedName name="ListPlaf">#REF!</definedName>
    <definedName name="ListPlaf15">'[45]ANALISA SNI''13 '!$I$1892</definedName>
    <definedName name="listplank">[55]analis!$J$269</definedName>
    <definedName name="Listplank_3_15">#REF!</definedName>
    <definedName name="Listplank_3_30">#REF!</definedName>
    <definedName name="Listplank20">#REF!</definedName>
    <definedName name="Listplank2x20">#REF!</definedName>
    <definedName name="listplankkamper">#REF!</definedName>
    <definedName name="ListplankKmpr">'[35]ANALISA  (BARU)'!$G$491</definedName>
    <definedName name="ListProfil">#REF!</definedName>
    <definedName name="listrik">#REF!</definedName>
    <definedName name="ListTatab">#REF!</definedName>
    <definedName name="ListTrip34">#REF!</definedName>
    <definedName name="Listtrip4">#REF!</definedName>
    <definedName name="ListTrip4cm">#REF!</definedName>
    <definedName name="ListTripl4">'[35]ANALISA  (BARU)'!$G$598</definedName>
    <definedName name="Listtripleks34">#REF!</definedName>
    <definedName name="LL" hidden="1">{"'Sheet1'!$A$1"}</definedName>
    <definedName name="LL_01">#REF!</definedName>
    <definedName name="LL_02">#REF!</definedName>
    <definedName name="LL_03">#REF!</definedName>
    <definedName name="LL_04">#REF!</definedName>
    <definedName name="LL_05">#REF!</definedName>
    <definedName name="LL_06">#REF!</definedName>
    <definedName name="LL_07">#REF!</definedName>
    <definedName name="LL_08">#REF!</definedName>
    <definedName name="LL_09">#REF!</definedName>
    <definedName name="LL_10">#REF!</definedName>
    <definedName name="llfoeo" hidden="1">[58]H.Satuan!#REF!</definedName>
    <definedName name="LLL">#REF!</definedName>
    <definedName name="Lmk">#REF!</definedName>
    <definedName name="LNL">#REF!</definedName>
    <definedName name="Lo_apt">#REF!</definedName>
    <definedName name="LOAD">#REF!</definedName>
    <definedName name="loader">#REF!</definedName>
    <definedName name="loader115">#REF!</definedName>
    <definedName name="loaderwheel80hp">#REF!</definedName>
    <definedName name="Loan_Amount">#REF!</definedName>
    <definedName name="Loan_Start">#REF!</definedName>
    <definedName name="Loan_Years">#REF!</definedName>
    <definedName name="LOBBY">#REF!</definedName>
    <definedName name="LOBBY_2">#REF!</definedName>
    <definedName name="LOBBY_3">#REF!</definedName>
    <definedName name="LOBY_A">#REF!</definedName>
    <definedName name="LOBY_B">#REF!</definedName>
    <definedName name="LOBY_BASE">#REF!</definedName>
    <definedName name="LOBY_C">#REF!</definedName>
    <definedName name="lockset">#REF!</definedName>
    <definedName name="loster">[84]BAHAN!$E$29</definedName>
    <definedName name="lp">#REF!</definedName>
    <definedName name="lp.25">#REF!</definedName>
    <definedName name="lp100nb">#REF!</definedName>
    <definedName name="lp36nb">#REF!</definedName>
    <definedName name="LPAA">#REF!</definedName>
    <definedName name="LPBC">#REF!</definedName>
    <definedName name="LPG">#REF!</definedName>
    <definedName name="lt">#REF!</definedName>
    <definedName name="ltkerja">#REF!</definedName>
    <definedName name="LUAS">#REF!</definedName>
    <definedName name="luas_a">#REF!</definedName>
    <definedName name="Luas_Bangunan">#REF!</definedName>
    <definedName name="Luas_Bangunan_2">#REF!</definedName>
    <definedName name="Luas_Bangunan_3">#REF!</definedName>
    <definedName name="luas_s">#REF!</definedName>
    <definedName name="luaspnp">#REF!</definedName>
    <definedName name="luaspnp1">#REF!</definedName>
    <definedName name="lulukSulistjowati">#REF!</definedName>
    <definedName name="lurus">[51]BAHAN!$E$100</definedName>
    <definedName name="M">#REF!</definedName>
    <definedName name="M..">#REF!</definedName>
    <definedName name="m.01">'[47]upah &amp; bahan'!#REF!</definedName>
    <definedName name="M.010">#REF!</definedName>
    <definedName name="M.011">#REF!</definedName>
    <definedName name="M.012">#REF!</definedName>
    <definedName name="M.0121">#REF!</definedName>
    <definedName name="M.0122">#REF!</definedName>
    <definedName name="M.013">[83]UPBAH!$F$37</definedName>
    <definedName name="M.014">#REF!</definedName>
    <definedName name="m.01a">'[47]upah &amp; bahan'!$F$69</definedName>
    <definedName name="m.02">[47]ALAT!$H$11</definedName>
    <definedName name="M.020">#REF!</definedName>
    <definedName name="M.022">#REF!</definedName>
    <definedName name="M.023">#REF!</definedName>
    <definedName name="M.024">#REF!</definedName>
    <definedName name="M.025">#REF!</definedName>
    <definedName name="M.026">#REF!</definedName>
    <definedName name="m.02a">'[47]upah &amp; bahan'!$F$70</definedName>
    <definedName name="m.03">'[47]upah &amp; bahan'!#REF!</definedName>
    <definedName name="M.031">[83]UPBAH!$F$38</definedName>
    <definedName name="M.033">#REF!</definedName>
    <definedName name="M.035">#REF!</definedName>
    <definedName name="m.03a">'[47]upah &amp; bahan'!$F$71</definedName>
    <definedName name="m.04">'[47]upah &amp; bahan'!$F$72</definedName>
    <definedName name="M.040">[83]UPBAH!$F$66</definedName>
    <definedName name="M.041">[83]UPBAH!$F$67</definedName>
    <definedName name="M.042">#REF!</definedName>
    <definedName name="M.043">[83]UPBAH!$F$68</definedName>
    <definedName name="M.044">[83]UPBAH!$F$43</definedName>
    <definedName name="m.05">'[47]upah &amp; bahan'!$F$73</definedName>
    <definedName name="M.050">#REF!</definedName>
    <definedName name="m.06">'[47]upah &amp; bahan'!$F$74</definedName>
    <definedName name="M.061">#REF!</definedName>
    <definedName name="M.064">#REF!</definedName>
    <definedName name="M.065">#REF!</definedName>
    <definedName name="m.07">'[47]upah &amp; bahan'!#REF!</definedName>
    <definedName name="m.08">'[47]upah &amp; bahan'!#REF!</definedName>
    <definedName name="M.080">[83]UPBAH!$F$69</definedName>
    <definedName name="M.081">#REF!</definedName>
    <definedName name="m.09">'[47]upah &amp; bahan'!#REF!</definedName>
    <definedName name="M.090">#REF!</definedName>
    <definedName name="M.092">[83]UPBAH!$F$42</definedName>
    <definedName name="m.10">'[47]upah &amp; bahan'!$F$75</definedName>
    <definedName name="M.102">[83]UPBAH!$F$39</definedName>
    <definedName name="m.11">'[47]upah &amp; bahan'!$F$76</definedName>
    <definedName name="m.12">'[47]upah &amp; bahan'!$F$77</definedName>
    <definedName name="M.123">[83]UPBAH!$F$44</definedName>
    <definedName name="M.127">[83]UPBAH!$F$73</definedName>
    <definedName name="m.12a">'[47]upah &amp; bahan'!$G$77</definedName>
    <definedName name="m.13">'[47]upah &amp; bahan'!$F$78</definedName>
    <definedName name="m.14">'[47]upah &amp; bahan'!$F$79</definedName>
    <definedName name="M.141">[83]UPBAH!$F$70</definedName>
    <definedName name="m.15">'[47]upah &amp; bahan'!$F$80</definedName>
    <definedName name="m.16">'[47]upah &amp; bahan'!#REF!</definedName>
    <definedName name="M.162">#REF!</definedName>
    <definedName name="M.163">[83]UPBAH!$F$71</definedName>
    <definedName name="M.164">#REF!</definedName>
    <definedName name="M.166">#REF!</definedName>
    <definedName name="M.167">#REF!</definedName>
    <definedName name="M.168">[83]UPBAH!$F$45</definedName>
    <definedName name="m.169">[83]UPBAH!$F$40</definedName>
    <definedName name="m.17">'[47]upah &amp; bahan'!$F$81</definedName>
    <definedName name="M.170">#REF!</definedName>
    <definedName name="m.18">'[47]upah &amp; bahan'!$F$82</definedName>
    <definedName name="m.180">[83]UPBAH!$F$82</definedName>
    <definedName name="M.188">[83]UPBAH!$F$36</definedName>
    <definedName name="m.19">'[47]upah &amp; bahan'!$F$83</definedName>
    <definedName name="m.20">'[47]upah &amp; bahan'!#REF!</definedName>
    <definedName name="M.201">[83]UPBAH!$F$74</definedName>
    <definedName name="m.21">'[47]upah &amp; bahan'!#REF!</definedName>
    <definedName name="m.22">'[47]upah &amp; bahan'!#REF!</definedName>
    <definedName name="m.23">'[47]upah &amp; bahan'!#REF!</definedName>
    <definedName name="m.24">'[47]upah &amp; bahan'!#REF!</definedName>
    <definedName name="m.25">'[47]upah &amp; bahan'!#REF!</definedName>
    <definedName name="m.26">'[47]upah &amp; bahan'!$F$84</definedName>
    <definedName name="M.267">[83]UPBAH!$F$72</definedName>
    <definedName name="m.27">'[47]upah &amp; bahan'!$F$85</definedName>
    <definedName name="M.287">[83]UPBAH!$F$65</definedName>
    <definedName name="M.299">[83]UPBAH!$F$75</definedName>
    <definedName name="m.30">'[47]upah &amp; bahan'!#REF!</definedName>
    <definedName name="M.300">[83]UPBAH!$F$76</definedName>
    <definedName name="m.31">'[47]upah &amp; bahan'!#REF!</definedName>
    <definedName name="M.317">[83]UPBAH!$F$78</definedName>
    <definedName name="M.319">[83]UPBAH!$F$79</definedName>
    <definedName name="m.32">'[47]upah &amp; bahan'!#REF!</definedName>
    <definedName name="m.33">'[47]upah &amp; bahan'!#REF!</definedName>
    <definedName name="m.34">'[47]upah &amp; bahan'!$F$86</definedName>
    <definedName name="m.35">'[47]upah &amp; bahan'!#REF!</definedName>
    <definedName name="m.36">'[47]upah &amp; bahan'!#REF!</definedName>
    <definedName name="m.37">'[47]upah &amp; bahan'!$F$87</definedName>
    <definedName name="m.38">'[47]upah &amp; bahan'!$F$88</definedName>
    <definedName name="M.42">'[47]upah &amp; bahan'!$F$90</definedName>
    <definedName name="m.43">'[47]upah &amp; bahan'!#REF!</definedName>
    <definedName name="m.44">'[47]upah &amp; bahan'!$F$91</definedName>
    <definedName name="m.45">'[47]upah &amp; bahan'!$F$92</definedName>
    <definedName name="m.46">'[47]upah &amp; bahan'!$F$89</definedName>
    <definedName name="m.47">'[47]upah &amp; bahan'!$F$94</definedName>
    <definedName name="m.47a">'[47]upah &amp; bahan'!$F$106</definedName>
    <definedName name="m.48">'[47]upah &amp; bahan'!$F$95</definedName>
    <definedName name="m.49">'[47]upah &amp; bahan'!$F$96</definedName>
    <definedName name="m.50">'[47]upah &amp; bahan'!$F$97</definedName>
    <definedName name="m.50a">'[47]upah &amp; bahan'!$F$96</definedName>
    <definedName name="m.51">'[47]upah &amp; bahan'!$F$98</definedName>
    <definedName name="m.51a">'[47]upah &amp; bahan'!$F$99</definedName>
    <definedName name="M.52">'[47]upah &amp; bahan'!$F$102</definedName>
    <definedName name="m.53">'[47]upah &amp; bahan'!$F$103</definedName>
    <definedName name="m.53a">'[47]upah &amp; bahan'!$F$105</definedName>
    <definedName name="M.54">#REF!</definedName>
    <definedName name="M.55">#REF!</definedName>
    <definedName name="M.56">#REF!</definedName>
    <definedName name="M.57">#REF!</definedName>
    <definedName name="m.60">'[47]upah &amp; bahan'!$F$107</definedName>
    <definedName name="M.67">#REF!</definedName>
    <definedName name="m.900">[83]UPBAH!$F$83</definedName>
    <definedName name="M10aa1p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1H1">#REF!</definedName>
    <definedName name="m2_">#REF!</definedName>
    <definedName name="M5.01">#REF!</definedName>
    <definedName name="m8aanc">#REF!</definedName>
    <definedName name="m8aavl">#REF!</definedName>
    <definedName name="ma">#REF!</definedName>
    <definedName name="Ma3pnc">#REF!</definedName>
    <definedName name="Ma3pvl">#REF!</definedName>
    <definedName name="Maa3pnc">#REF!</definedName>
    <definedName name="Maa3pvl">#REF!</definedName>
    <definedName name="mabor">#REF!</definedName>
    <definedName name="Macadam">#REF!</definedName>
    <definedName name="mager">#REF!</definedName>
    <definedName name="magersel">#REF!</definedName>
    <definedName name="mai">#REF!</definedName>
    <definedName name="MAINTENANCE">#REF!</definedName>
    <definedName name="MAL">#REF!</definedName>
    <definedName name="Malat">#REF!</definedName>
    <definedName name="MAN">[10]UPAH!$E$9</definedName>
    <definedName name="mand">#REF!</definedName>
    <definedName name="Mandor">#REF!</definedName>
    <definedName name="mandorb">#REF!</definedName>
    <definedName name="mandorc">#REF!</definedName>
    <definedName name="manhole">#REF!</definedName>
    <definedName name="Manhole1">#REF!</definedName>
    <definedName name="manik.1">[47]RAB!#REF!</definedName>
    <definedName name="manik.10">[47]RAB!#REF!</definedName>
    <definedName name="manik.2">[47]RAB!#REF!</definedName>
    <definedName name="manik.3">[47]RAB!#REF!</definedName>
    <definedName name="manik.4">[47]RAB!#REF!</definedName>
    <definedName name="manik.5">[47]RAB!#REF!</definedName>
    <definedName name="manik.6">[47]RAB!#REF!</definedName>
    <definedName name="manik.7">[47]RAB!#REF!</definedName>
    <definedName name="manik.8">[47]RAB!#REF!</definedName>
    <definedName name="manik.9">[47]RAB!#REF!</definedName>
    <definedName name="Manullang">#REF!</definedName>
    <definedName name="mark_up">#REF!</definedName>
    <definedName name="Mark_UpA">#REF!</definedName>
    <definedName name="Mark_UpB">#REF!</definedName>
    <definedName name="Marka">#REF!</definedName>
    <definedName name="MARKA_1">#REF!</definedName>
    <definedName name="MARKA_2">#REF!</definedName>
    <definedName name="markajalan">#REF!</definedName>
    <definedName name="Marketing">'[39]Penyebaran M'!$I$35</definedName>
    <definedName name="MARKUP">#REF!</definedName>
    <definedName name="Markup_Pek">#REF!</definedName>
    <definedName name="Markup_Upah">#REF!</definedName>
    <definedName name="marmer">#REF!</definedName>
    <definedName name="marmer_40_60">#REF!</definedName>
    <definedName name="marmer_60_60">#REF!</definedName>
    <definedName name="mars">#REF!</definedName>
    <definedName name="mas">{"Book1","4.09 FLORA DAN FAUNA.xls","4.22 PERLENGKAPAN SEKOLAH.xls"}</definedName>
    <definedName name="mas0">{"Book1","4.09 FLORA DAN FAUNA.xls","4.22 PERLENGKAPAN SEKOLAH.xls"}</definedName>
    <definedName name="masd">{"Book1","4.09 FLORA DAN FAUNA.xls","4.22 PERLENGKAPAN SEKOLAH.xls"}</definedName>
    <definedName name="masf">{"Book1","4.09 FLORA DAN FAUNA.xls","4.22 PERLENGKAPAN SEKOLAH.xls"}</definedName>
    <definedName name="masrur">#REF!</definedName>
    <definedName name="mast">{"Book1","4.09 FLORA DAN FAUNA.xls","4.22 PERLENGKAPAN SEKOLAH.xls"}</definedName>
    <definedName name="mat">#REF!</definedName>
    <definedName name="mat_2">#REF!</definedName>
    <definedName name="mat_3">#REF!</definedName>
    <definedName name="Mata_bor">#REF!</definedName>
    <definedName name="Mata_gergaji">#REF!</definedName>
    <definedName name="MATERIAL">#REF!</definedName>
    <definedName name="material2">#REF!</definedName>
    <definedName name="matger">#REF!</definedName>
    <definedName name="matrix">#REF!</definedName>
    <definedName name="matv">#REF!</definedName>
    <definedName name="mawang.1">[47]RAB!#REF!</definedName>
    <definedName name="mawang.10">[47]RAB!#REF!</definedName>
    <definedName name="MAWANG.2">[47]RAB!#REF!</definedName>
    <definedName name="MAWANG.3">[47]RAB!#REF!</definedName>
    <definedName name="mawang.4">[47]RAB!#REF!</definedName>
    <definedName name="mawang.5">[47]RAB!#REF!</definedName>
    <definedName name="mawang.6">[47]RAB!#REF!</definedName>
    <definedName name="mawang.7">[47]RAB!#REF!</definedName>
    <definedName name="mawang.8">[47]RAB!#REF!</definedName>
    <definedName name="mawang.9">[47]RAB!#REF!</definedName>
    <definedName name="may">{"Book1","4.09 FLORA DAN FAUNA.xls","4.22 PERLENGKAPAN SEKOLAH.xls"}</definedName>
    <definedName name="Mb">#REF!</definedName>
    <definedName name="Mba1p">#REF!</definedName>
    <definedName name="Mba3p">#REF!</definedName>
    <definedName name="mbahan">#REF!</definedName>
    <definedName name="mbaja_6">#REF!</definedName>
    <definedName name="mbak">{"Book1","4.09 FLORA DAN FAUNA.xls","4.22 PERLENGKAPAN SEKOLAH.xls"}</definedName>
    <definedName name="mbaut">#REF!</definedName>
    <definedName name="mbb">#REF!</definedName>
    <definedName name="mbb_6">#REF!</definedName>
    <definedName name="Mbb3p">#REF!</definedName>
    <definedName name="mbbek">#REF!</definedName>
    <definedName name="mbbek_6">#REF!</definedName>
    <definedName name="MBBESI">#REF!</definedName>
    <definedName name="MBBESI_6">#REF!</definedName>
    <definedName name="mbbrick">#REF!</definedName>
    <definedName name="mbbrick_6">#REF!</definedName>
    <definedName name="mbbwat">#REF!</definedName>
    <definedName name="mbbwat_6">#REF!</definedName>
    <definedName name="mbesi">#REF!</definedName>
    <definedName name="mbesi_6">#REF!</definedName>
    <definedName name="Mbeton">#REF!</definedName>
    <definedName name="mbhn_6">#REF!</definedName>
    <definedName name="Mbn1p">#REF!</definedName>
    <definedName name="mbtn_6">#REF!</definedName>
    <definedName name="mbw">#REF!</definedName>
    <definedName name="mbw_6">#REF!</definedName>
    <definedName name="mcat">#REF!</definedName>
    <definedName name="mcb">[65]BAHAN!$E$153</definedName>
    <definedName name="mcb.4">#REF!</definedName>
    <definedName name="mcb.6">#REF!</definedName>
    <definedName name="mccb.250">#REF!</definedName>
    <definedName name="mccb.80">#REF!</definedName>
    <definedName name="mcrane">#REF!</definedName>
    <definedName name="mcs">#REF!</definedName>
    <definedName name="MD">#REF!</definedName>
    <definedName name="MDP">#REF!</definedName>
    <definedName name="MDR">#REF!</definedName>
    <definedName name="ME">#REF!</definedName>
    <definedName name="me.1">'[47]upah &amp; bahan'!$F$100</definedName>
    <definedName name="me.2">'[47]upah &amp; bahan'!$F$101</definedName>
    <definedName name="me_6">#REF!</definedName>
    <definedName name="mebor">#REF!</definedName>
    <definedName name="mef">{"Book1","4.09 FLORA DAN FAUNA.xls","4.22 PERLENGKAPAN SEKOLAH.xls"}</definedName>
    <definedName name="meger">#REF!</definedName>
    <definedName name="meja">#REF!</definedName>
    <definedName name="Meja_Belajar">#REF!</definedName>
    <definedName name="Meja_Guru">#REF!</definedName>
    <definedName name="Mejabelajar">#REF!</definedName>
    <definedName name="Mejaguru">#REF!</definedName>
    <definedName name="MejaSiswaGanda">'[46]ANALISA SNI'!$I$2411</definedName>
    <definedName name="mejmar">#REF!</definedName>
    <definedName name="mek">{"Book1","4.09 FLORA DAN FAUNA.xls","4.22 PERLENGKAPAN SEKOLAH.xls"}</definedName>
    <definedName name="meka">#REF!</definedName>
    <definedName name="Mekanik">#REF!</definedName>
    <definedName name="MEKANIKAL">#REF!</definedName>
    <definedName name="mekar">{"Book1","4.09 FLORA DAN FAUNA.xls","4.22 PERLENGKAPAN SEKOLAH.xls"}</definedName>
    <definedName name="mekd">{"Book1","4.09 FLORA DAN FAUNA.xls","4.22 PERLENGKAPAN SEKOLAH.xls"}</definedName>
    <definedName name="meke">{"Book1","4.09 FLORA DAN FAUNA.xls","4.22 PERLENGKAPAN SEKOLAH.xls"}</definedName>
    <definedName name="mekf">{"Book1","4.09 FLORA DAN FAUNA.xls","4.22 PERLENGKAPAN SEKOLAH.xls"}</definedName>
    <definedName name="meki">{"Book1","4.09 FLORA DAN FAUNA.xls","4.22 PERLENGKAPAN SEKOLAH.xls"}</definedName>
    <definedName name="mekl">{"Book1","4.09 FLORA DAN FAUNA.xls","4.22 PERLENGKAPAN SEKOLAH.xls"}</definedName>
    <definedName name="meko">{"Book1","4.09 FLORA DAN FAUNA.xls","4.22 PERLENGKAPAN SEKOLAH.xls"}</definedName>
    <definedName name="mekot">{"Book1","4.09 FLORA DAN FAUNA.xls","4.22 PERLENGKAPAN SEKOLAH.xls"}</definedName>
    <definedName name="mekp">{"Book1","4.09 FLORA DAN FAUNA.xls","4.22 PERLENGKAPAN SEKOLAH.xls"}</definedName>
    <definedName name="mekpli">{"Book1","4.09 FLORA DAN FAUNA.xls","4.22 PERLENGKAPAN SEKOLAH.xls"}</definedName>
    <definedName name="meku">{"Book1","4.09 FLORA DAN FAUNA.xls","4.22 PERLENGKAPAN SEKOLAH.xls"}</definedName>
    <definedName name="mel.">#REF!</definedName>
    <definedName name="melas">#REF!</definedName>
    <definedName name="membraneprofing">[40]Bahan!#REF!</definedName>
    <definedName name="MEMEK">#REF!</definedName>
    <definedName name="MenempatkanBesiBeton">#REF!</definedName>
    <definedName name="MENGEROK_CAT_LAMA">[34]ANALISA!$J$818</definedName>
    <definedName name="meni">[10]Bahan!$F$146</definedName>
    <definedName name="meni.b">#REF!</definedName>
    <definedName name="meni.k">#REF!</definedName>
    <definedName name="meni_kayu">#REF!</definedName>
    <definedName name="MeniBaja">#REF!</definedName>
    <definedName name="menibesi">[10]Bahan!$F$158</definedName>
    <definedName name="menie_kayu">#REF!</definedName>
    <definedName name="MENU2">#REF!</definedName>
    <definedName name="MENU3">#REF!</definedName>
    <definedName name="MENUAG">#REF!</definedName>
    <definedName name="MENUAL">#REF!</definedName>
    <definedName name="MENUB">#REF!</definedName>
    <definedName name="MENUB1">#REF!</definedName>
    <definedName name="MENUB2">#REF!</definedName>
    <definedName name="MENUBOQ">#REF!</definedName>
    <definedName name="MENUBT">#REF!</definedName>
    <definedName name="MENUD2">[11]DIV2!#REF!</definedName>
    <definedName name="MENUD2F">[11]DIV2!#REF!</definedName>
    <definedName name="MENUD2F2">[11]DIV2!#REF!</definedName>
    <definedName name="MENUD2U">[11]DIV2!#REF!</definedName>
    <definedName name="MENUD2U2">[11]DIV2!#REF!</definedName>
    <definedName name="MENUD3">#REF!</definedName>
    <definedName name="MENUD3F">#REF!</definedName>
    <definedName name="MENUD3U">#REF!</definedName>
    <definedName name="MENUD4">#REF!</definedName>
    <definedName name="MENUD4F">#REF!</definedName>
    <definedName name="MENUD4F2">#REF!</definedName>
    <definedName name="MENUD4U">#REF!</definedName>
    <definedName name="MENUD4U2">#REF!</definedName>
    <definedName name="MENUD6">#REF!</definedName>
    <definedName name="MENUD6F">#REF!</definedName>
    <definedName name="MENUD6F2">#REF!</definedName>
    <definedName name="MENUD6U">#REF!</definedName>
    <definedName name="MENUD6U2">#REF!</definedName>
    <definedName name="MENUD7">#REF!</definedName>
    <definedName name="MENUD7F">#REF!</definedName>
    <definedName name="MENUD7F2">#REF!</definedName>
    <definedName name="MENUD7U">#REF!</definedName>
    <definedName name="MENUD7U2">#REF!</definedName>
    <definedName name="MENUD8">#REF!</definedName>
    <definedName name="MENUD8F">#REF!</definedName>
    <definedName name="MENUD8F2">#REF!</definedName>
    <definedName name="MENUD8F3">#REF!</definedName>
    <definedName name="MENUD8F4">#REF!</definedName>
    <definedName name="MENUD8U">#REF!</definedName>
    <definedName name="MENUD8U2">#REF!</definedName>
    <definedName name="MENUD8U3">#REF!</definedName>
    <definedName name="MENUD8U4">#REF!</definedName>
    <definedName name="MENUD9">#REF!</definedName>
    <definedName name="MENUD9F">#REF!</definedName>
    <definedName name="MENUD9F2">#REF!</definedName>
    <definedName name="MENUD9F3">#REF!</definedName>
    <definedName name="MENUD9F4">#REF!</definedName>
    <definedName name="MENUD9U">#REF!</definedName>
    <definedName name="MENUD9U2">#REF!</definedName>
    <definedName name="MENUD9U3">#REF!</definedName>
    <definedName name="MENUD9U4">#REF!</definedName>
    <definedName name="MENUIN">#REF!</definedName>
    <definedName name="MENUMOB">'[22]mob (2)'!#REF!</definedName>
    <definedName name="mep">#REF!</definedName>
    <definedName name="mepo">#REF!</definedName>
    <definedName name="meq">{"Book1","4.09 FLORA DAN FAUNA.xls","4.22 PERLENGKAPAN SEKOLAH.xls"}</definedName>
    <definedName name="mer">{"Book1","4.09 FLORA DAN FAUNA.xls","4.22 PERLENGKAPAN SEKOLAH.xls"}</definedName>
    <definedName name="merah">{"Book1","4.09 FLORA DAN FAUNA.xls","4.22 PERLENGKAPAN SEKOLAH.xls"}</definedName>
    <definedName name="merah.1">#REF!</definedName>
    <definedName name="meranti">#REF!</definedName>
    <definedName name="merantib">[10]Bahan!$F$53</definedName>
    <definedName name="merantip">[10]Bahan!$F$52</definedName>
    <definedName name="mes">{"Book1","4.09 FLORA DAN FAUNA.xls","4.22 PERLENGKAPAN SEKOLAH.xls"}</definedName>
    <definedName name="mesger">#REF!</definedName>
    <definedName name="Mesin_bor">#REF!</definedName>
    <definedName name="Mesin_gergaji">#REF!</definedName>
    <definedName name="Mesin_las">#REF!</definedName>
    <definedName name="Mesin_Potong_ChainShaw">#REF!</definedName>
    <definedName name="Mesin_potong_plat">#REF!</definedName>
    <definedName name="Mesin_snay">#REF!</definedName>
    <definedName name="mesingilas">#REF!</definedName>
    <definedName name="mesingilas3roda">#REF!</definedName>
    <definedName name="mesingilaskaret">#REF!</definedName>
    <definedName name="mesingilastendem">#REF!</definedName>
    <definedName name="meslas">#REF!</definedName>
    <definedName name="MESS_JAKARTA">#REF!</definedName>
    <definedName name="MESS_U.PANDANG">#REF!</definedName>
    <definedName name="met">{"Book1","4.09 FLORA DAN FAUNA.xls","4.22 PERLENGKAPAN SEKOLAH.xls"}</definedName>
    <definedName name="METODE">#REF!</definedName>
    <definedName name="meu">{"Book1","4.09 FLORA DAN FAUNA.xls","4.22 PERLENGKAPAN SEKOLAH.xls"}</definedName>
    <definedName name="mev">{"Book1","4.09 FLORA DAN FAUNA.xls","4.22 PERLENGKAPAN SEKOLAH.xls"}</definedName>
    <definedName name="mew">{"Book1","4.09 FLORA DAN FAUNA.xls","4.22 PERLENGKAPAN SEKOLAH.xls"}</definedName>
    <definedName name="mey">{"Book1","4.09 FLORA DAN FAUNA.xls","4.22 PERLENGKAPAN SEKOLAH.xls"}</definedName>
    <definedName name="meyi">{"Book1","4.09 FLORA DAN FAUNA.xls","4.22 PERLENGKAPAN SEKOLAH.xls"}</definedName>
    <definedName name="mff">#REF!</definedName>
    <definedName name="mgilas">#REF!</definedName>
    <definedName name="mh">#REF!</definedName>
    <definedName name="mill">[29]BAHAN!$E$21</definedName>
    <definedName name="MILYAR">#REF!</definedName>
    <definedName name="mincat">#REF!</definedName>
    <definedName name="mini">#REF!</definedName>
    <definedName name="Minivibro">#REF!</definedName>
    <definedName name="MINOR">#REF!</definedName>
    <definedName name="minya.c">#REF!</definedName>
    <definedName name="minyak">#REF!</definedName>
    <definedName name="Minyak_cat">#REF!</definedName>
    <definedName name="MinyakTanah">#REF!</definedName>
    <definedName name="MISC">#REF!</definedName>
    <definedName name="MISC._FEILD_EXP">#REF!</definedName>
    <definedName name="MISC._TEMP">#REF!</definedName>
    <definedName name="MISTIL">#REF!</definedName>
    <definedName name="MIT">#N/A</definedName>
    <definedName name="MIXER">#REF!</definedName>
    <definedName name="mjasa">#REF!</definedName>
    <definedName name="mkayu">#REF!</definedName>
    <definedName name="mlas">#REF!</definedName>
    <definedName name="mlasjam">#REF!</definedName>
    <definedName name="mlasunit">#REF!</definedName>
    <definedName name="mm">#REF!</definedName>
    <definedName name="MM_00">#REF!</definedName>
    <definedName name="MM_01">#REF!</definedName>
    <definedName name="MM_02">#REF!</definedName>
    <definedName name="MM_07">#REF!</definedName>
    <definedName name="MM_08">#REF!</definedName>
    <definedName name="MM_09">#REF!</definedName>
    <definedName name="MM_10">#REF!</definedName>
    <definedName name="MM_11">#REF!</definedName>
    <definedName name="MM_12">#REF!</definedName>
    <definedName name="MM_13">#REF!</definedName>
    <definedName name="MM_14">#REF!</definedName>
    <definedName name="MM_15">#REF!</definedName>
    <definedName name="MM_16">#REF!</definedName>
    <definedName name="MM_17">#REF!</definedName>
    <definedName name="MM_19">#REF!</definedName>
    <definedName name="MM_20">#REF!</definedName>
    <definedName name="MM_21">#REF!</definedName>
    <definedName name="MM_22">#REF!</definedName>
    <definedName name="MM_23">#REF!</definedName>
    <definedName name="MM_24">#REF!</definedName>
    <definedName name="MM_25">#REF!</definedName>
    <definedName name="MM_26">#REF!</definedName>
    <definedName name="mmc" localSheetId="1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>#REF!</definedName>
    <definedName name="MMMMM">#REF!</definedName>
    <definedName name="MNL">#REF!</definedName>
    <definedName name="MOB">#REF!</definedName>
    <definedName name="mob.alat">'[47]mob-alat'!$I$35</definedName>
    <definedName name="MOBILISASI">#REF!</definedName>
    <definedName name="Mobilization">#REF!</definedName>
    <definedName name="MOC">#REF!</definedName>
    <definedName name="MOL">#REF!</definedName>
    <definedName name="molen">#REF!</definedName>
    <definedName name="molenbeton">#REF!</definedName>
    <definedName name="molenunit">#REF!</definedName>
    <definedName name="MORTAR13">#REF!</definedName>
    <definedName name="mosok">#REF!</definedName>
    <definedName name="Motor.Grader">#REF!</definedName>
    <definedName name="Motor_Grader">#REF!</definedName>
    <definedName name="mould_oil">#REF!</definedName>
    <definedName name="MOVE">#REF!</definedName>
    <definedName name="mowilek">[29]BAHAN!$E$94</definedName>
    <definedName name="Mp">#REF!</definedName>
    <definedName name="MP_21">#REF!</definedName>
    <definedName name="MP_221">#REF!</definedName>
    <definedName name="MP_222">#REF!</definedName>
    <definedName name="MP_311">#REF!</definedName>
    <definedName name="MP_311a">#REF!</definedName>
    <definedName name="MP_312">#REF!</definedName>
    <definedName name="MP_312b">#REF!</definedName>
    <definedName name="MP_321">#REF!</definedName>
    <definedName name="MP_322">#REF!</definedName>
    <definedName name="MP_33">#REF!</definedName>
    <definedName name="MP_421">#REF!</definedName>
    <definedName name="MP_422">#REF!</definedName>
    <definedName name="MP_423">#REF!</definedName>
    <definedName name="MP_424">#REF!</definedName>
    <definedName name="MP_511">#REF!</definedName>
    <definedName name="MP_512">#REF!</definedName>
    <definedName name="MP_513">#REF!</definedName>
    <definedName name="MP_52">#REF!</definedName>
    <definedName name="MP_55">#REF!</definedName>
    <definedName name="mpl">#REF!</definedName>
    <definedName name="mpre">#REF!</definedName>
    <definedName name="mprel_6">#REF!</definedName>
    <definedName name="Mpres">"mt"</definedName>
    <definedName name="mprt">#REF!</definedName>
    <definedName name="mprt_6">#REF!</definedName>
    <definedName name="mr">#REF!</definedName>
    <definedName name="mrab">#REF!</definedName>
    <definedName name="mrtr">#REF!</definedName>
    <definedName name="ms">#REF!</definedName>
    <definedName name="MSS_8.01_2_">#REF!</definedName>
    <definedName name="MTMAC12">#REF!</definedName>
    <definedName name="mtram">#REF!</definedName>
    <definedName name="mts">#REF!</definedName>
    <definedName name="MTX">#REF!</definedName>
    <definedName name="mu">#REF!</definedName>
    <definedName name="mu_200">#REF!</definedName>
    <definedName name="mu_6">#REF!</definedName>
    <definedName name="mua">#REF!</definedName>
    <definedName name="mua_6">#REF!</definedName>
    <definedName name="mualat">#REF!</definedName>
    <definedName name="mualat_6">#REF!</definedName>
    <definedName name="mubesi">#REF!</definedName>
    <definedName name="mubhn">#REF!</definedName>
    <definedName name="mubtn">#REF!</definedName>
    <definedName name="muc">#REF!</definedName>
    <definedName name="muk">{"Book1","4.09 FLORA DAN FAUNA.xls","4.22 PERLENGKAPAN SEKOLAH.xls"}</definedName>
    <definedName name="multi8">#REF!</definedName>
    <definedName name="multicolour">#REF!</definedName>
    <definedName name="multiplek">[29]BAHAN!$E$65</definedName>
    <definedName name="multiplek_12">#REF!</definedName>
    <definedName name="Multiplek_12_mm__2_x_pakai__75">#REF!</definedName>
    <definedName name="multiplek_12mm">#REF!</definedName>
    <definedName name="multiplek_15">#REF!</definedName>
    <definedName name="multiplek_18">#REF!</definedName>
    <definedName name="multiplek_4mm">#REF!</definedName>
    <definedName name="multiplek_6mm">#REF!</definedName>
    <definedName name="multiplek_9">#REF!</definedName>
    <definedName name="Multiplek_9_mm__2_x_pakai__75">#REF!</definedName>
    <definedName name="multiplek_9mm">#REF!</definedName>
    <definedName name="mulyo">#REF!</definedName>
    <definedName name="mum">#REF!</definedName>
    <definedName name="mume_6">#REF!</definedName>
    <definedName name="mup">#REF!</definedName>
    <definedName name="mup_6">#REF!</definedName>
    <definedName name="mupah">#REF!</definedName>
    <definedName name="mupan">#REF!</definedName>
    <definedName name="Muph">#REF!</definedName>
    <definedName name="mupre2">#REF!</definedName>
    <definedName name="mupres">#REF!</definedName>
    <definedName name="murbaut12">#REF!</definedName>
    <definedName name="murbaut16">#REF!</definedName>
    <definedName name="murbaut19">#REF!</definedName>
    <definedName name="murbaut22">#REF!</definedName>
    <definedName name="murbautklem">#REF!</definedName>
    <definedName name="Murda">'[45]ANALISA SNI''13 '!$I$1710</definedName>
    <definedName name="MURDA_FIBER">#REF!</definedName>
    <definedName name="MURDA_PARAS">[34]ANALISA!$J$620</definedName>
    <definedName name="mus">#REF!</definedName>
    <definedName name="musan">#REF!</definedName>
    <definedName name="musola">#REF!</definedName>
    <definedName name="musub">#REF!</definedName>
    <definedName name="mvd0.75">#REF!</definedName>
    <definedName name="mvd1.25">#REF!</definedName>
    <definedName name="mvd1.5">#REF!</definedName>
    <definedName name="mvd2.5">#REF!</definedName>
    <definedName name="N">#N/A</definedName>
    <definedName name="N.25">#REF!</definedName>
    <definedName name="n_8a">#REF!</definedName>
    <definedName name="n1pig">#REF!</definedName>
    <definedName name="n1pind">#REF!</definedName>
    <definedName name="n1ping">#REF!</definedName>
    <definedName name="n1pint">#REF!</definedName>
    <definedName name="NA">#REF!</definedName>
    <definedName name="naco">#REF!</definedName>
    <definedName name="NAIL">#REF!</definedName>
    <definedName name="nako">[10]Bahan!$F$181</definedName>
    <definedName name="nama">[61]analis!$J$330</definedName>
    <definedName name="NamaAnggaran">[85]RAB!#REF!</definedName>
    <definedName name="Name">#REF!</definedName>
    <definedName name="natimah">#REF!</definedName>
    <definedName name="nbm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akyo">#REF!</definedName>
    <definedName name="neon">[51]BAHAN!$E$121</definedName>
    <definedName name="NEW">#REF!</definedName>
    <definedName name="newb">#N/A</definedName>
    <definedName name="ngaci">[55]analis!$J$82</definedName>
    <definedName name="NGRA">#REF!</definedName>
    <definedName name="nhn">#REF!</definedName>
    <definedName name="NI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LAIFISIKKONTRAK">[86]RAB!$G$83</definedName>
    <definedName name="NilaiFisikOE">'[41]BQ RAB'!$H$97</definedName>
    <definedName name="NilaiOE">'[41]BQ RAB'!$H$100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ip">[43]BASIC!$F$123</definedName>
    <definedName name="NIPDIR">#REF!</definedName>
    <definedName name="NIPER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mrKontrakAK">'[87]Cek list'!$E$16</definedName>
    <definedName name="NmrKontrakDiskan">'[87]Cek list'!$E$15</definedName>
    <definedName name="nn">#REF!</definedName>
    <definedName name="NN_01">#REF!</definedName>
    <definedName name="NN_01A">#REF!</definedName>
    <definedName name="NN_02">#REF!</definedName>
    <definedName name="NN_03">#REF!</definedName>
    <definedName name="NN_04">#REF!</definedName>
    <definedName name="NN_05">#REF!</definedName>
    <definedName name="NN_06">#REF!</definedName>
    <definedName name="NN_07">#REF!</definedName>
    <definedName name="NN_08">#REF!</definedName>
    <definedName name="nn1p">#REF!</definedName>
    <definedName name="nn3p">#REF!</definedName>
    <definedName name="NNL">#REF!</definedName>
    <definedName name="nnnc3p">#REF!</definedName>
    <definedName name="nnvl3p">#REF!</definedName>
    <definedName name="no">{"Book1","4.09 FLORA DAN FAUNA.xls","4.22 PERLENGKAPAN SEKOLAH.xls"}</definedName>
    <definedName name="no.1">'[47]ANALISA BOW'!#REF!</definedName>
    <definedName name="no.13">'[47]ANALISA BOW'!#REF!</definedName>
    <definedName name="no.14">'[47]ANALISA BOW'!#REF!</definedName>
    <definedName name="nock_genteng_beton">#REF!</definedName>
    <definedName name="NOIFS">#REF!</definedName>
    <definedName name="NOIP">#REF!</definedName>
    <definedName name="NOIT">#REF!</definedName>
    <definedName name="NokSeng" localSheetId="15">#REF!</definedName>
    <definedName name="NokSeng">#REF!</definedName>
    <definedName name="NokSirap" localSheetId="15">#REF!</definedName>
    <definedName name="NokSirap">#REF!</definedName>
    <definedName name="nokstel">#REF!</definedName>
    <definedName name="NOMFS">#REF!</definedName>
    <definedName name="NOMP">#REF!</definedName>
    <definedName name="NOMT">#REF!</definedName>
    <definedName name="nosing">#REF!</definedName>
    <definedName name="NPG">#REF!</definedName>
    <definedName name="NSTD">#REF!</definedName>
    <definedName name="NSTDR">#REF!</definedName>
    <definedName name="Num_Pmt_Per_Year" localSheetId="15">#REF!</definedName>
    <definedName name="Num_Pmt_Per_Year">#REF!</definedName>
    <definedName name="Number_of_Payments" localSheetId="15">MATCH(0.01,End_Bal,-1)+1</definedName>
    <definedName name="Number_of_Payments">MATCH(0.01,End_Bal,-1)+1</definedName>
    <definedName name="Nusagolfres" localSheetId="10">[0]!_________pv100</definedName>
    <definedName name="Nusagolfres" localSheetId="3">[0]!_________pv100</definedName>
    <definedName name="Nusagolfres" localSheetId="12">[0]!_________pv100</definedName>
    <definedName name="Nusagolfres" localSheetId="13">[0]!_________pv100</definedName>
    <definedName name="Nusagolfres">[0]!_________pv100</definedName>
    <definedName name="nya.25">#REF!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>#REF!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>#REF!</definedName>
    <definedName name="nyfgby4x95">#REF!</definedName>
    <definedName name="nyfgby5x6lt">#REF!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x2.5flt">#REF!</definedName>
    <definedName name="nym41.5">#REF!</definedName>
    <definedName name="nym42.5">#REF!</definedName>
    <definedName name="nymhy">#REF!</definedName>
    <definedName name="nyy.3.2">#REF!</definedName>
    <definedName name="nyy.4.16">#REF!</definedName>
    <definedName name="nyy11x1x500">#REF!</definedName>
    <definedName name="nyy14x1x500">#REF!</definedName>
    <definedName name="nyy16x1x500">#REF!</definedName>
    <definedName name="nyy18x1x500">#REF!</definedName>
    <definedName name="nyy21.5">#REF!</definedName>
    <definedName name="nyy21x1x500">#REF!</definedName>
    <definedName name="nyy22.5">#REF!</definedName>
    <definedName name="nyy2415070">#REF!</definedName>
    <definedName name="nyy25x1x500">#REF!</definedName>
    <definedName name="nyy2x4x16">#REF!</definedName>
    <definedName name="nyy31.5">#REF!</definedName>
    <definedName name="nyy32.5">#REF!</definedName>
    <definedName name="nyy3x6">#REF!</definedName>
    <definedName name="nyy41.5">#REF!</definedName>
    <definedName name="nyy42.5">#REF!</definedName>
    <definedName name="nyy42115070">#REF!</definedName>
    <definedName name="nyy4212470">#REF!</definedName>
    <definedName name="nyy4x10">#REF!</definedName>
    <definedName name="nyy4x120">#REF!</definedName>
    <definedName name="nyy4x16">#REF!</definedName>
    <definedName name="nyy4x185">#REF!</definedName>
    <definedName name="nyy4x1x300">#REF!</definedName>
    <definedName name="nyy4x1x400">#REF!</definedName>
    <definedName name="nyy4x1x500">#REF!</definedName>
    <definedName name="nyy4x25">#REF!</definedName>
    <definedName name="nyy4x50">#REF!</definedName>
    <definedName name="nyy4x70">#REF!</definedName>
    <definedName name="nyy4x95">#REF!</definedName>
    <definedName name="nyy5x4">#REF!</definedName>
    <definedName name="nyy5x6">#REF!</definedName>
    <definedName name="nyy7x1x300">#REF!</definedName>
    <definedName name="nyy7x1x500">#REF!</definedName>
    <definedName name="O_1a">#REF!</definedName>
    <definedName name="Ø10">#REF!</definedName>
    <definedName name="Ø12">#REF!</definedName>
    <definedName name="Ø6">#REF!</definedName>
    <definedName name="Ø8">#REF!</definedName>
    <definedName name="oa">#REF!</definedName>
    <definedName name="oag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ØD13">#REF!</definedName>
    <definedName name="ØD16">#REF!</definedName>
    <definedName name="ØD19">#REF!</definedName>
    <definedName name="ØD22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h">#REF!</definedName>
    <definedName name="oi">#REF!</definedName>
    <definedName name="OIL___FUEL">#REF!</definedName>
    <definedName name="ok">#REF!</definedName>
    <definedName name="oke">[50]Reservoir!#REF!</definedName>
    <definedName name="Oker">#REF!</definedName>
    <definedName name="okok">#REF!</definedName>
    <definedName name="oksi">#REF!</definedName>
    <definedName name="oli">#REF!</definedName>
    <definedName name="Olie">#REF!</definedName>
    <definedName name="OLP">#REF!</definedName>
    <definedName name="OMC" localSheetId="1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ngkos_Pasang_Papan_Nama">#REF!</definedName>
    <definedName name="ono">#REF!</definedName>
    <definedName name="oo">#REF!</definedName>
    <definedName name="OO_01">#REF!</definedName>
    <definedName name="OO_02">#REF!</definedName>
    <definedName name="OO_03">#REF!</definedName>
    <definedName name="OO_04">#REF!</definedName>
    <definedName name="OO_05">#REF!</definedName>
    <definedName name="OO_06">#REF!</definedName>
    <definedName name="OO_07">#REF!</definedName>
    <definedName name="oon" hidden="1">{#N/A,#N/A,FALSE,"REK";#N/A,#N/A,FALSE,"rab"}</definedName>
    <definedName name="ooo">#REF!</definedName>
    <definedName name="oooooo">#REF!</definedName>
    <definedName name="OP">#REF!</definedName>
    <definedName name="operasi">#REF!</definedName>
    <definedName name="OPERATING_EQUIPMENT">#REF!</definedName>
    <definedName name="OPERATING_EQUIPMENT_2">#REF!</definedName>
    <definedName name="OPERATING_EQUIPMENT_3">#REF!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ptionButton">'[52]Rekap RAP'!#REF!</definedName>
    <definedName name="OrderTable" hidden="1">#REF!</definedName>
    <definedName name="ornamenbesi">[40]Bahan!#REF!</definedName>
    <definedName name="OSI">#REF!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>#REF!</definedName>
    <definedName name="OUT">#REF!</definedName>
    <definedName name="outv">#REF!</definedName>
    <definedName name="outvl">#REF!</definedName>
    <definedName name="overpal">#REF!</definedName>
    <definedName name="overtime">#REF!</definedName>
    <definedName name="ovh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Oxigen">#REF!</definedName>
    <definedName name="P">#REF!</definedName>
    <definedName name="P..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klas1">#REF!</definedName>
    <definedName name="p.klas2">#REF!</definedName>
    <definedName name="p.klas3">#REF!</definedName>
    <definedName name="p.l">#REF!</definedName>
    <definedName name="p.meka">#REF!</definedName>
    <definedName name="p.petir">#REF!</definedName>
    <definedName name="P.Tyre.Roller">#REF!</definedName>
    <definedName name="P_19">#REF!</definedName>
    <definedName name="P_23">#REF!</definedName>
    <definedName name="p_ab">#REF!</definedName>
    <definedName name="p_d">#REF!</definedName>
    <definedName name="p_d1">#REF!</definedName>
    <definedName name="p_hy">#REF!</definedName>
    <definedName name="p_psg">#REF!</definedName>
    <definedName name="p_trafo">#REF!</definedName>
    <definedName name="p_urug">#REF!</definedName>
    <definedName name="p1ti50">#REF!</definedName>
    <definedName name="p1ti60">#REF!</definedName>
    <definedName name="p1ti70">#REF!</definedName>
    <definedName name="p1ti80">#REF!</definedName>
    <definedName name="p1tif50">#REF!</definedName>
    <definedName name="p2ti50">#REF!</definedName>
    <definedName name="p2ti60">#REF!</definedName>
    <definedName name="p2ti70">#REF!</definedName>
    <definedName name="p2ti80">#REF!</definedName>
    <definedName name="p2tif50">#REF!</definedName>
    <definedName name="p3al50">#REF!</definedName>
    <definedName name="p3al60">#REF!</definedName>
    <definedName name="p3al70">#REF!</definedName>
    <definedName name="p3al80">#REF!</definedName>
    <definedName name="p3ati50">#REF!</definedName>
    <definedName name="p3ati60">#REF!</definedName>
    <definedName name="p3atif50">#REF!</definedName>
    <definedName name="p3atifr50">#REF!</definedName>
    <definedName name="p3atifr60">#REF!</definedName>
    <definedName name="p3ti50">#REF!</definedName>
    <definedName name="p3ti60">#REF!</definedName>
    <definedName name="p3ti70">#REF!</definedName>
    <definedName name="p3ti80">#REF!</definedName>
    <definedName name="p3tif50">#REF!</definedName>
    <definedName name="P5000000">#REF!</definedName>
    <definedName name="pa">#REF!</definedName>
    <definedName name="PA6A">#REF!</definedName>
    <definedName name="Paanstm">#REF!</definedName>
    <definedName name="pabf100">#REF!</definedName>
    <definedName name="pabf125">#REF!</definedName>
    <definedName name="pabf150">#REF!</definedName>
    <definedName name="pabf4">#REF!</definedName>
    <definedName name="pabf6">#REF!</definedName>
    <definedName name="pabf65">#REF!</definedName>
    <definedName name="pabf80">#REF!</definedName>
    <definedName name="PAC0Q2">#REF!</definedName>
    <definedName name="PAciDd">#REF!</definedName>
    <definedName name="pagar">#REF!</definedName>
    <definedName name="pagar_sementara">#REF!</definedName>
    <definedName name="pagarbrc">#REF!</definedName>
    <definedName name="PagarSementara">#REF!</definedName>
    <definedName name="pah">#REF!</definedName>
    <definedName name="PAHPDAM">#REF!</definedName>
    <definedName name="PAIN">#REF!</definedName>
    <definedName name="PAKET">#REF!</definedName>
    <definedName name="pakf100">#REF!</definedName>
    <definedName name="pakf150">#REF!</definedName>
    <definedName name="pakf80">#REF!</definedName>
    <definedName name="paku">[10]Bahan!$F$225</definedName>
    <definedName name="paku.1">#REF!</definedName>
    <definedName name="paku.4">#REF!</definedName>
    <definedName name="paku.as">#REF!</definedName>
    <definedName name="paku.k">#REF!</definedName>
    <definedName name="paku.kal">#REF!</definedName>
    <definedName name="paku.mtl">#REF!</definedName>
    <definedName name="paku.s">#REF!</definedName>
    <definedName name="Paku_payung">#REF!</definedName>
    <definedName name="paku_peluru">#REF!</definedName>
    <definedName name="Paku_sekrup">#REF!</definedName>
    <definedName name="Paku_seng">#REF!</definedName>
    <definedName name="paku_triplek">#REF!</definedName>
    <definedName name="paku1">#REF!</definedName>
    <definedName name="paku2">#REF!</definedName>
    <definedName name="pakuasb">#REF!</definedName>
    <definedName name="pakucamp">#REF!</definedName>
    <definedName name="pakucampb">#REF!</definedName>
    <definedName name="pakucampc">#REF!</definedName>
    <definedName name="pakueternitc">#REF!</definedName>
    <definedName name="pakul">[29]BAHAN!$E$46</definedName>
    <definedName name="pakup">[10]Bahan!$F$230</definedName>
    <definedName name="pakupayung">[40]Bahan!#REF!</definedName>
    <definedName name="pakur">[10]Bahan!$F$224</definedName>
    <definedName name="pakuseng">#REF!</definedName>
    <definedName name="pakusengb">#REF!</definedName>
    <definedName name="pakusengc">#REF!</definedName>
    <definedName name="pakuternit">#REF!</definedName>
    <definedName name="pakuternitb">#REF!</definedName>
    <definedName name="palm">#REF!</definedName>
    <definedName name="palu">#REF!</definedName>
    <definedName name="palukaret">[40]Bahan!#REF!</definedName>
    <definedName name="pan">#REF!</definedName>
    <definedName name="pancang">#REF!</definedName>
    <definedName name="pancang450">#REF!</definedName>
    <definedName name="pancang600">#REF!</definedName>
    <definedName name="Pancangsheet">#REF!</definedName>
    <definedName name="Panel">#REF!</definedName>
    <definedName name="Panil_Bengkirai">#REF!</definedName>
    <definedName name="Panil_Jati">#REF!</definedName>
    <definedName name="PanilBenkirai">#REF!</definedName>
    <definedName name="PanilBngkrai">'[35]ANALISA  (BARU)'!$G$526</definedName>
    <definedName name="Paniljati">#REF!</definedName>
    <definedName name="panilk">#REF!</definedName>
    <definedName name="PanilKamper">#REF!</definedName>
    <definedName name="panjang">#REF!</definedName>
    <definedName name="papan">#REF!</definedName>
    <definedName name="papan.1">#REF!</definedName>
    <definedName name="papan.klas1">#REF!</definedName>
    <definedName name="papan_3_30_kamperoven">#REF!</definedName>
    <definedName name="papan_bekisting_20_20">#REF!</definedName>
    <definedName name="Papan_Kayu_kls._II">#REF!</definedName>
    <definedName name="Papan_terentang__2_x_pakai__75">#REF!</definedName>
    <definedName name="papanbegesting">#REF!</definedName>
    <definedName name="papank4">#REF!</definedName>
    <definedName name="papankayuborneo">#REF!</definedName>
    <definedName name="papanklas1">#REF!</definedName>
    <definedName name="papanklas3">#REF!</definedName>
    <definedName name="paper">#REF!</definedName>
    <definedName name="par">#REF!</definedName>
    <definedName name="paragon">[29]BAHAN!$E$86</definedName>
    <definedName name="parang">#REF!</definedName>
    <definedName name="paras">[29]BAHAN!$E$26</definedName>
    <definedName name="Paras_btgosokkerobokan">#REF!</definedName>
    <definedName name="Paras_btgosokukir">#REF!</definedName>
    <definedName name="Paras_Kerobokan">#REF!</definedName>
    <definedName name="Paras_Palimanan">#REF!</definedName>
    <definedName name="Parasbtgogokukir">#REF!</definedName>
    <definedName name="parasbtgosokkerobk">#REF!</definedName>
    <definedName name="Parasbtgosokkerobokan">#REF!</definedName>
    <definedName name="parasbtgosokukir">#REF!</definedName>
    <definedName name="parasgosokbesar">[40]Bahan!#REF!</definedName>
    <definedName name="parasgosoksedang">[40]Bahan!#REF!</definedName>
    <definedName name="parask">[29]BAHAN!$E$27</definedName>
    <definedName name="Paraskerobk">'[46]ANALISA SNI'!$I$2521</definedName>
    <definedName name="ParasKerobokan">#REF!</definedName>
    <definedName name="ParasNusa">#REF!</definedName>
    <definedName name="Paraspalimanan">#REF!</definedName>
    <definedName name="paraspilah">[40]Bahan!#REF!</definedName>
    <definedName name="parasukir">#REF!</definedName>
    <definedName name="PARTISI">#REF!</definedName>
    <definedName name="PartisiPly">#REF!</definedName>
    <definedName name="Pas">#REF!</definedName>
    <definedName name="pas.batudnmortar">#REF!</definedName>
    <definedName name="Pas.Gorong45">#REF!</definedName>
    <definedName name="Pas.Kaca">#REF!</definedName>
    <definedName name="Pas.Kaca5">#REF!</definedName>
    <definedName name="Pas_Bataco">#REF!</definedName>
    <definedName name="Pas_Batu_Kali15">'[35]ANALISA  (BARU)'!$G$274</definedName>
    <definedName name="Pas_bouw_pagr">#REF!</definedName>
    <definedName name="Pas_bouwp">#REF!</definedName>
    <definedName name="Pas_bouwplank_baru">'[35]ANALISA  (BARU)'!$G$233</definedName>
    <definedName name="Pas_Bt_Kali">#REF!</definedName>
    <definedName name="Pas_Bt_Kosong">'[35]ANALISA  (BARU)'!$G$265</definedName>
    <definedName name="Pas_Bt_Ksng">#REF!</definedName>
    <definedName name="Pas_Bt_Mrh_Ppalihan">'[35]ANALISA  (BARU)'!$G$303</definedName>
    <definedName name="Pas_Bt_Mrh15">'[35]ANALISA  (BARU)'!$G$302</definedName>
    <definedName name="Pas_Btpilah">#REF!</definedName>
    <definedName name="Pas_Bubungan">#REF!</definedName>
    <definedName name="Pas_Kembali_Btmerah">#REF!</definedName>
    <definedName name="Pas_kembali_kuda">#REF!</definedName>
    <definedName name="Pas_KembaliKusen">#REF!</definedName>
    <definedName name="Pas_Kembl_Usuk">#REF!</definedName>
    <definedName name="Pas_KemBongkarDJ">#REF!</definedName>
    <definedName name="Pas_Kmbali_Atp">#REF!</definedName>
    <definedName name="Pas_Kmbl_Btmerah">#REF!</definedName>
    <definedName name="Pas_Kmbli_Kuda">#REF!</definedName>
    <definedName name="Pas_Loster">#REF!</definedName>
    <definedName name="Pas_Paving">#REF!</definedName>
    <definedName name="Pas_Reng">#REF!</definedName>
    <definedName name="Pas_Trsm_Bt_Merah12">'[35]ANALISA  (BARU)'!$G$293</definedName>
    <definedName name="Pas_Usuk">#REF!</definedName>
    <definedName name="pasang">#REF!</definedName>
    <definedName name="pasang.bt.adukan">#REF!</definedName>
    <definedName name="PASANG_ENGSEL_JENDELA">#REF!</definedName>
    <definedName name="PASANG_KIPAS_ANGIN_CEILING">#REF!</definedName>
    <definedName name="PASANG_KIPAS_ANGIN_WALLSWING">#REF!</definedName>
    <definedName name="PASANG_LAMPU_RMI_2X18WATT">[34]ANALISA!$J$1198</definedName>
    <definedName name="PASANG_LAMPU_RMI_2X36WATT">#REF!</definedName>
    <definedName name="PASANG_LAMPU_SL_12WATT">[34]ANALISA!$J$1196</definedName>
    <definedName name="PASANG_LAMPU_SL_23WATT">[34]ANALISA!$J$1195</definedName>
    <definedName name="PASANG_LAMPU_SL_8WATT">#REF!</definedName>
    <definedName name="PASANG_OUTLET_TELEPON">#REF!</definedName>
    <definedName name="PASANG_OUTLET_TV">#REF!</definedName>
    <definedName name="PASANG_SAKLAR_GANDA">[34]ANALISA!$J$1184</definedName>
    <definedName name="PASANG_SAKLAR_TUNGGAL">[34]ANALISA!$J$1183</definedName>
    <definedName name="PASANG_STOP_KONTAK">[34]ANALISA!$J$1185</definedName>
    <definedName name="PASANG_STOP_KONTAK_AC">#REF!</definedName>
    <definedName name="pasanganbatamerah1_2">#REF!</definedName>
    <definedName name="pasasbes">#REF!</definedName>
    <definedName name="PasAtapAsbes">#REF!</definedName>
    <definedName name="PasAtapGenteng">#REF!</definedName>
    <definedName name="pasbamer3">#REF!</definedName>
    <definedName name="pasbata">[61]analis!$J$88</definedName>
    <definedName name="pasbata12">#REF!</definedName>
    <definedName name="PASBATA13">#REF!</definedName>
    <definedName name="pasbata15">#REF!</definedName>
    <definedName name="PASBATAK_1">#REF!</definedName>
    <definedName name="PASBATAK_2">#REF!</definedName>
    <definedName name="pasbatako">'[88]Analisa BOW 08 NP'!$G$425</definedName>
    <definedName name="PASBATMOR_1">#REF!</definedName>
    <definedName name="PASBATMOR_2">#REF!</definedName>
    <definedName name="PASBATU">#REF!</definedName>
    <definedName name="Pasbatu2.2">#REF!</definedName>
    <definedName name="pasbatukali">#REF!</definedName>
    <definedName name="pasbatukosong">#REF!</definedName>
    <definedName name="pasbnglayursl">#REF!</definedName>
    <definedName name="pasbouplank">#REF!</definedName>
    <definedName name="pasbouvenligh">#REF!</definedName>
    <definedName name="PasBouwp">#REF!</definedName>
    <definedName name="pasbs4">#REF!</definedName>
    <definedName name="pasbt12">#REF!</definedName>
    <definedName name="PasBtGunung15" localSheetId="15">#REF!</definedName>
    <definedName name="PasBtGunung15">#REF!</definedName>
    <definedName name="PasBtKl">#REF!</definedName>
    <definedName name="pasbtpilah" localSheetId="15">#REF!</definedName>
    <definedName name="pasbtpilah">#REF!</definedName>
    <definedName name="pasbttuk">#REF!</definedName>
    <definedName name="pasbubungan">#REF!</definedName>
    <definedName name="pasbubungankodok">#REF!</definedName>
    <definedName name="PasDrainPVC3" localSheetId="15">#REF!</definedName>
    <definedName name="PasDrainPVC3">#REF!</definedName>
    <definedName name="pasgenteng">[55]analis!$J$315</definedName>
    <definedName name="pasgentengkodok">#REF!</definedName>
    <definedName name="pasgranit">#REF!</definedName>
    <definedName name="pasir">[10]Bahan!$F$15</definedName>
    <definedName name="pasir.pasang">#REF!</definedName>
    <definedName name="pasir.u">#REF!</definedName>
    <definedName name="pasir_beton">#REF!</definedName>
    <definedName name="Pasir_kasar_ayak">#REF!</definedName>
    <definedName name="pasir_pasang">#REF!</definedName>
    <definedName name="Pasir_pasangan">#REF!</definedName>
    <definedName name="pasir_urug">#REF!</definedName>
    <definedName name="pasirayakkasar">#REF!</definedName>
    <definedName name="pasirb">[10]Bahan!$F$16</definedName>
    <definedName name="pasirbeton">#REF!</definedName>
    <definedName name="pasirbtn">#REF!</definedName>
    <definedName name="pasirp">#REF!</definedName>
    <definedName name="pasirpsg">#REF!</definedName>
    <definedName name="pasirtbn">#REF!</definedName>
    <definedName name="pasiru">[10]Bahan!$F$14</definedName>
    <definedName name="pasirurug">#REF!</definedName>
    <definedName name="PasKacaeskapur">#REF!</definedName>
    <definedName name="PasKacaMati">#REF!</definedName>
    <definedName name="paskarangasti">#REF!</definedName>
    <definedName name="PasKaretPacking">#REF!</definedName>
    <definedName name="paskaretwaterstop">#REF!</definedName>
    <definedName name="Paskembali_Atpgenteng">#REF!</definedName>
    <definedName name="PasKembaliKuda2Kamper">#REF!</definedName>
    <definedName name="PasKembaliKuda2Kruing">#REF!</definedName>
    <definedName name="PasKembaliKusen">#REF!</definedName>
    <definedName name="PasKemBongkarDJ">#REF!</definedName>
    <definedName name="PasKemKusen">#REF!</definedName>
    <definedName name="paskeramik20">#REF!</definedName>
    <definedName name="paskeramik25">#REF!</definedName>
    <definedName name="paskeramik30">#REF!</definedName>
    <definedName name="paskeramik3030">[55]analis!$J$242</definedName>
    <definedName name="paskodoknglayur">#REF!</definedName>
    <definedName name="paslistgypsum">#REF!</definedName>
    <definedName name="paslistkayu">#REF!</definedName>
    <definedName name="pasloster">#REF!</definedName>
    <definedName name="pasparaskerobokan">#REF!</definedName>
    <definedName name="paspaving">#REF!</definedName>
    <definedName name="paspaving2020">#REF!</definedName>
    <definedName name="paspepalihan">#REF!</definedName>
    <definedName name="paspintubesi">#REF!</definedName>
    <definedName name="paspipa15">#REF!</definedName>
    <definedName name="paspipa25">#REF!</definedName>
    <definedName name="paspipa34">#REF!</definedName>
    <definedName name="paspipa4">#REF!</definedName>
    <definedName name="pasplapond">[48]analis!$J$254</definedName>
    <definedName name="pasplesteran">#REF!</definedName>
    <definedName name="pasplint">#REF!</definedName>
    <definedName name="pasrug">#REF!</definedName>
    <definedName name="pastegel">#REF!</definedName>
    <definedName name="pasusukdanreng">#REF!</definedName>
    <definedName name="patokpengarah">#REF!</definedName>
    <definedName name="patung">'[47]rek-analisa'!$I$2999</definedName>
    <definedName name="Pauto">#REF!</definedName>
    <definedName name="pavabu6">#REF!</definedName>
    <definedName name="pavabu8">#REF!</definedName>
    <definedName name="pavblock6">#REF!</definedName>
    <definedName name="pavblock8">#REF!</definedName>
    <definedName name="pavinc">#REF!</definedName>
    <definedName name="paving">[29]BAHAN!$E$79</definedName>
    <definedName name="Paving.8.7">#REF!</definedName>
    <definedName name="paving.b">#REF!</definedName>
    <definedName name="Paving_10x20_6_K225">#REF!</definedName>
    <definedName name="Paving_10x20_6_K350">#REF!</definedName>
    <definedName name="Paving_10x20_8_K225">#REF!</definedName>
    <definedName name="Paving_10x20_8_K350">#REF!</definedName>
    <definedName name="Paving_20x20_6_K225">#REF!</definedName>
    <definedName name="Paving_20x20_6_K350">#REF!</definedName>
    <definedName name="Paving_20x20_8_K225">#REF!</definedName>
    <definedName name="paving_block_8cm">#REF!</definedName>
    <definedName name="PAVING_BLOK_20x20_T6CM_K175">#REF!</definedName>
    <definedName name="PAVING_BLOK_20x20_T6CM_K225">#REF!</definedName>
    <definedName name="PAVING_BLOK_20x20_T8CM_K175">#REF!</definedName>
    <definedName name="PAVING_BLOK_20x20_T8CM_K225">[34]ANALISA!$J$1252</definedName>
    <definedName name="Paving_tebal_8_cm">#REF!</definedName>
    <definedName name="Paving6">#REF!</definedName>
    <definedName name="Paving6cm">'[46]ANALISA SNI'!$I$1985</definedName>
    <definedName name="Paving8">#REF!</definedName>
    <definedName name="Paving8cm">'[45]ANALISA SNI''13 '!$I$2051</definedName>
    <definedName name="pavingb">#REF!</definedName>
    <definedName name="pavingblock">#REF!</definedName>
    <definedName name="pavingc">#REF!</definedName>
    <definedName name="Pay_Date">#REF!</definedName>
    <definedName name="Pay_Num">#REF!</definedName>
    <definedName name="Payment_Date" localSheetId="10">DATE(YEAR([0]!Loan_Start),MONTH([0]!Loan_Start)+Payment_Number,DAY([0]!Loan_Start))</definedName>
    <definedName name="Payment_Date" localSheetId="15">DATE(YEAR(Loan_Start),MONTH(Loan_Start)+Payment_Number,DAY(Loan_Start))</definedName>
    <definedName name="Payment_Date" localSheetId="3">DATE(YEAR([0]!Loan_Start),MONTH([0]!Loan_Start)+Payment_Number,DAY([0]!Loan_Start))</definedName>
    <definedName name="Payment_Date" localSheetId="12">DATE(YEAR([0]!Loan_Start),MONTH([0]!Loan_Start)+Payment_Number,DAY([0]!Loan_Start))</definedName>
    <definedName name="Payment_Date" localSheetId="13">DATE(YEAR([0]!Loan_Start),MONTH([0]!Loan_Start)+Payment_Number,DAY([0]!Loan_Start))</definedName>
    <definedName name="Payment_Date">DATE(YEAR(Loan_Start),MONTH(Loan_Start)+Payment_Number,DAY(Loan_Start))</definedName>
    <definedName name="payung">#REF!</definedName>
    <definedName name="PB">#REF!</definedName>
    <definedName name="pb.315">#REF!</definedName>
    <definedName name="pb_1">#REF!</definedName>
    <definedName name="pb_1.5">#REF!</definedName>
    <definedName name="pb_10">#REF!</definedName>
    <definedName name="pb_2">#REF!</definedName>
    <definedName name="pb_3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0.5">#REF!</definedName>
    <definedName name="pb1.25">#REF!</definedName>
    <definedName name="pb1.5">#REF!</definedName>
    <definedName name="pb2.5">#REF!</definedName>
    <definedName name="pb8abu">#REF!</definedName>
    <definedName name="pbajatipis">#REF!</definedName>
    <definedName name="PBBu24">#REF!</definedName>
    <definedName name="PBBU39">#REF!</definedName>
    <definedName name="PBekM">#REF!</definedName>
    <definedName name="PBekP">#REF!</definedName>
    <definedName name="PBetBks">#REF!</definedName>
    <definedName name="PBetFun">#REF!</definedName>
    <definedName name="pbeton100">#REF!</definedName>
    <definedName name="pbeton30">#REF!</definedName>
    <definedName name="pbeton40">#REF!</definedName>
    <definedName name="pbeton60">#REF!</definedName>
    <definedName name="pbeton80">#REF!</definedName>
    <definedName name="PBetPl">#REF!</definedName>
    <definedName name="PBetPr">#REF!</definedName>
    <definedName name="PBetStr">#REF!</definedName>
    <definedName name="pbf2.5">#REF!</definedName>
    <definedName name="pbondek">#REF!</definedName>
    <definedName name="PBouwp">#REF!</definedName>
    <definedName name="pbp">#REF!</definedName>
    <definedName name="pbsf100">#REF!</definedName>
    <definedName name="pbsf150">#REF!</definedName>
    <definedName name="pbsf65">#REF!</definedName>
    <definedName name="pbsf80">#REF!</definedName>
    <definedName name="PBSiku">#REF!</definedName>
    <definedName name="PBTempel">#REF!</definedName>
    <definedName name="pbtk14">#REF!</definedName>
    <definedName name="pbtki14">#REF!</definedName>
    <definedName name="PBtKl14">#REF!</definedName>
    <definedName name="PBtKl15">#REF!</definedName>
    <definedName name="PBtM2">#REF!</definedName>
    <definedName name="PBtM2K">#REF!</definedName>
    <definedName name="PBtM3">#REF!</definedName>
    <definedName name="PBtM3K">#REF!</definedName>
    <definedName name="PBtM4">#REF!</definedName>
    <definedName name="PBtM4K">#REF!</definedName>
    <definedName name="PBtX4">#REF!</definedName>
    <definedName name="pc">#REF!</definedName>
    <definedName name="pc.50">#REF!</definedName>
    <definedName name="Pc.G">#REF!</definedName>
    <definedName name="pc.wr">#REF!</definedName>
    <definedName name="PC__50__Kg">#REF!</definedName>
    <definedName name="PC__50_Kg">#REF!</definedName>
    <definedName name="PC_1">#REF!</definedName>
    <definedName name="PC_2">#REF!</definedName>
    <definedName name="Pc_50_Kg">#REF!</definedName>
    <definedName name="pc0.75">#REF!</definedName>
    <definedName name="pc1.25">#REF!</definedName>
    <definedName name="pc1.5">#REF!</definedName>
    <definedName name="pc2.5">#REF!</definedName>
    <definedName name="PC450B">#REF!</definedName>
    <definedName name="PC450U">#REF!</definedName>
    <definedName name="PC600B">#REF!</definedName>
    <definedName name="PC600U">#REF!</definedName>
    <definedName name="PCAbu" localSheetId="15">#REF!</definedName>
    <definedName name="PCAbu">#REF!</definedName>
    <definedName name="PCatIC">#REF!</definedName>
    <definedName name="PCatKy">#REF!</definedName>
    <definedName name="pcattembok">#REF!</definedName>
    <definedName name="PCatVn">#REF!</definedName>
    <definedName name="PCcurb">#REF!</definedName>
    <definedName name="pcf2.5">#REF!</definedName>
    <definedName name="pcgresik">#REF!</definedName>
    <definedName name="Pchb">#REF!</definedName>
    <definedName name="PCNO">#REF!</definedName>
    <definedName name="pctigaroda">#REF!</definedName>
    <definedName name="pcwrn">#REF!</definedName>
    <definedName name="pd0.75">#REF!</definedName>
    <definedName name="pd1.25">#REF!</definedName>
    <definedName name="pd1.5">#REF!</definedName>
    <definedName name="pdhammer">#REF!</definedName>
    <definedName name="PDnKc">#REF!</definedName>
    <definedName name="PDnKcJt">#REF!</definedName>
    <definedName name="PDoublePly" localSheetId="15">#REF!</definedName>
    <definedName name="PDoublePly">#REF!</definedName>
    <definedName name="pdt">#REF!</definedName>
    <definedName name="PE">#REF!</definedName>
    <definedName name="PE.250">#REF!</definedName>
    <definedName name="PE.300">#REF!</definedName>
    <definedName name="PE.315">#REF!</definedName>
    <definedName name="pe.4">#REF!</definedName>
    <definedName name="PE.400">#REF!</definedName>
    <definedName name="pecah051">#REF!</definedName>
    <definedName name="PECF">#REF!</definedName>
    <definedName name="PECL">#REF!</definedName>
    <definedName name="pedang">#REF!</definedName>
    <definedName name="Pedestrian.Roll">#REF!</definedName>
    <definedName name="PEDESTRIANROLLER">#REF!</definedName>
    <definedName name="PEK">[10]UPAH!$E$18</definedName>
    <definedName name="pek_2">#REF!</definedName>
    <definedName name="pek_3">#REF!</definedName>
    <definedName name="pek_6">#REF!</definedName>
    <definedName name="Pek_Acian">#REF!</definedName>
    <definedName name="Pek_Begesting">#REF!</definedName>
    <definedName name="Pek_Besibtn">#REF!</definedName>
    <definedName name="pek_pembersihan">'[35]ANALISA  (BARU)'!$G$224</definedName>
    <definedName name="Pekbegesting">#REF!</definedName>
    <definedName name="PEKBESIALUM">#REF!</definedName>
    <definedName name="PekBesibeton">#REF!</definedName>
    <definedName name="PEKBETON">#REF!</definedName>
    <definedName name="PEKBONGKAR">#REF!</definedName>
    <definedName name="pekbordes">#REF!</definedName>
    <definedName name="PEKCAT">#REF!</definedName>
    <definedName name="pekcatkayu">#REF!</definedName>
    <definedName name="pekcatmeni">#REF!</definedName>
    <definedName name="pekcolter">#REF!</definedName>
    <definedName name="pekdaunpintupanil">#REF!</definedName>
    <definedName name="PEKDINDING">#REF!</definedName>
    <definedName name="Pekerja">#REF!</definedName>
    <definedName name="Pekerja.1">#REF!</definedName>
    <definedName name="Pekerja.b">#REF!</definedName>
    <definedName name="Pekerja.t">#REF!</definedName>
    <definedName name="PEKERJA_SETENGAH_TERAMPIL">#REF!</definedName>
    <definedName name="PEKERJA_TERAMPIL">#REF!</definedName>
    <definedName name="Pekerjaan">[74]data!$B$9</definedName>
    <definedName name="PEKERJAAN__A_C">#REF!</definedName>
    <definedName name="PEKERJAAN__A_C_2">#REF!</definedName>
    <definedName name="PEKERJAAN__A_C_3">#REF!</definedName>
    <definedName name="PEKERJAAN_CAT">#REF!</definedName>
    <definedName name="PEKERJAAN_CAT_2">#REF!</definedName>
    <definedName name="PEKERJAAN_CAT_3">#REF!</definedName>
    <definedName name="PEKERJAAN_CCTV__SOUND_SYSTEM____MATV">#REF!</definedName>
    <definedName name="PEKERJAAN_CCTV__SOUND_SYSTEM____MATV_2">#REF!</definedName>
    <definedName name="PEKERJAAN_CCTV__SOUND_SYSTEM____MATV_3">#REF!</definedName>
    <definedName name="PEKERJAAN_DINDING_DAN_FINISHING_DINDING">#REF!</definedName>
    <definedName name="PEKERJAAN_DINDING_DAN_FINISHING_DINDING_2">#REF!</definedName>
    <definedName name="PEKERJAAN_DINDING_DAN_FINISHING_DINDING_3">#REF!</definedName>
    <definedName name="PEKERJAAN_FINISHING_LANTAI">#REF!</definedName>
    <definedName name="PEKERJAAN_FINISHING_LANTAI_2">#REF!</definedName>
    <definedName name="PEKERJAAN_FINISHING_LANTAI_3">#REF!</definedName>
    <definedName name="PEKERJAAN_GONDOLA">#REF!</definedName>
    <definedName name="PEKERJAAN_GONDOLA_2">#REF!</definedName>
    <definedName name="PEKERJAAN_GONDOLA_3">#REF!</definedName>
    <definedName name="PEKERJAAN_LIFT_ex_KOREA">#REF!</definedName>
    <definedName name="PEKERJAAN_LIFT_ex_KOREA_2">#REF!</definedName>
    <definedName name="PEKERJAAN_LIFT_ex_KOREA_3">#REF!</definedName>
    <definedName name="PEKERJAAN_LISTRIK___GENSET">#REF!</definedName>
    <definedName name="PEKERJAAN_LISTRIK___GENSET_2">#REF!</definedName>
    <definedName name="PEKERJAAN_LISTRIK___GENSET_3">#REF!</definedName>
    <definedName name="PEKERJAAN_LUAR">#REF!</definedName>
    <definedName name="PEKERJAAN_LUAR_2">#REF!</definedName>
    <definedName name="PEKERJAAN_LUAR_3">#REF!</definedName>
    <definedName name="PEKERJAAN_PLAFOND">#REF!</definedName>
    <definedName name="PEKERJAAN_PLAFOND_2">#REF!</definedName>
    <definedName name="PEKERJAAN_PLAFOND_3">#REF!</definedName>
    <definedName name="PEKERJAAN_PLUMBING___SANITARY">#REF!</definedName>
    <definedName name="PEKERJAAN_PLUMBING___SANITARY_2">#REF!</definedName>
    <definedName name="PEKERJAAN_PLUMBING___SANITARY_3">#REF!</definedName>
    <definedName name="PEKERJAAN_PONDASI">#REF!</definedName>
    <definedName name="PEKERJAAN_RAILING_DAN_LAIN___LAIN">#REF!</definedName>
    <definedName name="PEKERJAAN_RAILING_DAN_LAIN___LAIN_2">#REF!</definedName>
    <definedName name="PEKERJAAN_RAILING_DAN_LAIN___LAIN_3">#REF!</definedName>
    <definedName name="PEKERJAAN_SPRINKLER___FIRE_FIGHTING">#REF!</definedName>
    <definedName name="PEKERJAAN_SPRINKLER___FIRE_FIGHTING_2">#REF!</definedName>
    <definedName name="PEKERJAAN_SPRINKLER___FIRE_FIGHTING_3">#REF!</definedName>
    <definedName name="PEKERJAAN_STRUKTUR_ATAS_DAN_ATAP">#REF!</definedName>
    <definedName name="PEKERJAAN_STRUKTUR_ATAS_DAN_ATAP_2">#REF!</definedName>
    <definedName name="PEKERJAAN_STRUKTUR_ATAS_DAN_ATAP_3">#REF!</definedName>
    <definedName name="PEKERJAAN_SUB_STRUKTUR">#REF!</definedName>
    <definedName name="PEKERJAAN_TANAH">#REF!</definedName>
    <definedName name="PEKERJAAN_TELEPON">#REF!</definedName>
    <definedName name="PEKERJAAN_TELEPON_2">#REF!</definedName>
    <definedName name="PEKERJAAN_TELEPON_3">#REF!</definedName>
    <definedName name="Pekerjaan2">[89]data!$B$10</definedName>
    <definedName name="pekerjab">#REF!</definedName>
    <definedName name="pekerjac">#REF!</definedName>
    <definedName name="PekerjaT">#REF!</definedName>
    <definedName name="pekerjatak">#REF!</definedName>
    <definedName name="pekjendelakaca">#REF!</definedName>
    <definedName name="pekkap">[55]analis!$J$296</definedName>
    <definedName name="PEKKAYU">#REF!</definedName>
    <definedName name="PEKKUNCIKACA">#REF!</definedName>
    <definedName name="pekkusen">#REF!</definedName>
    <definedName name="PEKLANGIT2">#REF!</definedName>
    <definedName name="PEKLANTAIDINDING">#REF!</definedName>
    <definedName name="PekPBronjong">#REF!</definedName>
    <definedName name="PEKPENUTUPATAP">'[90]ANALISA SNI''08(ubh bgsting)'!#REF!</definedName>
    <definedName name="PEKPERSIAPAN" localSheetId="15">#REF!</definedName>
    <definedName name="PEKPERSIAPAN">#REF!</definedName>
    <definedName name="PEKPLESTERAN" localSheetId="15">'[90]ANALISA SNI''08(ubh bgsting)'!#REF!</definedName>
    <definedName name="PEKPLESTERAN">'[90]ANALISA SNI''08(ubh bgsting)'!#REF!</definedName>
    <definedName name="pekpolituran">#REF!</definedName>
    <definedName name="PEKPONDASI" localSheetId="15">#REF!</definedName>
    <definedName name="PEKPONDASI">#REF!</definedName>
    <definedName name="PEKSANITASI" localSheetId="15">#REF!</definedName>
    <definedName name="PEKSANITASI">#REF!</definedName>
    <definedName name="PEKTANAH" localSheetId="15">#REF!</definedName>
    <definedName name="PEKTANAH">#REF!</definedName>
    <definedName name="PekWaterproof">#REF!</definedName>
    <definedName name="PekWatrproff">#REF!</definedName>
    <definedName name="PELAT">'[46]ANALISA SNI'!$F$1148:$I$1154</definedName>
    <definedName name="PelatFe100">#REF!</definedName>
    <definedName name="PelatFe110">#REF!</definedName>
    <definedName name="PelatFe120">#REF!</definedName>
    <definedName name="PelatFe125">#REF!</definedName>
    <definedName name="PelatFe130">#REF!</definedName>
    <definedName name="PelatFe150">#REF!</definedName>
    <definedName name="PelatFe60">#REF!</definedName>
    <definedName name="PelatFe70">#REF!</definedName>
    <definedName name="PelatFe80">#REF!</definedName>
    <definedName name="Pelayan">#REF!</definedName>
    <definedName name="Peldya">#REF!</definedName>
    <definedName name="Pelmud">#REF!</definedName>
    <definedName name="pelumas">#REF!</definedName>
    <definedName name="Pelut">#REF!</definedName>
    <definedName name="PEMADAT">#REF!</definedName>
    <definedName name="PEMADATAN_TANAH">#REF!</definedName>
    <definedName name="pemadatan_tanah20cm">#REF!</definedName>
    <definedName name="PemadtTanah">#REF!</definedName>
    <definedName name="pemb.sop">#REF!</definedName>
    <definedName name="PEMBANTU_OPERATOR___MEKANIK">#REF!</definedName>
    <definedName name="pembantuoperator">#REF!</definedName>
    <definedName name="PembBedeng">#REF!</definedName>
    <definedName name="Pember_Awal">#REF!</definedName>
    <definedName name="pembersihan">#REF!</definedName>
    <definedName name="PEMBERSIHAN_LAHAN">[34]ANALISA!$J$19</definedName>
    <definedName name="pembersihan_perataan">#REF!</definedName>
    <definedName name="PembersihanLap">#REF!</definedName>
    <definedName name="Pembesian">#REF!</definedName>
    <definedName name="Pembesian_1kg">#REF!</definedName>
    <definedName name="PembGudang">#REF!</definedName>
    <definedName name="PembKantor">#REF!</definedName>
    <definedName name="Pembongkaran">[91]NP!$L$841:$V$901</definedName>
    <definedName name="Pembongkaran_Total">'[35]ANALISA  (BARU)'!$G$791</definedName>
    <definedName name="pemboperator">#REF!</definedName>
    <definedName name="PembRmhJaga">#REF!</definedName>
    <definedName name="pembsian">#REF!</definedName>
    <definedName name="PemubugBentala">'[45]ANALISA SNI''13 '!$I$1713</definedName>
    <definedName name="Penangkal_petir">#REF!</definedName>
    <definedName name="Penawaran">#REF!</definedName>
    <definedName name="PENGARAH_1">#REF!</definedName>
    <definedName name="PENGARAH_2">#REF!</definedName>
    <definedName name="pengaruh_DH">#REF!</definedName>
    <definedName name="PENGARUH_SUD_PARK">#REF!</definedName>
    <definedName name="PENGECATAN1">#REF!</definedName>
    <definedName name="PengeringanDgnPompa">#REF!</definedName>
    <definedName name="PengeringanPompa">#REF!</definedName>
    <definedName name="Pengesahan.">#REF!</definedName>
    <definedName name="PENGGETAR">#REF!</definedName>
    <definedName name="penghampar">#REF!</definedName>
    <definedName name="pengresek">#REF!</definedName>
    <definedName name="PENGUKURAN_BOUWPLANK">#REF!</definedName>
    <definedName name="Pengukuran_bowplank">#REF!</definedName>
    <definedName name="Pengupasan_Plesteran">'[35]ANALISA  (BARU)'!$G$779</definedName>
    <definedName name="PENJAGA_MALAM">#REF!</definedName>
    <definedName name="peno" hidden="1">{#N/A,#N/A,FALSE,"REK";#N/A,#N/A,FALSE,"Bq-ARS"}</definedName>
    <definedName name="pentul" hidden="1">{#N/A,#N/A,FALSE,"REK-S-TPL";#N/A,#N/A,FALSE,"REK-TPML";#N/A,#N/A,FALSE,"RAB-TEMPEL"}</definedName>
    <definedName name="Penulisan">#REF!</definedName>
    <definedName name="penyaring">#REF!</definedName>
    <definedName name="PenyebaranM">'[39]Penyebaran M'!$D$2:$I$35</definedName>
    <definedName name="penyemprot1000">#REF!</definedName>
    <definedName name="penyengker">#REF!</definedName>
    <definedName name="Penyiapan_BJ">#REF!</definedName>
    <definedName name="PenyiapanBadjal">#REF!</definedName>
    <definedName name="PenyiapanBajal">#REF!</definedName>
    <definedName name="PEPALIHAN">#REF!</definedName>
    <definedName name="PepalihanBwhKusen">#REF!</definedName>
    <definedName name="PepalihanPintu">#REF!</definedName>
    <definedName name="PepalihanPlin">#REF!</definedName>
    <definedName name="PeplihanKOlom">#REF!</definedName>
    <definedName name="peralatan">#REF!</definedName>
    <definedName name="Peralatan_baja_IWF_Ex_DN">#REF!</definedName>
    <definedName name="perancah">#REF!</definedName>
    <definedName name="perancahc">#REF!</definedName>
    <definedName name="perang48b">#REF!</definedName>
    <definedName name="PErcB">#REF!</definedName>
    <definedName name="PERCENT">#REF!</definedName>
    <definedName name="perekatprofing">[40]Bahan!#REF!</definedName>
    <definedName name="PERIODIK">#REF!</definedName>
    <definedName name="PERLENGKAPAN1">#REF!</definedName>
    <definedName name="PERPIPAAN_BATUSESA">[52]BQ!$D$255:$H$283</definedName>
    <definedName name="PERPIPAAN_DI_RESERVOIR_INTAKE">[52]BQ!$D$203:$H$214</definedName>
    <definedName name="PERPIPAAN_DI_RESV._TRANSMISI">[52]BQ!$D$247:$H$253</definedName>
    <definedName name="PERPIPAAN_KE_RESV._TRANSMISI">[52]BQ!$D$233:$H$245</definedName>
    <definedName name="PERPIPAAN_MATA_AIR_KE_RESV._INTAKE">[52]BQ!$D$191:$H$201</definedName>
    <definedName name="PERPIPAAN_POMPA_TRANSMISI">[52]BQ!$D$216:$H$231</definedName>
    <definedName name="PersenAspal">#REF!</definedName>
    <definedName name="PersenBatu">#REF!</definedName>
    <definedName name="PersenKayu">#REF!</definedName>
    <definedName name="PersenPasir">#REF!</definedName>
    <definedName name="PersenSemen">#REF!</definedName>
    <definedName name="personil">#REF!</definedName>
    <definedName name="PETC">#REF!</definedName>
    <definedName name="pf">#REF!</definedName>
    <definedName name="PF_S">#REF!</definedName>
    <definedName name="pf12kr">#REF!</definedName>
    <definedName name="pf16kbk">#REF!</definedName>
    <definedName name="pf16kmp">#REF!</definedName>
    <definedName name="pf16kr">#REF!</definedName>
    <definedName name="pf16kth">#REF!</definedName>
    <definedName name="pf21kbk">#REF!</definedName>
    <definedName name="pf21kmp">#REF!</definedName>
    <definedName name="pf21kr">#REF!</definedName>
    <definedName name="pf21kth">#REF!</definedName>
    <definedName name="pf22kbk">#REF!</definedName>
    <definedName name="pf22kmp">#REF!</definedName>
    <definedName name="pf22kr">#REF!</definedName>
    <definedName name="pf22kth">#REF!</definedName>
    <definedName name="pf26kbk">#REF!</definedName>
    <definedName name="pf26kmp">#REF!</definedName>
    <definedName name="pf26kr">#REF!</definedName>
    <definedName name="PFMAT">#REF!</definedName>
    <definedName name="PFRP">#REF!</definedName>
    <definedName name="PFUNIT">#REF!</definedName>
    <definedName name="PFUPAH">#REF!</definedName>
    <definedName name="PFUS">#REF!</definedName>
    <definedName name="pg">#REF!</definedName>
    <definedName name="PG.01">#REF!</definedName>
    <definedName name="PG.02">#REF!</definedName>
    <definedName name="PG.1">#REF!</definedName>
    <definedName name="PG.1.2">#REF!</definedName>
    <definedName name="PG.1.5">#REF!</definedName>
    <definedName name="PG.2">#REF!</definedName>
    <definedName name="PG.3">#REF!</definedName>
    <definedName name="PG.3.4">#REF!</definedName>
    <definedName name="PG.4">#REF!</definedName>
    <definedName name="pg.5">#REF!</definedName>
    <definedName name="pg.6">#REF!</definedName>
    <definedName name="Pg.a">#REF!</definedName>
    <definedName name="pg_4100">#N/A</definedName>
    <definedName name="pg_4150">#N/A</definedName>
    <definedName name="pg32i">#REF!</definedName>
    <definedName name="pg32m">#REF!</definedName>
    <definedName name="pg32n">#REF!</definedName>
    <definedName name="pg32r">#REF!</definedName>
    <definedName name="pg33i">#REF!</definedName>
    <definedName name="pg33n">#REF!</definedName>
    <definedName name="pg33r">#REF!</definedName>
    <definedName name="pg41a2">#REF!</definedName>
    <definedName name="pg47a1">#REF!</definedName>
    <definedName name="pg47a2">#REF!</definedName>
    <definedName name="pg47a3">#REF!</definedName>
    <definedName name="pg47a4">#REF!</definedName>
    <definedName name="pg50c">#REF!</definedName>
    <definedName name="pg50i">#REF!</definedName>
    <definedName name="pg50m">#REF!</definedName>
    <definedName name="pg50r">#REF!</definedName>
    <definedName name="pgal25">#REF!</definedName>
    <definedName name="pgal5">#REF!</definedName>
    <definedName name="PGaliB">#REF!</definedName>
    <definedName name="PGaliD">#REF!</definedName>
    <definedName name="pgc">#REF!</definedName>
    <definedName name="Pgravel">#REF!</definedName>
    <definedName name="ph">#REF!</definedName>
    <definedName name="ph10as">#REF!</definedName>
    <definedName name="ph10s20">#REF!</definedName>
    <definedName name="ph10s30">#REF!</definedName>
    <definedName name="ph2b">#REF!</definedName>
    <definedName name="ph2m">#REF!</definedName>
    <definedName name="ph2p">#REF!</definedName>
    <definedName name="ph2v">#REF!</definedName>
    <definedName name="ph6b">#REF!</definedName>
    <definedName name="ph6gb">#REF!</definedName>
    <definedName name="ph6m">#REF!</definedName>
    <definedName name="ph8asb">#REF!</definedName>
    <definedName name="ph8ask">#REF!</definedName>
    <definedName name="ph8s20">#REF!</definedName>
    <definedName name="ph8s30">#REF!</definedName>
    <definedName name="Philip" localSheetId="15" hidden="1">{#N/A,#N/A,FALSE,"REK-S-TPL";#N/A,#N/A,FALSE,"REK-TPML";#N/A,#N/A,FALSE,"RAB-TEMPEL"}</definedName>
    <definedName name="Philip" hidden="1">{#N/A,#N/A,FALSE,"REK-S-TPL";#N/A,#N/A,FALSE,"REK-TPML";#N/A,#N/A,FALSE,"RAB-TEMPEL"}</definedName>
    <definedName name="phm">#REF!</definedName>
    <definedName name="Phone">#REF!</definedName>
    <definedName name="PICK">#REF!</definedName>
    <definedName name="Pick.Up">#REF!</definedName>
    <definedName name="PickUp">#REF!</definedName>
    <definedName name="pijar">#REF!</definedName>
    <definedName name="pikup">#REF!</definedName>
    <definedName name="PIL">#REF!</definedName>
    <definedName name="pile">#REF!</definedName>
    <definedName name="piles">#REF!</definedName>
    <definedName name="pintu">#REF!</definedName>
    <definedName name="PINTU_A">#REF!</definedName>
    <definedName name="PINTU_B">#REF!</definedName>
    <definedName name="PINTU_BASE">#REF!</definedName>
    <definedName name="PINTU_C">#REF!</definedName>
    <definedName name="pintu_p2">#REF!</definedName>
    <definedName name="Pintu_panel_kaca">#REF!</definedName>
    <definedName name="Pintu_panel_kampe">#REF!</definedName>
    <definedName name="Pintu_panel_KulitJeruk">#REF!</definedName>
    <definedName name="Pintu_teakwood_4mm">#REF!</definedName>
    <definedName name="Pintu_teakwood_rangkap">#REF!</definedName>
    <definedName name="Pintu8">#REF!</definedName>
    <definedName name="pintupanel">#REF!</definedName>
    <definedName name="pintupanil">[55]analis!$J$339</definedName>
    <definedName name="PintuPlyAl">'[35]ANALISA  (BARU)'!$G$537</definedName>
    <definedName name="PintuPlyDbl">'[35]ANALISA  (BARU)'!$G$557</definedName>
    <definedName name="pintuplywood">#REF!</definedName>
    <definedName name="pintuteak">[55]analis!$J$358</definedName>
    <definedName name="PIP">#REF!</definedName>
    <definedName name="pipa">#REF!</definedName>
    <definedName name="PIPA.GI100">#REF!</definedName>
    <definedName name="PIPA.GI150">#REF!</definedName>
    <definedName name="PIPA.GI200">#REF!</definedName>
    <definedName name="PIPA.GI200EXS">#REF!</definedName>
    <definedName name="PIPA.GI250">#REF!</definedName>
    <definedName name="PIPA.GI50">#REF!</definedName>
    <definedName name="PIPA.GI75">#REF!</definedName>
    <definedName name="Pipa.l">#REF!</definedName>
    <definedName name="Pipa_0_5_AW">#REF!</definedName>
    <definedName name="Pipa_1_AW">#REF!</definedName>
    <definedName name="Pipa_2_AW">#REF!</definedName>
    <definedName name="Pipa_3_AW">#REF!</definedName>
    <definedName name="Pipa_3per4_AW">#REF!</definedName>
    <definedName name="Pipa_4_AW">#REF!</definedName>
    <definedName name="PIPA_GALVANIS_0.5">#REF!</definedName>
    <definedName name="PIPA_GALVANIS_0.75">#REF!</definedName>
    <definedName name="PIPA_GALVANIS_1.25">#REF!</definedName>
    <definedName name="PIPA_GALVANIS_1.5">#REF!</definedName>
    <definedName name="PIPA_GALVANIS_2">#REF!</definedName>
    <definedName name="Pipa_GI_ø_1_1_4">#REF!</definedName>
    <definedName name="Pipa_GI_ø_2_1_2">#REF!</definedName>
    <definedName name="pipa_gip_2">#REF!</definedName>
    <definedName name="pipa_gip_3">#REF!</definedName>
    <definedName name="Pipa_GIP_ø_1_1_2__medium_class">#REF!</definedName>
    <definedName name="PIPA_PVC_0.5">#REF!</definedName>
    <definedName name="PIPA_PVC_0.75">#REF!</definedName>
    <definedName name="PIPA_PVC_1">[34]ANALISA!$J$1023</definedName>
    <definedName name="PIPA_PVC_1.5">#REF!</definedName>
    <definedName name="PIPA_PVC_2">#REF!</definedName>
    <definedName name="PIPA_PVC_2.5">#REF!</definedName>
    <definedName name="PIPA_PVC_3">#REF!</definedName>
    <definedName name="PIPA_PVC_4">#REF!</definedName>
    <definedName name="pipa_pvc6inc">#REF!</definedName>
    <definedName name="Pipa_rilling_steinles_steel_ø_2">#REF!</definedName>
    <definedName name="Pipa_variasi_rilling_steinles_steel_ø_3_4">#REF!</definedName>
    <definedName name="PIPA100">#REF!</definedName>
    <definedName name="PIPA100L">#REF!</definedName>
    <definedName name="PIPA125">#REF!</definedName>
    <definedName name="pipa15">[40]Bahan!#REF!</definedName>
    <definedName name="PIPA150">#REF!</definedName>
    <definedName name="pipa2">#REF!</definedName>
    <definedName name="PIPA20">#REF!</definedName>
    <definedName name="PIPA200">#REF!</definedName>
    <definedName name="pipa25">[40]Bahan!#REF!</definedName>
    <definedName name="pipa26">[40]Bahan!#REF!</definedName>
    <definedName name="PIPA300">#REF!</definedName>
    <definedName name="PIPA32">#REF!</definedName>
    <definedName name="pipa34">[40]Bahan!#REF!</definedName>
    <definedName name="pipa4">[40]Bahan!#REF!</definedName>
    <definedName name="PIPA40">#REF!</definedName>
    <definedName name="PIPA50">#REF!</definedName>
    <definedName name="PIPA65">#REF!</definedName>
    <definedName name="PIPA80">#REF!</definedName>
    <definedName name="pipabs2">#REF!</definedName>
    <definedName name="pipabs40">#REF!</definedName>
    <definedName name="pipadrain">'[47]rek-analisa'!$I$3063</definedName>
    <definedName name="PipaGalv">#REF!</definedName>
    <definedName name="pipagalv15">[40]Bahan!#REF!</definedName>
    <definedName name="PipaGalv153">#REF!</definedName>
    <definedName name="pipagalv2">[40]Bahan!#REF!</definedName>
    <definedName name="pipagsp">#REF!</definedName>
    <definedName name="pipapvc">#REF!</definedName>
    <definedName name="pipapvc10">#REF!</definedName>
    <definedName name="pipapvc5">#REF!</definedName>
    <definedName name="piparel25">#REF!</definedName>
    <definedName name="PIPE">#REF!</definedName>
    <definedName name="PIPE_SMLS_CS_A106_B_SCH80_T_C_SRL">#REF!</definedName>
    <definedName name="PISAN3_">#REF!</definedName>
    <definedName name="PIUTANGHOTMIX">#REF!</definedName>
    <definedName name="pj">#REF!</definedName>
    <definedName name="pj1sengkang">#REF!</definedName>
    <definedName name="PJG">#REF!</definedName>
    <definedName name="PJJalusiKamper">#REF!</definedName>
    <definedName name="PJKacaKamper">#REF!</definedName>
    <definedName name="PJKrepyak">'[45]ANALISA SNI''13 '!$I$1486</definedName>
    <definedName name="PK">#REF!</definedName>
    <definedName name="PK_FE">#REF!</definedName>
    <definedName name="PK_GIP_40">#REF!</definedName>
    <definedName name="PK_HEAD">#REF!</definedName>
    <definedName name="PKD12p">#REF!</definedName>
    <definedName name="PKD12w">#REF!</definedName>
    <definedName name="PKK">#REF!</definedName>
    <definedName name="PKL33p">#REF!</definedName>
    <definedName name="PKL33w">#REF!</definedName>
    <definedName name="PKM">#REF!</definedName>
    <definedName name="PKmpS">#REF!</definedName>
    <definedName name="pkpmp">#REF!</definedName>
    <definedName name="pkst">#REF!</definedName>
    <definedName name="pl">#REF!</definedName>
    <definedName name="PL.1">#REF!</definedName>
    <definedName name="PLAETER">#REF!</definedName>
    <definedName name="PlafAsbes">#REF!</definedName>
    <definedName name="PlafEternit">#REF!</definedName>
    <definedName name="PlafGedeg">#REF!</definedName>
    <definedName name="PlafGedegExpose">#REF!</definedName>
    <definedName name="PlafGypsum">#REF!</definedName>
    <definedName name="PlafKalsiboard">#REF!</definedName>
    <definedName name="Plafnd_Calsibord">#REF!</definedName>
    <definedName name="Plafnd_Eternit">#REF!</definedName>
    <definedName name="Plafnd_Eternit100">#REF!</definedName>
    <definedName name="Plafnd_Eternit50">#REF!</definedName>
    <definedName name="Plafnd_Gedeg">#REF!</definedName>
    <definedName name="Plafnd_GedegEkspos">#REF!</definedName>
    <definedName name="Plafnd_Trip">#REF!</definedName>
    <definedName name="Plafnd_TripEkspos">#REF!</definedName>
    <definedName name="Plafond_calsiboard">#REF!</definedName>
    <definedName name="PLAFOND_EXPOSE">#REF!</definedName>
    <definedName name="Plafond_gifsum">#REF!</definedName>
    <definedName name="PLAFOND_GYPSUM_HOLLOW">[34]ANALISA!$J$690</definedName>
    <definedName name="PLAFOND_GYPSUM_METALFURING">#REF!</definedName>
    <definedName name="plafond_gyptile">#REF!</definedName>
    <definedName name="PLAFOND_KALSIBOARD_HOLLOW">[34]ANALISA!$J$691</definedName>
    <definedName name="PLAFOND_KALSIBOARD_RANGKA_METALFURING">#REF!</definedName>
    <definedName name="PLAFOND_LAMBRIZIRING_KAYU">[34]ANALISA!$J$700</definedName>
    <definedName name="PLAFOND_LAMBRIZIRING_RANGKA_KAYU">#REF!</definedName>
    <definedName name="PLAFOND1">#REF!</definedName>
    <definedName name="PlafondCalsibord">#REF!</definedName>
    <definedName name="Plafondeternit">#REF!</definedName>
    <definedName name="Plafondgedeg">#REF!</definedName>
    <definedName name="plafondplywood">#REF!</definedName>
    <definedName name="plafondreider">#REF!</definedName>
    <definedName name="Plafondtripekspose">#REF!</definedName>
    <definedName name="Plafondtriplek">#REF!</definedName>
    <definedName name="PlafPly">#REF!</definedName>
    <definedName name="PlafPlyrangka">#REF!</definedName>
    <definedName name="PlafTripleks">'[45]ANALISA SNI''13 '!$I$1884</definedName>
    <definedName name="plamir">[10]Bahan!$F$155</definedName>
    <definedName name="plamir.k">#REF!</definedName>
    <definedName name="plamir.t">#REF!</definedName>
    <definedName name="Plamir_tembok">#REF!</definedName>
    <definedName name="plamirkayu">#REF!</definedName>
    <definedName name="plamirtbk">#REF!</definedName>
    <definedName name="plamirtembok">#REF!</definedName>
    <definedName name="plamkayu">#REF!</definedName>
    <definedName name="plamkayub">#REF!</definedName>
    <definedName name="plamkayuc">#REF!</definedName>
    <definedName name="plamtem">#REF!</definedName>
    <definedName name="plamtemb">#REF!</definedName>
    <definedName name="plamtembok">#REF!</definedName>
    <definedName name="plamtemc">#REF!</definedName>
    <definedName name="plamur">#REF!</definedName>
    <definedName name="plamur_kayu">#REF!</definedName>
    <definedName name="plamur_tembok">#REF!</definedName>
    <definedName name="plamurt">[29]BAHAN!$E$81</definedName>
    <definedName name="plantshurb">#REF!</definedName>
    <definedName name="planttree">#REF!</definedName>
    <definedName name="Plap">#REF!</definedName>
    <definedName name="plapondeternit">[55]analis!$J$279</definedName>
    <definedName name="plapondgypsum">#REF!</definedName>
    <definedName name="plapondkalsi">#REF!</definedName>
    <definedName name="plapondplaywood">#REF!</definedName>
    <definedName name="PLas">#REF!</definedName>
    <definedName name="plat">#REF!</definedName>
    <definedName name="Plat_lantai______t_20_cm">#REF!</definedName>
    <definedName name="PLAT_LANTAI_100KG">#REF!</definedName>
    <definedName name="PLAT_LANTAI_110KG">#REF!</definedName>
    <definedName name="PLAT_LANTAI_120KG">#REF!</definedName>
    <definedName name="PLAT_LANTAI_130KG">#REF!</definedName>
    <definedName name="PLAT_LANTAI_140KG">#REF!</definedName>
    <definedName name="PLAT_LANTAI_150KG">#REF!</definedName>
    <definedName name="PLAT_LANTAI_160KG">#REF!</definedName>
    <definedName name="PLAT_LANTAI_170KG">#REF!</definedName>
    <definedName name="PLAT_LANTAI_180KG">#REF!</definedName>
    <definedName name="PLAT_LANTAI_190KG">#REF!</definedName>
    <definedName name="PLAT_LANTAI_200KG">#REF!</definedName>
    <definedName name="PLAT_TANGGA_100KG">#REF!</definedName>
    <definedName name="PLAT_TANGGA_110KG">#REF!</definedName>
    <definedName name="PLAT_TANGGA_120KG">#REF!</definedName>
    <definedName name="PLAT_TANGGA_130KG">#REF!</definedName>
    <definedName name="PLAT_TANGGA_140KG">#REF!</definedName>
    <definedName name="PLAT_TANGGA_150KG">#REF!</definedName>
    <definedName name="PLAT_TANGGA_160KG">#REF!</definedName>
    <definedName name="PLAT_TANGGA_170KG">#REF!</definedName>
    <definedName name="PLAT_TANGGA_180KG">#REF!</definedName>
    <definedName name="PLAT_TANGGA_190KG">#REF!</definedName>
    <definedName name="PLAT_TANGGA_200KG">#REF!</definedName>
    <definedName name="platbeton">#REF!</definedName>
    <definedName name="platbordes">#REF!</definedName>
    <definedName name="plate">#REF!</definedName>
    <definedName name="platlantai">#REF!</definedName>
    <definedName name="platseng60">#REF!</definedName>
    <definedName name="plattangga">#REF!</definedName>
    <definedName name="platwaremaas">[40]Bahan!#REF!</definedName>
    <definedName name="plb">#REF!</definedName>
    <definedName name="plbh123">#REF!</definedName>
    <definedName name="PLBS">#REF!</definedName>
    <definedName name="PLBSM">#REF!</definedName>
    <definedName name="PLD">#REF!</definedName>
    <definedName name="Ples_13">#REF!</definedName>
    <definedName name="Ples_16">#REF!</definedName>
    <definedName name="Ples_Pepalihan">#REF!</definedName>
    <definedName name="Ples_Ppalihn">'[35]ANALISA  (BARU)'!$G$312</definedName>
    <definedName name="Ples12">#REF!</definedName>
    <definedName name="ples13">#REF!</definedName>
    <definedName name="Ples15">#REF!</definedName>
    <definedName name="Ples15pepalihan">#REF!</definedName>
    <definedName name="Ples16">#REF!</definedName>
    <definedName name="PlesDD14">#REF!</definedName>
    <definedName name="plest16">#REF!</definedName>
    <definedName name="plester">#REF!</definedName>
    <definedName name="PLESTER_1_2">[34]ANALISA!$J$532</definedName>
    <definedName name="PLESTER_1_3">#REF!</definedName>
    <definedName name="PLESTER_1_5">[34]ANALISA!$J$540</definedName>
    <definedName name="PLESTER_SIAR_1_2">#REF!</definedName>
    <definedName name="plester12">#REF!</definedName>
    <definedName name="PLESTER13">#REF!</definedName>
    <definedName name="plester14">#REF!</definedName>
    <definedName name="PLESTER15">#REF!</definedName>
    <definedName name="plester3">#REF!</definedName>
    <definedName name="plesteran_1_1">#REF!</definedName>
    <definedName name="plesteran_1_2">#REF!</definedName>
    <definedName name="plesteran_1_3">#REF!</definedName>
    <definedName name="plesteran_1_4">#REF!</definedName>
    <definedName name="plesteran_1_5">#REF!</definedName>
    <definedName name="plesteran_1_6">#REF!</definedName>
    <definedName name="plesteran_1_8">#REF!</definedName>
    <definedName name="plesteran12">[48]analis!$J$56</definedName>
    <definedName name="Plesteran13">'[35]ANALISA  (BARU)'!$G$311</definedName>
    <definedName name="Plesteran15">#REF!</definedName>
    <definedName name="PlesteranSiaran12">#REF!</definedName>
    <definedName name="plestrpepalihan">#REF!</definedName>
    <definedName name="pleteran15">[55]analis!$J$75</definedName>
    <definedName name="PlfnGdgExpos">'[35]ANALISA  (BARU)'!$G$609</definedName>
    <definedName name="PlfondEternitbaru">'[35]ANALISA  (BARU)'!$G$568</definedName>
    <definedName name="Plfondgedegekspose">#REF!</definedName>
    <definedName name="plin">#REF!</definedName>
    <definedName name="Plin_keramik_10x30">#REF!</definedName>
    <definedName name="Plin_keramik_10x40">#REF!</definedName>
    <definedName name="PLINT_10x30">#REF!</definedName>
    <definedName name="PLINT_10x40">#REF!</definedName>
    <definedName name="PLINT_10X50">#REF!</definedName>
    <definedName name="plint_keramik_10_20">#REF!</definedName>
    <definedName name="plint_keramik_10_30">#REF!</definedName>
    <definedName name="Plint_Kramik">#REF!</definedName>
    <definedName name="Plint1030">#REF!</definedName>
    <definedName name="Plint1040">#REF!</definedName>
    <definedName name="plint2">[10]Bahan!$F$104</definedName>
    <definedName name="plint20">#REF!</definedName>
    <definedName name="plint30">#REF!</definedName>
    <definedName name="plint30polis">#REF!</definedName>
    <definedName name="plint40">#REF!</definedName>
    <definedName name="PlintKayu">#REF!</definedName>
    <definedName name="Plintkeramik">#REF!</definedName>
    <definedName name="PlintPCAbu">#REF!</definedName>
    <definedName name="PLKerja">#REF!</definedName>
    <definedName name="PLP">#REF!</definedName>
    <definedName name="plt">#REF!</definedName>
    <definedName name="plum">#REF!</definedName>
    <definedName name="ply18_4x8_1">#REF!</definedName>
    <definedName name="ply18_4x8_2">#REF!</definedName>
    <definedName name="ply4_4x8">#REF!</definedName>
    <definedName name="PlyAlum">#REF!</definedName>
    <definedName name="plywood">[10]Bahan!$F$135</definedName>
    <definedName name="plywood_9mm">#REF!</definedName>
    <definedName name="Plywood15">#REF!</definedName>
    <definedName name="Pmlm">#REF!</definedName>
    <definedName name="Pms">#REF!</definedName>
    <definedName name="PMUP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ama">#REF!</definedName>
    <definedName name="Pneumatic.Tire.">#REF!</definedName>
    <definedName name="pntbs">#REF!</definedName>
    <definedName name="Pnyatoh">#REF!</definedName>
    <definedName name="po">#REF!</definedName>
    <definedName name="pol">#REF!</definedName>
    <definedName name="pol.clr">#REF!</definedName>
    <definedName name="Pol_itur">#REF!</definedName>
    <definedName name="poli">#REF!</definedName>
    <definedName name="Politur">#REF!</definedName>
    <definedName name="Politur_MejaKursi">#REF!</definedName>
    <definedName name="Politur_movilex">#REF!</definedName>
    <definedName name="Polituran">'[35]ANALISA  (BARU)'!$G$711</definedName>
    <definedName name="PolituranKayu">#REF!</definedName>
    <definedName name="PoliturMejaKursi">'[92]Analisa BOW 07'!$G$1265</definedName>
    <definedName name="poly">#REF!</definedName>
    <definedName name="polycarbonat">#REF!</definedName>
    <definedName name="polyet">#REF!</definedName>
    <definedName name="p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pa">#REF!</definedName>
    <definedName name="Pompa_zet_pump_ex._sanyo">#REF!</definedName>
    <definedName name="pompaair">#REF!</definedName>
    <definedName name="PONDASI">'[46]ANALISA SNI'!$F$805:$I$831</definedName>
    <definedName name="PONDASI_100KG">#REF!</definedName>
    <definedName name="PONDASI_110KG">#REF!</definedName>
    <definedName name="PONDASI_120KG">#REF!</definedName>
    <definedName name="PONDASI_130KG">#REF!</definedName>
    <definedName name="PONDASI_140KG">#REF!</definedName>
    <definedName name="PONDASI_150KG">#REF!</definedName>
    <definedName name="PONDASI_160KG">#REF!</definedName>
    <definedName name="PONDASI_170KG">#REF!</definedName>
    <definedName name="PONDASI_180KG">#REF!</definedName>
    <definedName name="PONDASI_190KG">#REF!</definedName>
    <definedName name="PONDASI_200KG">#REF!</definedName>
    <definedName name="PONDASI_BATU_KALI_1_3">[34]ANALISA!$J$98</definedName>
    <definedName name="PONDASI_BATU_KALI_1_5">[34]ANALISA!$J$107</definedName>
    <definedName name="pondasi_batukali_1_3">#REF!</definedName>
    <definedName name="pondasi_batukali_1_4">#REF!</definedName>
    <definedName name="pondasi_batukali_1_5">#REF!</definedName>
    <definedName name="pondasi_batukali_1_6">#REF!</definedName>
    <definedName name="pondasi_batukali_1_8">#REF!</definedName>
    <definedName name="pondasi_batukosong">#REF!</definedName>
    <definedName name="pondasi_siklop_40">#REF!</definedName>
    <definedName name="pondasi_sumuran_1m">#REF!</definedName>
    <definedName name="pondasibatu">#REF!</definedName>
    <definedName name="PONDASIBATUKALI">#REF!</definedName>
    <definedName name="PondasiFe100">#REF!</definedName>
    <definedName name="PondasiFe110">#REF!</definedName>
    <definedName name="PondasiFe120">#REF!</definedName>
    <definedName name="PondasiFe125">#REF!</definedName>
    <definedName name="PondasiFe130">#REF!</definedName>
    <definedName name="PondasiFe140">#REF!</definedName>
    <definedName name="PondasiFe150">#REF!</definedName>
    <definedName name="PondasiFe160">#REF!</definedName>
    <definedName name="PondasiFe170">#REF!</definedName>
    <definedName name="PondasiFe175">#REF!</definedName>
    <definedName name="PondasiFe180">#REF!</definedName>
    <definedName name="PondasiFe190">#REF!</definedName>
    <definedName name="PondasiFe200">#REF!</definedName>
    <definedName name="PondasiFe210">#REF!</definedName>
    <definedName name="PondasiFe220">#REF!</definedName>
    <definedName name="PondasiFe230">#REF!</definedName>
    <definedName name="PondasiFe240">#REF!</definedName>
    <definedName name="PondasiFe250">#REF!</definedName>
    <definedName name="PondasiFe260">#REF!</definedName>
    <definedName name="PondasiFe270">#REF!</definedName>
    <definedName name="PondasiFe280">#REF!</definedName>
    <definedName name="PondasiFe300">#REF!</definedName>
    <definedName name="PondasiFe80">#REF!</definedName>
    <definedName name="PondasiFe90">#REF!</definedName>
    <definedName name="PondSumuran">#REF!</definedName>
    <definedName name="ponton">#REF!</definedName>
    <definedName name="pool">#REF!</definedName>
    <definedName name="Porselin_11_x_11_cm_kw._I">#REF!</definedName>
    <definedName name="Portal">#REF!</definedName>
    <definedName name="pos">#REF!</definedName>
    <definedName name="POSISI">#REF!</definedName>
    <definedName name="potongpnc45">#REF!</definedName>
    <definedName name="potongtiang">#REF!</definedName>
    <definedName name="power">#REF!</definedName>
    <definedName name="PP" hidden="1">{"'Sheet1'!$A$1"}</definedName>
    <definedName name="PP.1">#REF!</definedName>
    <definedName name="PP.1.2">#REF!</definedName>
    <definedName name="PP.1.5">#REF!</definedName>
    <definedName name="PP.2">#REF!</definedName>
    <definedName name="PP.3">#REF!</definedName>
    <definedName name="PP.3.4">#REF!</definedName>
    <definedName name="PP.4">#REF!</definedName>
    <definedName name="pp.5">#REF!</definedName>
    <definedName name="pp.6">#REF!</definedName>
    <definedName name="Pp.a">#REF!</definedName>
    <definedName name="Pp.b">#REF!</definedName>
    <definedName name="Pp.c">#REF!</definedName>
    <definedName name="PP_01">#REF!</definedName>
    <definedName name="PP_02">#REF!</definedName>
    <definedName name="PP_03">#REF!</definedName>
    <definedName name="PP_03A">#REF!</definedName>
    <definedName name="PP_04">#REF!</definedName>
    <definedName name="PP_05">#REF!</definedName>
    <definedName name="PP_06">#REF!</definedName>
    <definedName name="PP_07">#REF!</definedName>
    <definedName name="PPA">#REF!</definedName>
    <definedName name="Ppadat">#REF!</definedName>
    <definedName name="Ppdl">#REF!</definedName>
    <definedName name="pph">#REF!</definedName>
    <definedName name="pph_2">#REF!</definedName>
    <definedName name="pph_3">#REF!</definedName>
    <definedName name="PPI">#REF!</definedName>
    <definedName name="PPlaB">#REF!</definedName>
    <definedName name="PPlaf6">#REF!</definedName>
    <definedName name="PPlGyp">#REF!</definedName>
    <definedName name="PPls3">#REF!</definedName>
    <definedName name="PPls4">#REF!</definedName>
    <definedName name="ppn">#REF!</definedName>
    <definedName name="ppn_2">#REF!</definedName>
    <definedName name="ppn_3">#REF!</definedName>
    <definedName name="ppnbek">#REF!</definedName>
    <definedName name="PPntDt">#REF!</definedName>
    <definedName name="PPntJt">#REF!</definedName>
    <definedName name="PPntKS">#REF!</definedName>
    <definedName name="PPntPJt">#REF!</definedName>
    <definedName name="PPntPt">#REF!</definedName>
    <definedName name="praktis">#REF!</definedName>
    <definedName name="Pralon">#REF!</definedName>
    <definedName name="PRangP">#REF!</definedName>
    <definedName name="PRECAST_A">#REF!</definedName>
    <definedName name="PRECAST_B">#REF!</definedName>
    <definedName name="PRECAST_C">#REF!</definedName>
    <definedName name="prelim">#REF!</definedName>
    <definedName name="prelimi">#REF!</definedName>
    <definedName name="PRELIMJURUUKUR">#REF!</definedName>
    <definedName name="Prem" hidden="1">[93]A!#REF!</definedName>
    <definedName name="presming">#REF!,#REF!,#REF!,#REF!,#REF!,#REF!,#REF!,#REF!,#REF!</definedName>
    <definedName name="press">#REF!</definedName>
    <definedName name="primecoat">#REF!</definedName>
    <definedName name="Princ" localSheetId="15">#REF!</definedName>
    <definedName name="Princ">#REF!</definedName>
    <definedName name="print">#REF!</definedName>
    <definedName name="_xlnm.Print_Area" localSheetId="10">'An. Tambahan'!$A$1:$H$548</definedName>
    <definedName name="_xlnm.Print_Area" localSheetId="15">#REF!</definedName>
    <definedName name="_xlnm.Print_Area" localSheetId="11">'BAHAN+UPAH'!$A$1:$G$78</definedName>
    <definedName name="_xlnm.Print_Area" localSheetId="3">'BIAYA SMKK'!$A$1:$F$54</definedName>
    <definedName name="_xlnm.Print_Area" localSheetId="5">'DEVISI 2'!$A$1:$H$135</definedName>
    <definedName name="_xlnm.Print_Area" localSheetId="6">'DEVISI 3'!$A$1:$H$51</definedName>
    <definedName name="_xlnm.Print_Area" localSheetId="7">'DEVISI 4'!$A$1:$H$404</definedName>
    <definedName name="_xlnm.Print_Area" localSheetId="8">'DEVISI 5'!$A$1:$H$49</definedName>
    <definedName name="_xlnm.Print_Area" localSheetId="9">'DEVISI 9'!$A$1:$H$26</definedName>
    <definedName name="_xlnm.Print_Area" localSheetId="12">'MPU OPSI 1'!$A$1:$G$38</definedName>
    <definedName name="_xlnm.Print_Area" localSheetId="13">'MPU OPSI 2'!$A$1:$G$23</definedName>
    <definedName name="_xlnm.Print_Area" localSheetId="2">RAB!$A$1:$F$134</definedName>
    <definedName name="_xlnm.Print_Area" localSheetId="4">'REKAP ANALISA'!$A$1:$G$75</definedName>
    <definedName name="_xlnm.Print_Area" localSheetId="1">'REKAP RAB'!$A$1:$C$44</definedName>
    <definedName name="_xlnm.Print_Area">#REF!</definedName>
    <definedName name="PRINT_AREA_MI" localSheetId="15">#REF!</definedName>
    <definedName name="PRINT_AREA_MI">#REF!</definedName>
    <definedName name="PRINT_AREA_MI_1">#REF!</definedName>
    <definedName name="Print_Area_MI_11">#REF!</definedName>
    <definedName name="Print_Area_MI_11_6">#REF!</definedName>
    <definedName name="PRINT_AREA_MI_12">#REF!</definedName>
    <definedName name="PRINT_AREA_MI_13">#REF!</definedName>
    <definedName name="Print_Area_MI_13_6">#REF!</definedName>
    <definedName name="Print_Area_MI_14">#REF!</definedName>
    <definedName name="Print_Area_MI_14_6">#REF!</definedName>
    <definedName name="Print_Area_MI_15">#REF!</definedName>
    <definedName name="Print_Area_MI_15_6">#REF!</definedName>
    <definedName name="PRINT_AREA_MI_19">#REF!</definedName>
    <definedName name="PRINT_AREA_MI_19_1">#REF!</definedName>
    <definedName name="PRINT_AREA_MI_19_1_1">#REF!</definedName>
    <definedName name="PRINT_AREA_MI_19_19">#REF!</definedName>
    <definedName name="PRINT_AREA_MI_19_52">#REF!</definedName>
    <definedName name="Print_Area_MI_2">#REF!</definedName>
    <definedName name="Print_Area_MI_3">#REF!</definedName>
    <definedName name="Print_Area_MI_3_6">#REF!</definedName>
    <definedName name="PRINT_AREA_MI_32">#REF!</definedName>
    <definedName name="Print_Area_MI_4">#REF!</definedName>
    <definedName name="Print_Area_MI_5">#REF!</definedName>
    <definedName name="PRINT_AREA_MI_52">#REF!</definedName>
    <definedName name="Print_Area_MI_6">#REF!</definedName>
    <definedName name="Print_Area_MI_6_1">#REF!</definedName>
    <definedName name="Print_Area_MI_6_6">#REF!</definedName>
    <definedName name="Print_Area_MI_7">#REF!</definedName>
    <definedName name="Print_Area_MI_7_6">#REF!</definedName>
    <definedName name="Print_Area_MI_8">#REF!</definedName>
    <definedName name="Print_Area_MI_8_6">#REF!</definedName>
    <definedName name="Print_Area_MI_9">#REF!</definedName>
    <definedName name="Print_Area_MI_9_6">#REF!</definedName>
    <definedName name="Print_Area_Reset" localSheetId="15">OFFSET(Full_Print,0,0,'ANALISA K3'!Last_Row)</definedName>
    <definedName name="Print_Area_Reset">OFFSET(Full_Print,0,0,Last_Row)</definedName>
    <definedName name="PRINT_TILTES">#REF!</definedName>
    <definedName name="PRINT_TITILES">#REF!</definedName>
    <definedName name="PRINT_TITLE">#REF!</definedName>
    <definedName name="PRINT_TITLE_MI">#REF!</definedName>
    <definedName name="_xlnm.Print_Titles" localSheetId="11">'BAHAN+UPAH'!$2:$2</definedName>
    <definedName name="_xlnm.Print_Titles" localSheetId="3">'BIAYA SMKK'!$7:$8</definedName>
    <definedName name="_xlnm.Print_Titles" localSheetId="12">'MPU OPSI 1'!$7:$8</definedName>
    <definedName name="_xlnm.Print_Titles" localSheetId="13">'MPU OPSI 2'!$7:$8</definedName>
    <definedName name="_xlnm.Print_Titles" localSheetId="2">RAB!$7:$8</definedName>
    <definedName name="_xlnm.Print_Titles" localSheetId="4">'REKAP ANALISA'!$2:$2</definedName>
    <definedName name="_xlnm.Print_Titles">#REF!</definedName>
    <definedName name="PRINT_TITLES_MI">#REF!</definedName>
    <definedName name="Print_Titles_MI_1">#REF!</definedName>
    <definedName name="Print_Titles_MI_1_2">#REF!</definedName>
    <definedName name="Print_Titles_MI_1_4">#REF!</definedName>
    <definedName name="Print_Titles_MI_1_5">#REF!</definedName>
    <definedName name="Print_Titles_MI_11">#REF!</definedName>
    <definedName name="Print_Titles_MI_13">#REF!</definedName>
    <definedName name="Print_Titles_MI_14">#REF!</definedName>
    <definedName name="Print_Titles_MI_15">#REF!</definedName>
    <definedName name="Print_Titles_MI_3">#REF!</definedName>
    <definedName name="Print_Titles_MI_6">#REF!</definedName>
    <definedName name="Print_Titles_MI_6_6">#REF!</definedName>
    <definedName name="Print_Titles_MI_7">#REF!</definedName>
    <definedName name="Print_Titles_MI_7_6">#REF!</definedName>
    <definedName name="Print_Titles_MI_9">#REF!</definedName>
    <definedName name="PRITN_TITLES">#REF!</definedName>
    <definedName name="PRN">#REF!</definedName>
    <definedName name="PRO">#REF!</definedName>
    <definedName name="prod.atb">#REF!</definedName>
    <definedName name="prod.atbl">#REF!</definedName>
    <definedName name="prod.laston">#REF!</definedName>
    <definedName name="ProdForm" hidden="1">#REF!</definedName>
    <definedName name="Product" hidden="1">#REF!</definedName>
    <definedName name="Prof">#REF!</definedName>
    <definedName name="Prof_6">#REF!</definedName>
    <definedName name="profit">#REF!</definedName>
    <definedName name="profprel">#REF!</definedName>
    <definedName name="profprel_6">#REF!</definedName>
    <definedName name="progres">#REF!</definedName>
    <definedName name="Project_Optional_Field">#REF!</definedName>
    <definedName name="Projects">#REF!</definedName>
    <definedName name="Prop">[74]data!$B$13</definedName>
    <definedName name="proses">#REF!</definedName>
    <definedName name="prov">#REF!</definedName>
    <definedName name="prs">#REF!</definedName>
    <definedName name="prtsi">#REF!</definedName>
    <definedName name="PS">#REF!</definedName>
    <definedName name="Ps.beton">#REF!</definedName>
    <definedName name="Ps.cor">#REF!</definedName>
    <definedName name="Ps.pasang">#REF!</definedName>
    <definedName name="ps.ps">#REF!</definedName>
    <definedName name="ps.psg">#REF!</definedName>
    <definedName name="ps.urg">#REF!</definedName>
    <definedName name="Ps.Urug">#REF!</definedName>
    <definedName name="psbeton">#REF!</definedName>
    <definedName name="psbetonb">#REF!</definedName>
    <definedName name="psbetonc">#REF!</definedName>
    <definedName name="PsBouwplank" localSheetId="15">#REF!</definedName>
    <definedName name="PsBouwplank">#REF!</definedName>
    <definedName name="Psc">#REF!</definedName>
    <definedName name="Psd">#REF!</definedName>
    <definedName name="PSET">#REF!</definedName>
    <definedName name="pspasang">#REF!</definedName>
    <definedName name="pspasangb">#REF!</definedName>
    <definedName name="pspasangc">#REF!</definedName>
    <definedName name="psrcor">#REF!</definedName>
    <definedName name="psrpsng">#REF!</definedName>
    <definedName name="PST..">#REF!</definedName>
    <definedName name="PStoot">#REF!</definedName>
    <definedName name="psu3lt20">#REF!</definedName>
    <definedName name="psup3kd20">#REF!</definedName>
    <definedName name="psup3kd25">#REF!</definedName>
    <definedName name="psup3lt20">#REF!</definedName>
    <definedName name="psup3lt30">#REF!</definedName>
    <definedName name="psup3lt40">#REF!</definedName>
    <definedName name="psup3pvb">#REF!</definedName>
    <definedName name="psup3tg">#REF!</definedName>
    <definedName name="psup7kr">#REF!</definedName>
    <definedName name="psup7kth">#REF!</definedName>
    <definedName name="psurug">#REF!</definedName>
    <definedName name="psurugb">#REF!</definedName>
    <definedName name="psurugc">#REF!</definedName>
    <definedName name="pt">'[94]PROD-MAT'!$J$5</definedName>
    <definedName name="PT..">#REF!</definedName>
    <definedName name="PT_01">#REF!</definedName>
    <definedName name="PT_02">#REF!</definedName>
    <definedName name="PT_03">#REF!</definedName>
    <definedName name="PT_04">#REF!</definedName>
    <definedName name="PT_05">#REF!</definedName>
    <definedName name="PT_06">#REF!</definedName>
    <definedName name="PT_07">#REF!</definedName>
    <definedName name="PT_08">#REF!</definedName>
    <definedName name="PT_09">#REF!</definedName>
    <definedName name="PT_10">#REF!</definedName>
    <definedName name="PT_11">#REF!</definedName>
    <definedName name="PT_12">#REF!</definedName>
    <definedName name="PTJW">#REF!</definedName>
    <definedName name="PTump">#REF!</definedName>
    <definedName name="pu">#REF!</definedName>
    <definedName name="PU.1">#REF!</definedName>
    <definedName name="Puk">#REF!</definedName>
    <definedName name="PUkur">#REF!</definedName>
    <definedName name="Pukurk">#REF!</definedName>
    <definedName name="PUMP" localSheetId="15">#REF!</definedName>
    <definedName name="PUMP">#REF!</definedName>
    <definedName name="PUP">#REF!</definedName>
    <definedName name="PUPasir">#REF!</definedName>
    <definedName name="PUPS">#REF!</definedName>
    <definedName name="PUPSL1">#REF!</definedName>
    <definedName name="PUPSL2">#REF!</definedName>
    <definedName name="PUPSL3">#REF!</definedName>
    <definedName name="pupuk">#REF!</definedName>
    <definedName name="pura">#REF!</definedName>
    <definedName name="PUrugK">#REF!</definedName>
    <definedName name="PUSAT">#REF!</definedName>
    <definedName name="pvc.1">#REF!</definedName>
    <definedName name="pvc.2">#REF!</definedName>
    <definedName name="pvc.3">#REF!</definedName>
    <definedName name="pvc.4">#REF!</definedName>
    <definedName name="pvc.6">#REF!</definedName>
    <definedName name="PVC_10">#REF!</definedName>
    <definedName name="pvc_4">#REF!</definedName>
    <definedName name="PVC_8">#REF!</definedName>
    <definedName name="PVC_AW114">#REF!</definedName>
    <definedName name="PVC_AZ">#REF!</definedName>
    <definedName name="pvc0.5">#REF!</definedName>
    <definedName name="pvc1.2">#REF!</definedName>
    <definedName name="pvc3.4">#REF!</definedName>
    <definedName name="PVCconduit">#REF!</definedName>
    <definedName name="pvcf100">[16]SAP!#REF!</definedName>
    <definedName name="pvcf150">[16]SAP!#REF!</definedName>
    <definedName name="pvcf200">[16]SAP!#REF!</definedName>
    <definedName name="pvcf65">[16]SAP!#REF!</definedName>
    <definedName name="pvcf80">[16]SAP!#REF!</definedName>
    <definedName name="pvcinsul">#REF!</definedName>
    <definedName name="PWFDn">#REF!</definedName>
    <definedName name="PWFLn">#REF!</definedName>
    <definedName name="Q">#REF!</definedName>
    <definedName name="Q_1">#REF!</definedName>
    <definedName name="Q_2">#REF!</definedName>
    <definedName name="Q_3">#REF!</definedName>
    <definedName name="Q_4">#REF!</definedName>
    <definedName name="Q_5">#REF!</definedName>
    <definedName name="QA">#REF!</definedName>
    <definedName name="qegtegt" hidden="1">{#N/A,#N/A,FALSE,"REK-S-TPL";#N/A,#N/A,FALSE,"REK-TPML";#N/A,#N/A,FALSE,"RAB-TEMPEL"}</definedName>
    <definedName name="qegtqegt" hidden="1">{#N/A,#N/A,FALSE,"REK";#N/A,#N/A,FALSE,"rab"}</definedName>
    <definedName name="qegtqgt" hidden="1">{#N/A,#N/A,FALSE,"REK";#N/A,#N/A,FALSE,"rab"}</definedName>
    <definedName name="QEWYTGq" hidden="1">{#N/A,#N/A,FALSE,"REK";#N/A,#N/A,FALSE,"rab"}</definedName>
    <definedName name="QF">#REF!</definedName>
    <definedName name="qq" hidden="1">#REF!</definedName>
    <definedName name="QQDDD" hidden="1">#REF!</definedName>
    <definedName name="qqq">#REF!</definedName>
    <definedName name="QRESG">#N/A</definedName>
    <definedName name="qsfdq">#REF!</definedName>
    <definedName name="Qtegt" hidden="1">{#N/A,#N/A,FALSE,"REK";#N/A,#N/A,FALSE,"rab"}</definedName>
    <definedName name="QUARRY">#REF!</definedName>
    <definedName name="Quotation">#REF!</definedName>
    <definedName name="QWA" hidden="1">#REF!</definedName>
    <definedName name="QWE" hidden="1">#REF!</definedName>
    <definedName name="qwegtqwegt" hidden="1">{#N/A,#N/A,FALSE,"REK";#N/A,#N/A,FALSE,"rab"}</definedName>
    <definedName name="QWER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T" hidden="1">{#N/A,#N/A,FALSE,"REK";#N/A,#N/A,FALSE,"rab"}</definedName>
    <definedName name="QWYGH" hidden="1">{#N/A,#N/A,FALSE,"REK-S-TPL";#N/A,#N/A,FALSE,"REK-TPML";#N/A,#N/A,FALSE,"RAB-TEMPEL"}</definedName>
    <definedName name="R_">#REF!</definedName>
    <definedName name="RA">#REF!</definedName>
    <definedName name="ra11p">#REF!</definedName>
    <definedName name="ra13p">#REF!</definedName>
    <definedName name="Rab">[86]RAB!$A$9:$I$82</definedName>
    <definedName name="RAB_1">#N/A</definedName>
    <definedName name="RAB_2">#N/A</definedName>
    <definedName name="RAB_3">#N/A</definedName>
    <definedName name="RAB_ASLI">#REF!</definedName>
    <definedName name="rab_ipltl">#REF!</definedName>
    <definedName name="RABAT">[50]Reservoir!#REF!</definedName>
    <definedName name="rabmes">#REF!</definedName>
    <definedName name="rabseraya">INDEX([52]Sub!$I:$I,LastRowSub+1)</definedName>
    <definedName name="rabtaman">#REF!</definedName>
    <definedName name="rail_balkon">#REF!</definedName>
    <definedName name="rail_tangga">#REF!</definedName>
    <definedName name="RAILINGTANGGA">#REF!</definedName>
    <definedName name="Ram" localSheetId="15">#REF!</definedName>
    <definedName name="Ram">#REF!</definedName>
    <definedName name="Ram_Lisplank" localSheetId="15">#REF!</definedName>
    <definedName name="Ram_Lisplank">#REF!</definedName>
    <definedName name="RAMBU_1">#REF!</definedName>
    <definedName name="RAMBU_2">#REF!</definedName>
    <definedName name="rambujalan">#REF!</definedName>
    <definedName name="rambuncis">#REF!</definedName>
    <definedName name="RamKamper">'[35]ANALISA  (BARU)'!$G$483</definedName>
    <definedName name="Ramlisplank">#REF!</definedName>
    <definedName name="ramp">#REF!</definedName>
    <definedName name="rancah48b">#REF!</definedName>
    <definedName name="RANGKA_BJ_WF">#REF!</definedName>
    <definedName name="Rangka_Pipa_rilling_steinles_steel_ø_2">#REF!</definedName>
    <definedName name="RANGKA_PLAFOND_KAYU_60X60CM">[34]ANALISA!$J$708</definedName>
    <definedName name="rangkametalfuring">#REF!</definedName>
    <definedName name="RangkaPartisi">#REF!</definedName>
    <definedName name="RangkaPlf105">#REF!</definedName>
    <definedName name="RangkaPlf105Kruing">'[46]ANALISA SNI'!$I$1723</definedName>
    <definedName name="RangkaPlf105Meranti">'[46]ANALISA SNI'!$I$1761</definedName>
    <definedName name="RangkaPlf105Mranti">#REF!</definedName>
    <definedName name="RangkaPlf11">#REF!</definedName>
    <definedName name="RangkaPlf11Kamper">'[45]ANALISA SNI''13 '!$I$1744</definedName>
    <definedName name="RangkaPlf11Kruing">#REF!</definedName>
    <definedName name="RangkaPlf3030">#REF!</definedName>
    <definedName name="RangkaPlf3030Kamper">'[45]ANALISA SNI''13 '!$I$1852</definedName>
    <definedName name="RangkaPlf3060">#REF!</definedName>
    <definedName name="RangkaPlf3060Kamper">'[45]ANALISA SNI''13 '!$I$1836</definedName>
    <definedName name="RangkPlf25Bks">#REF!</definedName>
    <definedName name="RangkPlf25BksKruing">'[46]ANALISA SNI'!$I$1732</definedName>
    <definedName name="RangkPlf25BksMeranti">'[46]ANALISA SNI'!$I$1770</definedName>
    <definedName name="RangkPlf25BksMranti">#REF!</definedName>
    <definedName name="RangkPlf50Bks">#REF!</definedName>
    <definedName name="RangkPlf50BksKruing">'[46]ANALISA SNI'!$I$1742</definedName>
    <definedName name="RangkPlf50BksMeranti">'[46]ANALISA SNI'!$I$1780</definedName>
    <definedName name="RangkPlf50BksMranti">#REF!</definedName>
    <definedName name="RangkPlf70BksKruing">#REF!</definedName>
    <definedName name="RangkPlf70BksMeranti">#REF!</definedName>
    <definedName name="RangkPlf70BksMranti">#REF!</definedName>
    <definedName name="RAP">#REF!</definedName>
    <definedName name="raq">#REF!</definedName>
    <definedName name="rataantnh">#REF!</definedName>
    <definedName name="RATE">#REF!</definedName>
    <definedName name="rayben3">#REF!</definedName>
    <definedName name="rayben5">#REF!</definedName>
    <definedName name="raybent3">#REF!</definedName>
    <definedName name="raybent3b">#REF!</definedName>
    <definedName name="raybent3c">#REF!</definedName>
    <definedName name="raybent5">#REF!</definedName>
    <definedName name="raybent5b">#REF!</definedName>
    <definedName name="raybent5c">#REF!</definedName>
    <definedName name="RB_D12">#REF!</definedName>
    <definedName name="RB_D14">#REF!</definedName>
    <definedName name="RB_D16">#REF!</definedName>
    <definedName name="RB_D18">#REF!</definedName>
    <definedName name="RB_D19">#REF!</definedName>
    <definedName name="RB_D20">#REF!</definedName>
    <definedName name="RB_D22">#REF!</definedName>
    <definedName name="RCArea" hidden="1">#REF!</definedName>
    <definedName name="rd">#REF!</definedName>
    <definedName name="rd_0.5">#REF!</definedName>
    <definedName name="rd_4">#REF!</definedName>
    <definedName name="rdnere">#REF!</definedName>
    <definedName name="rdsh" hidden="1">{#N/A,#N/A,FALSE,"REK";#N/A,#N/A,FALSE,"rab"}</definedName>
    <definedName name="RDU">#REF!</definedName>
    <definedName name="Ready175">#REF!</definedName>
    <definedName name="Ready225">#REF!</definedName>
    <definedName name="REAL">#REF!</definedName>
    <definedName name="REAL_2">#REF!</definedName>
    <definedName name="REAL_3">#REF!</definedName>
    <definedName name="REALCOST">#REF!</definedName>
    <definedName name="Rebar_ratio">#REF!</definedName>
    <definedName name="Rebar_ratio_2">#REF!</definedName>
    <definedName name="REC">#REF!</definedName>
    <definedName name="RECAP">#REF!</definedName>
    <definedName name="RECAP1">#REF!</definedName>
    <definedName name="recap2">#REF!</definedName>
    <definedName name="RECORD">#N/A</definedName>
    <definedName name="Record1">#N/A</definedName>
    <definedName name="Record10">#N/A</definedName>
    <definedName name="Record11">#N/A</definedName>
    <definedName name="Record12">#N/A</definedName>
    <definedName name="Record13">#N/A</definedName>
    <definedName name="Record14">#N/A</definedName>
    <definedName name="Record15">#N/A</definedName>
    <definedName name="Record16">#N/A</definedName>
    <definedName name="Record17">#N/A</definedName>
    <definedName name="Record18">#N/A</definedName>
    <definedName name="Record19">#N/A</definedName>
    <definedName name="Record2">#N/A</definedName>
    <definedName name="Record20">#N/A</definedName>
    <definedName name="Record21">#N/A</definedName>
    <definedName name="Record22">#N/A</definedName>
    <definedName name="Record23">#N/A</definedName>
    <definedName name="Record3">#N/A</definedName>
    <definedName name="Record4">#N/A</definedName>
    <definedName name="Record5">#N/A</definedName>
    <definedName name="Record6">#N/A</definedName>
    <definedName name="Record7">#N/A</definedName>
    <definedName name="Record8">#N/A</definedName>
    <definedName name="Record9">#N/A</definedName>
    <definedName name="red">#N/A</definedName>
    <definedName name="redgsp">#REF!</definedName>
    <definedName name="redoxideprimer">#REF!</definedName>
    <definedName name="redpvc10">#REF!</definedName>
    <definedName name="refri">#REF!</definedName>
    <definedName name="refri_127">#REF!</definedName>
    <definedName name="refri_159">#REF!</definedName>
    <definedName name="refri_191">#REF!</definedName>
    <definedName name="refri_195">#REF!</definedName>
    <definedName name="refri_64">#REF!</definedName>
    <definedName name="refri_95">#REF!</definedName>
    <definedName name="REINB">#REF!</definedName>
    <definedName name="REK">#REF!</definedName>
    <definedName name="REK_AN">#REF!</definedName>
    <definedName name="REKAN">#REF!</definedName>
    <definedName name="Rekan1">#REF!</definedName>
    <definedName name="Rekan2">#REF!</definedName>
    <definedName name="Rekan3">#REF!</definedName>
    <definedName name="Rekan4">#REF!</definedName>
    <definedName name="Rekan5">#REF!</definedName>
    <definedName name="rekanan">[74]data!$B$3</definedName>
    <definedName name="RekanK">#REF!</definedName>
    <definedName name="REKAP">#REF!</definedName>
    <definedName name="Rekap.">#REF!</definedName>
    <definedName name="REKAP_1">#REF!</definedName>
    <definedName name="REKAP_2">#REF!</definedName>
    <definedName name="REKAP_3">#REF!</definedName>
    <definedName name="REKAP_4">#REF!</definedName>
    <definedName name="rekap_ars">#REF!</definedName>
    <definedName name="Rekap_Arsitektur">#REF!</definedName>
    <definedName name="Rekap_K">#REF!</definedName>
    <definedName name="REKAPBANGLI">[47]rekap!#REF!</definedName>
    <definedName name="rekaphspl">#REF!</definedName>
    <definedName name="REKAPITULASI">[0]!STOPE:([0]!STR)</definedName>
    <definedName name="REKAPJATA">[47]rekap!#REF!</definedName>
    <definedName name="rekapjati">[47]rekap!$F$25</definedName>
    <definedName name="REKAPMANIK">[47]rekap!#REF!</definedName>
    <definedName name="REKAPRAB">#REF!</definedName>
    <definedName name="REKAPTAKA">[47]rekap!#REF!</definedName>
    <definedName name="rekbahan">#REF!</definedName>
    <definedName name="relingk">#REF!</definedName>
    <definedName name="remix175">#REF!</definedName>
    <definedName name="remix225">#REF!</definedName>
    <definedName name="Reng">#REF!</definedName>
    <definedName name="reng_3_4">#REF!</definedName>
    <definedName name="RENG_KAMPER">#REF!</definedName>
    <definedName name="rengjati">#REF!</definedName>
    <definedName name="Rengkamper">#REF!</definedName>
    <definedName name="RengKmpr">'[35]ANALISA  (BARU)'!$G$440</definedName>
    <definedName name="REP">#REF!</definedName>
    <definedName name="repbalok">#REF!</definedName>
    <definedName name="repkolom">#REF!</definedName>
    <definedName name="repslab">#REF!</definedName>
    <definedName name="REQUEST_FOR_APPROVAL_OF_CONTRACT">#REF!</definedName>
    <definedName name="resap">#REF!</definedName>
    <definedName name="ReservoarBATUSESA">[52]BQ!$D$170:$H$188</definedName>
    <definedName name="ReservoarRT">[52]BQ!$D$128:$H$146</definedName>
    <definedName name="Resiko">#REF!</definedName>
    <definedName name="ResorvoarPI">[52]BQ!$D$29:$H$47</definedName>
    <definedName name="Resource_Optional_Field">#REF!</definedName>
    <definedName name="restoran">#REF!</definedName>
    <definedName name="RESULT">#REF!</definedName>
    <definedName name="RESUM">#REF!</definedName>
    <definedName name="ret">#N/A</definedName>
    <definedName name="review">{"Book1","4.09 FLORA DAN FAUNA.xls","4.22 PERLENGKAPAN SEKOLAH.xls"}</definedName>
    <definedName name="rew">{"Book1","4.09 FLORA DAN FAUNA.xls","4.22 PERLENGKAPAN SEKOLAH.xls"}</definedName>
    <definedName name="RFSL">#REF!</definedName>
    <definedName name="rg">#REF!</definedName>
    <definedName name="RGH">#REF!</definedName>
    <definedName name="riben.3">#REF!</definedName>
    <definedName name="riben.5">#REF!</definedName>
    <definedName name="RIBU">#REF!</definedName>
    <definedName name="RINCIANSEWA">#REF!</definedName>
    <definedName name="RINCIANSEWA2">#REF!</definedName>
    <definedName name="ring1525">[48]analis!$J$193</definedName>
    <definedName name="ringbalok">#REF!</definedName>
    <definedName name="RINGBALOK_PRAKTIS">[34]ANALISA!$J$392</definedName>
    <definedName name="ringbalok1530">#REF!</definedName>
    <definedName name="ringbalok2030">#REF!</definedName>
    <definedName name="ringbalok2540">#REF!</definedName>
    <definedName name="ringbalokpraktis">#REF!</definedName>
    <definedName name="RINSU">#REF!</definedName>
    <definedName name="rjtrj" hidden="1">{"'Sheet1'!$A$1"}</definedName>
    <definedName name="rk">#REF!</definedName>
    <definedName name="RLABO">#REF!</definedName>
    <definedName name="RM1A_VAT">#REF!</definedName>
    <definedName name="RMISC">#REF!</definedName>
    <definedName name="rmpt">#REF!</definedName>
    <definedName name="roadmarking">#REF!</definedName>
    <definedName name="Rocktile_30">#REF!</definedName>
    <definedName name="Rocktile30">#REF!</definedName>
    <definedName name="rolcat">#REF!</definedName>
    <definedName name="rolct">#REF!</definedName>
    <definedName name="roldoralm">#REF!</definedName>
    <definedName name="roldorstel">#REF!</definedName>
    <definedName name="roller">#REF!</definedName>
    <definedName name="roller10">#REF!</definedName>
    <definedName name="roller25">#REF!</definedName>
    <definedName name="ROLLINGDOOR_ALUMINIUM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AIN">#REF!</definedName>
    <definedName name="rool">#REF!</definedName>
    <definedName name="rool_meter">#REF!</definedName>
    <definedName name="rooster">#REF!</definedName>
    <definedName name="roster">#REF!</definedName>
    <definedName name="Roster_Pejaten">#REF!</definedName>
    <definedName name="ROUND">#REF!</definedName>
    <definedName name="ROUNDL">#REF!</definedName>
    <definedName name="ROUNDM">#REF!</definedName>
    <definedName name="ROWpost">#REF!</definedName>
    <definedName name="Rp">#REF!</definedName>
    <definedName name="RPAIN">#REF!</definedName>
    <definedName name="RPLAETER">#REF!</definedName>
    <definedName name="rpneu">#REF!</definedName>
    <definedName name="RPRATE">#REF!</definedName>
    <definedName name="rr">#REF!</definedName>
    <definedName name="rrr">#REF!</definedName>
    <definedName name="RRR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" hidden="1">{#N/A,#N/A,FALSE,"REK";#N/A,#N/A,FALSE,"Bq-ARS"}</definedName>
    <definedName name="Rtangga">#REF!</definedName>
    <definedName name="rtejhv" hidden="1">{#N/A,#N/A,FALSE,"REK";#N/A,#N/A,FALSE,"rab"}</definedName>
    <definedName name="RTEST">#REF!</definedName>
    <definedName name="rty" hidden="1">{#N/A,#N/A,FALSE,"REK";#N/A,#N/A,FALSE,"Bq-ARS"}</definedName>
    <definedName name="rtyu" hidden="1">{"'Sheet1'!$A$1"}</definedName>
    <definedName name="Rucika">#REF!</definedName>
    <definedName name="Rucika_Wavin">#REF!</definedName>
    <definedName name="Rucika_Wavin_2">#REF!</definedName>
    <definedName name="Rucika_Wavin_3">#REF!</definedName>
    <definedName name="rukan_a">[95]TOWN!#REF!</definedName>
    <definedName name="rukan_aa">[95]TOWN!#REF!</definedName>
    <definedName name="rukan_b">[95]TOWN!#REF!</definedName>
    <definedName name="rukan_c">[95]TOWN!#REF!</definedName>
    <definedName name="rukan_cc">[95]TOWN!#REF!</definedName>
    <definedName name="rukan_d">[95]TOWN!#REF!</definedName>
    <definedName name="rukan_dd">[95]TOWN!#REF!</definedName>
    <definedName name="rukan_e">[95]TOWN!#REF!</definedName>
    <definedName name="rukan_ee">[95]TOWN!#REF!</definedName>
    <definedName name="Ruko">#REF!</definedName>
    <definedName name="RumahChlooring">[52]BQ!$D$101:$H$126</definedName>
    <definedName name="RumahJaga">[52]BQ!$D$73:$H$99</definedName>
    <definedName name="RumahPompadanGenset">[52]BQ!$D$49:$H$71</definedName>
    <definedName name="rumput">#REF!</definedName>
    <definedName name="rumus">#REF!</definedName>
    <definedName name="RUTIN">#REF!</definedName>
    <definedName name="rvibrator">#REF!</definedName>
    <definedName name="rytj" hidden="1">{#N/A,#N/A,FALSE,"REK";#N/A,#N/A,FALSE,"rab"}</definedName>
    <definedName name="ryyy" hidden="1">{"'Sheet1'!$A$1"}</definedName>
    <definedName name="S">#REF!</definedName>
    <definedName name="s.05a">#REF!</definedName>
    <definedName name="s.05b">#REF!</definedName>
    <definedName name="s.05c">#REF!</definedName>
    <definedName name="s.05d">#REF!</definedName>
    <definedName name="s.05e">#REF!</definedName>
    <definedName name="s.05f">#REF!</definedName>
    <definedName name="s.05g">#REF!</definedName>
    <definedName name="s.05h">#REF!</definedName>
    <definedName name="s.05i">#REF!</definedName>
    <definedName name="s.05j">#REF!</definedName>
    <definedName name="S.05J1">#REF!</definedName>
    <definedName name="S.05J2">#REF!</definedName>
    <definedName name="S.05J3">#REF!</definedName>
    <definedName name="S.05J4">#REF!</definedName>
    <definedName name="S.05J5">#REF!</definedName>
    <definedName name="S.05J6">#REF!</definedName>
    <definedName name="S.05J7">#REF!</definedName>
    <definedName name="s.05k">#REF!</definedName>
    <definedName name="S.05L">#REF!</definedName>
    <definedName name="S.05M">#REF!</definedName>
    <definedName name="s.09a">#REF!</definedName>
    <definedName name="s.09b">#REF!</definedName>
    <definedName name="s.09c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2">#REF!</definedName>
    <definedName name="S_3">#REF!</definedName>
    <definedName name="S_DIGIT">#REF!</definedName>
    <definedName name="S_JUTA">#REF!</definedName>
    <definedName name="S_MILYAR">#REF!</definedName>
    <definedName name="S_RIBU">#REF!</definedName>
    <definedName name="S_SATU">#REF!</definedName>
    <definedName name="sa">#REF!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FETY_CONTROL">#REF!</definedName>
    <definedName name="sagiman">#REF!</definedName>
    <definedName name="SAH">#REF!</definedName>
    <definedName name="sak.1">#REF!</definedName>
    <definedName name="sak.2">#REF!</definedName>
    <definedName name="saklar">[51]BAHAN!$E$117</definedName>
    <definedName name="Saklar_doble_sekualitas_broco">#REF!</definedName>
    <definedName name="Saklar_tunggal_sekualitas_broco">#REF!</definedName>
    <definedName name="sal_k">#REF!</definedName>
    <definedName name="SALARY">#REF!</definedName>
    <definedName name="SALARY___WAGE">#REF!</definedName>
    <definedName name="SALES">#REF!</definedName>
    <definedName name="sama">#REF!</definedName>
    <definedName name="sambung450">#REF!</definedName>
    <definedName name="sambung600">#REF!</definedName>
    <definedName name="SAMBUNGAN_LISTRIK">#REF!</definedName>
    <definedName name="san">#REF!</definedName>
    <definedName name="SANDB">#REF!</definedName>
    <definedName name="SANDFA">#REF!</definedName>
    <definedName name="sandstone">#REF!</definedName>
    <definedName name="SANITAIR1">#REF!</definedName>
    <definedName name="Satpam">#REF!</definedName>
    <definedName name="SATPEK">#REF!</definedName>
    <definedName name="SATPEK2">#REF!</definedName>
    <definedName name="SATU">#REF!</definedName>
    <definedName name="Satuan">IF(ISBLANK(#REF!),"",VLOOKUP(#REF!,DataHarga,COLUMN('[96]Harga Dasar'!$C$1)-COLUMN('[96]Harga Dasar'!$B$1)+1,FALSE))</definedName>
    <definedName name="SatuanAlatB">IF(ISNA(VLOOKUP('[41]Analisa RAB'!$C1,HargaAlatB,'[41]Analisa RAB'!A$1,FALSE)),IF(ISNA(VLOOKUP("- "&amp;'[41]Analisa RAB'!$C1,HargaAlatB,'[41]Analisa RAB'!A$1,FALSE)),0,VLOOKUP("- "&amp;'[41]Analisa RAB'!$C1,HargaAlatB,'[41]Analisa RAB'!A$1,FALSE)),VLOOKUP('[41]Analisa RAB'!$C1,HargaAlatB,'[41]Analisa RAB'!A$1,FALSE))</definedName>
    <definedName name="SatuanBahanB">IF(ISNA(VLOOKUP('[41]Analisa RAB'!$C1,HargaBahanB,'[41]Analisa RAB'!A$1,FALSE)),IF(ISNA(VLOOKUP("- "&amp;'[41]Analisa RAB'!$C1,HargaBahanB,'[41]Analisa RAB'!A$1,FALSE)),0,VLOOKUP("- "&amp;'[41]Analisa RAB'!$C1,HargaBahanB,'[41]Analisa RAB'!A$1,FALSE)),VLOOKUP('[41]Analisa RAB'!$C1,HargaBahanB,'[41]Analisa RAB'!A$1,FALSE))</definedName>
    <definedName name="SatuanUpahB">IF(ISNA(VLOOKUP('[41]Analisa RAB'!$C1,HargaUpahB,'[41]Analisa RAB'!A$1,FALSE)),IF(ISNA(VLOOKUP("- "&amp;'[41]Analisa RAB'!$C1,HargaUpahB,'[41]Analisa RAB'!A$1,FALSE)),0,VLOOKUP("- "&amp;'[41]Analisa RAB'!$C1,HargaUpahB,'[41]Analisa RAB'!A$1,FALSE)),VLOOKUP('[41]Analisa RAB'!$C1,HargaUpahB,'[41]Analisa RAB'!A$1,FALSE))</definedName>
    <definedName name="sayan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BASE">#REF!</definedName>
    <definedName name="SBQ">#REF!</definedName>
    <definedName name="sc">#REF!</definedName>
    <definedName name="SC.1">#REF!</definedName>
    <definedName name="sc_0.51">#REF!</definedName>
    <definedName name="scaf1">#REF!</definedName>
    <definedName name="SCAFFOLDING">#REF!</definedName>
    <definedName name="scafolding">#REF!</definedName>
    <definedName name="scc">#REF!</definedName>
    <definedName name="scd">#REF!</definedName>
    <definedName name="scedu">#REF!</definedName>
    <definedName name="SCH">#REF!</definedName>
    <definedName name="sch40w0.5">#REF!</definedName>
    <definedName name="Sched_Pay">#REF!</definedName>
    <definedName name="Schedule">#REF!</definedName>
    <definedName name="Scheduled_Extra_Payments">#REF!</definedName>
    <definedName name="Scheduled_Interest_Rate">#REF!</definedName>
    <definedName name="Scheduled_Monthly_Payment">#REF!</definedName>
    <definedName name="scope">#REF!</definedName>
    <definedName name="scred">#REF!</definedName>
    <definedName name="SCREED10">#REF!</definedName>
    <definedName name="SCREED5">#REF!</definedName>
    <definedName name="screwcap">#REF!</definedName>
    <definedName name="SCSDCDF">#REF!</definedName>
    <definedName name="sd">#REF!</definedName>
    <definedName name="sda" hidden="1">#REF!</definedName>
    <definedName name="SDASD">#REF!</definedName>
    <definedName name="sdatu">#REF!</definedName>
    <definedName name="sdewdefeffrtfgvfvfr">#REF!</definedName>
    <definedName name="sdf" hidden="1">{"'Sheet1'!$A$1"}</definedName>
    <definedName name="SDFFGG" hidden="1">#REF!</definedName>
    <definedName name="sdfsd">#REF!</definedName>
    <definedName name="sdfssa" hidden="1">#REF!</definedName>
    <definedName name="sdfwrg" hidden="1">{"'Sheet1'!$A$1"}</definedName>
    <definedName name="SDMONG">#REF!</definedName>
    <definedName name="SDRGH">#REF!</definedName>
    <definedName name="sds" hidden="1">#REF!</definedName>
    <definedName name="sdtg" hidden="1">{"'Sheet1'!$A$1"}</definedName>
    <definedName name="sdvfv" hidden="1">{"'Sheet1'!$A$1"}</definedName>
    <definedName name="sealent">#REF!</definedName>
    <definedName name="sealtape">[10]Bahan!$F$220</definedName>
    <definedName name="sebut">#REF!</definedName>
    <definedName name="sedia">#REF!</definedName>
    <definedName name="sekgnd">#REF!</definedName>
    <definedName name="sekrup2">[10]Bahan!$F$229</definedName>
    <definedName name="sektgl">#REF!</definedName>
    <definedName name="selfaddhitivemembran">#REF!</definedName>
    <definedName name="Selimut">#REF!</definedName>
    <definedName name="selot">#REF!</definedName>
    <definedName name="Selot.1">#REF!</definedName>
    <definedName name="Selot.2">#REF!</definedName>
    <definedName name="selotb">#REF!</definedName>
    <definedName name="selotc">#REF!</definedName>
    <definedName name="semen">[10]Bahan!$F$29</definedName>
    <definedName name="semen.g">#REF!</definedName>
    <definedName name="Semen_Batu_Raja_50_kg">#REF!</definedName>
    <definedName name="semen_grouting">#REF!</definedName>
    <definedName name="Semen_Kujang_50_kg">#REF!</definedName>
    <definedName name="Semen_Padang_50_kg">#REF!</definedName>
    <definedName name="Semen_Tiga_roda__50_kg">#REF!</definedName>
    <definedName name="semen_warna">#REF!</definedName>
    <definedName name="semenb">#REF!</definedName>
    <definedName name="semenc">#REF!</definedName>
    <definedName name="semenpc">#REF!</definedName>
    <definedName name="semenputih">#REF!</definedName>
    <definedName name="semenputihb">#REF!</definedName>
    <definedName name="semenputihc">#REF!</definedName>
    <definedName name="semenw">[10]Bahan!$F$30</definedName>
    <definedName name="semeton">#REF!</definedName>
    <definedName name="SEMUA">#REF!</definedName>
    <definedName name="send.s">#REF!</definedName>
    <definedName name="seng">#REF!</definedName>
    <definedName name="Seng_BJLS_20_gelombang">#REF!</definedName>
    <definedName name="seng_pagar">#REF!</definedName>
    <definedName name="Seng_plat_lebar_50_cm__panjang_50_m">#REF!</definedName>
    <definedName name="Seng_Spandek">#REF!</definedName>
    <definedName name="sengbjls30">#REF!</definedName>
    <definedName name="sengg20">#REF!</definedName>
    <definedName name="sengg20b">#REF!</definedName>
    <definedName name="sengg20c">#REF!</definedName>
    <definedName name="sengg25">#REF!</definedName>
    <definedName name="sengg25b">#REF!</definedName>
    <definedName name="sengg25c">#REF!</definedName>
    <definedName name="sengg30">#REF!</definedName>
    <definedName name="sengg30b">#REF!</definedName>
    <definedName name="sengg30c">#REF!</definedName>
    <definedName name="senggbc">#REF!</definedName>
    <definedName name="senggol">#REF!</definedName>
    <definedName name="sengplat">#REF!</definedName>
    <definedName name="sengplat30">#REF!</definedName>
    <definedName name="sengplat30b">#REF!</definedName>
    <definedName name="sengplat30c">#REF!</definedName>
    <definedName name="sengplatb">#REF!</definedName>
    <definedName name="sengplatc">#REF!</definedName>
    <definedName name="sept.1">#REF!</definedName>
    <definedName name="sept.2">#REF!</definedName>
    <definedName name="SEPTICKTANK_PERESAPAN">#REF!</definedName>
    <definedName name="SepticL100">#REF!</definedName>
    <definedName name="SepticL150">#REF!</definedName>
    <definedName name="septik">#REF!</definedName>
    <definedName name="set">#REF!</definedName>
    <definedName name="setgbr">#REF!</definedName>
    <definedName name="sewarmha">#REF!</definedName>
    <definedName name="sewarmhb">#REF!</definedName>
    <definedName name="sf">#REF!</definedName>
    <definedName name="SFAG">#N/A</definedName>
    <definedName name="sfdd" hidden="1">#REF!</definedName>
    <definedName name="SFL">#REF!</definedName>
    <definedName name="sfsav">#N/A</definedName>
    <definedName name="sfvd100">#REF!</definedName>
    <definedName name="sg">#REF!</definedName>
    <definedName name="sga">#REF!</definedName>
    <definedName name="SGD">#REF!</definedName>
    <definedName name="SGDGSE">#REF!</definedName>
    <definedName name="Shear_Conector">#REF!</definedName>
    <definedName name="SHEET">#REF!</definedName>
    <definedName name="sheetp">#REF!</definedName>
    <definedName name="Sheetpile">#REF!</definedName>
    <definedName name="SHEN">#REF!</definedName>
    <definedName name="SHF">#REF!</definedName>
    <definedName name="shovel">#REF!</definedName>
    <definedName name="SHOWER">#REF!</definedName>
    <definedName name="showerspray">#REF!</definedName>
    <definedName name="sial">#REF!</definedName>
    <definedName name="Siar12">#REF!</definedName>
    <definedName name="Siar15">#REF!</definedName>
    <definedName name="siaran">#REF!</definedName>
    <definedName name="Siaran_12">#REF!</definedName>
    <definedName name="siaran12">#REF!</definedName>
    <definedName name="SIGNATURE">#REF!</definedName>
    <definedName name="sikatkawat">[40]Bahan!#REF!</definedName>
    <definedName name="Sin">#REF!</definedName>
    <definedName name="sinksildeck">#REF!</definedName>
    <definedName name="siphon">#REF!</definedName>
    <definedName name="SIPIL">#REF!</definedName>
    <definedName name="SIPIL_6">#REF!</definedName>
    <definedName name="SIPIL_8">#REF!</definedName>
    <definedName name="SIPIL_8_6">#REF!</definedName>
    <definedName name="sirbatu">#REF!</definedName>
    <definedName name="Sirlak">#REF!</definedName>
    <definedName name="sirsang">#REF!</definedName>
    <definedName name="sirton">#REF!</definedName>
    <definedName name="sirtu">[10]Bahan!$F$13</definedName>
    <definedName name="sirurug">#REF!</definedName>
    <definedName name="sisikbadak">#REF!</definedName>
    <definedName name="SITE">#REF!</definedName>
    <definedName name="sjahdsmsal">[61]analis!$J$70</definedName>
    <definedName name="SK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gnd">#REF!</definedName>
    <definedName name="sklrtgl">#REF!</definedName>
    <definedName name="sky">#REF!</definedName>
    <definedName name="SL_CRD">#REF!</definedName>
    <definedName name="SL_CRS">#REF!</definedName>
    <definedName name="SL_CS">#REF!</definedName>
    <definedName name="SL_DD">#REF!</definedName>
    <definedName name="slabfw">#REF!</definedName>
    <definedName name="slabfw_6">#REF!</definedName>
    <definedName name="slametB">#REF!</definedName>
    <definedName name="slank">#REF!</definedName>
    <definedName name="SLEE">#REF!</definedName>
    <definedName name="SLH">#REF!</definedName>
    <definedName name="slip30">#REF!</definedName>
    <definedName name="SLOEF_100KG">#REF!</definedName>
    <definedName name="SLOEF_110KG">#REF!</definedName>
    <definedName name="SLOEF_120KG">#REF!</definedName>
    <definedName name="SLOEF_130KG">#REF!</definedName>
    <definedName name="SLOEF_140KG">#REF!</definedName>
    <definedName name="SLOEF_150KG">#REF!</definedName>
    <definedName name="SLOEF_160KG">#REF!</definedName>
    <definedName name="SLOEF_170KG">#REF!</definedName>
    <definedName name="SLOEF_180KG">#REF!</definedName>
    <definedName name="SLOEF_190KG">#REF!</definedName>
    <definedName name="SLOEF_200KG">#REF!</definedName>
    <definedName name="Slof">#REF!</definedName>
    <definedName name="SLOOF">'[46]ANALISA SNI'!$F$864:$I$890</definedName>
    <definedName name="sloof1520">#REF!</definedName>
    <definedName name="sloof2030">#REF!</definedName>
    <definedName name="sloof2540">#REF!</definedName>
    <definedName name="SloofFe100">#REF!</definedName>
    <definedName name="SloofFe110">#REF!</definedName>
    <definedName name="SloofFe120">#REF!</definedName>
    <definedName name="SloofFe125">#REF!</definedName>
    <definedName name="SloofFe130">#REF!</definedName>
    <definedName name="SloofFe140">#REF!</definedName>
    <definedName name="SloofFe150">#REF!</definedName>
    <definedName name="SloofFe160">#REF!</definedName>
    <definedName name="SloofFe170">#REF!</definedName>
    <definedName name="SloofFe175">'[49]ANALISA SNI''07(ubh bgsting)'!$I$1032</definedName>
    <definedName name="SloofFe180">#REF!</definedName>
    <definedName name="SloofFe190">#REF!</definedName>
    <definedName name="SloofFe200">#REF!</definedName>
    <definedName name="SloofFe210">#REF!</definedName>
    <definedName name="SloofFe220">#REF!</definedName>
    <definedName name="SloofFe230">#REF!</definedName>
    <definedName name="SloofFe240">#REF!</definedName>
    <definedName name="SloofFe250">#REF!</definedName>
    <definedName name="SloofFe260">#REF!</definedName>
    <definedName name="SloofFe270">#REF!</definedName>
    <definedName name="SloofFe280">#REF!</definedName>
    <definedName name="SloofFe300">#REF!</definedName>
    <definedName name="SloofFe80">#REF!</definedName>
    <definedName name="SloofFe90">#REF!</definedName>
    <definedName name="sloofpraktis">#REF!</definedName>
    <definedName name="sloop12030">[55]analis!$J$152</definedName>
    <definedName name="slot">[10]Bahan!$F$187</definedName>
    <definedName name="sm">#REF!</definedName>
    <definedName name="Smc">#REF!</definedName>
    <definedName name="Smd">#REF!</definedName>
    <definedName name="SMOF">#REF!</definedName>
    <definedName name="SMOL">#REF!</definedName>
    <definedName name="SNI">'[97]ANALISA SNI''08(ubh bgsting)'!$I$647</definedName>
    <definedName name="SO">#REF!</definedName>
    <definedName name="soapholder">#REF!</definedName>
    <definedName name="SOARE_PARTS">#REF!</definedName>
    <definedName name="soc3p">#REF!</definedName>
    <definedName name="Socket_gip_ø_1_2">#REF!</definedName>
    <definedName name="Socket_gip_ø_3_4">#REF!</definedName>
    <definedName name="Socket_pvc_ø_2__maspion_D">#REF!</definedName>
    <definedName name="Socket_pvc_ø_4__maspion_D">#REF!</definedName>
    <definedName name="SOH">#REF!</definedName>
    <definedName name="soilstackpvc">#REF!</definedName>
    <definedName name="Solar">#REF!</definedName>
    <definedName name="sop">#REF!</definedName>
    <definedName name="sopo">#REF!</definedName>
    <definedName name="Sopr">#REF!</definedName>
    <definedName name="sort" hidden="1">#REF!</definedName>
    <definedName name="sosot">#REF!</definedName>
    <definedName name="Sound">#REF!</definedName>
    <definedName name="Sound_car">#REF!</definedName>
    <definedName name="Sound_utama">#REF!</definedName>
    <definedName name="Sp">#REF!</definedName>
    <definedName name="Sp.1">#REF!</definedName>
    <definedName name="Sp.10">#REF!</definedName>
    <definedName name="Sp.11">#REF!</definedName>
    <definedName name="Sp.12">#REF!</definedName>
    <definedName name="Sp.13">#REF!</definedName>
    <definedName name="Sp.14">#REF!</definedName>
    <definedName name="Sp.15">#REF!</definedName>
    <definedName name="Sp.16">#REF!</definedName>
    <definedName name="Sp.17">#REF!</definedName>
    <definedName name="Sp.18">#REF!</definedName>
    <definedName name="Sp.19">#REF!</definedName>
    <definedName name="Sp.2">#REF!</definedName>
    <definedName name="sp.20">#REF!</definedName>
    <definedName name="Sp.21">#REF!</definedName>
    <definedName name="sp.25">#REF!</definedName>
    <definedName name="Sp.3">#REF!</definedName>
    <definedName name="sp.30">#REF!</definedName>
    <definedName name="Sp.36">#REF!</definedName>
    <definedName name="Sp.37">#REF!</definedName>
    <definedName name="Sp.38">#REF!</definedName>
    <definedName name="Sp.39">#REF!</definedName>
    <definedName name="Sp.39a">#REF!</definedName>
    <definedName name="Sp.39b">#REF!</definedName>
    <definedName name="Sp.4">#REF!</definedName>
    <definedName name="Sp.40">#REF!</definedName>
    <definedName name="Sp.41">#REF!</definedName>
    <definedName name="Sp.42">#REF!</definedName>
    <definedName name="Sp.43">#REF!</definedName>
    <definedName name="Sp.5">#REF!</definedName>
    <definedName name="Sp.6">#REF!</definedName>
    <definedName name="Sp.7">#REF!</definedName>
    <definedName name="Sp.8">#REF!</definedName>
    <definedName name="Sp.9">#REF!</definedName>
    <definedName name="sp.9b">#REF!</definedName>
    <definedName name="Sp.a">#REF!</definedName>
    <definedName name="Sp.a1">#REF!</definedName>
    <definedName name="Sp.b">#REF!</definedName>
    <definedName name="Sp.c">#REF!</definedName>
    <definedName name="Sp.d">#REF!</definedName>
    <definedName name="Sp.e">#REF!</definedName>
    <definedName name="Sp.f">#REF!</definedName>
    <definedName name="Sp.g">#REF!</definedName>
    <definedName name="Sp.h">#REF!</definedName>
    <definedName name="Sp.I">#REF!</definedName>
    <definedName name="Sp.II">#REF!</definedName>
    <definedName name="Sp.III">#REF!</definedName>
    <definedName name="sp.iii.16">#REF!</definedName>
    <definedName name="Sp.IV">#REF!</definedName>
    <definedName name="sp.iv.a">#REF!</definedName>
    <definedName name="sp.iv.b">#REF!</definedName>
    <definedName name="sp.ix">#REF!</definedName>
    <definedName name="SP.IX.a">#REF!</definedName>
    <definedName name="Sp.j">#REF!</definedName>
    <definedName name="Sp.j1">#REF!</definedName>
    <definedName name="Sp.k">#REF!</definedName>
    <definedName name="Sp.l">#REF!</definedName>
    <definedName name="Sp.LP">#REF!</definedName>
    <definedName name="Sp.LPP">#REF!</definedName>
    <definedName name="Sp.m">#REF!</definedName>
    <definedName name="Sp.n">#REF!</definedName>
    <definedName name="Sp.V">#REF!</definedName>
    <definedName name="sp.v.4">#REF!</definedName>
    <definedName name="sp.v.4a">#REF!</definedName>
    <definedName name="sp.v.4b">#REF!</definedName>
    <definedName name="sp.v.4c">#REF!</definedName>
    <definedName name="sp.v.4d">#REF!</definedName>
    <definedName name="sp.v.4e">#REF!</definedName>
    <definedName name="sp.v.4f">#REF!</definedName>
    <definedName name="sp.v.4g">#REF!</definedName>
    <definedName name="sp.v.4h">#REF!</definedName>
    <definedName name="sp.v.4i">#REF!</definedName>
    <definedName name="sp.v.4j">#REF!</definedName>
    <definedName name="Sp.Va">#REF!</definedName>
    <definedName name="Sp.Vb">#REF!</definedName>
    <definedName name="Sp.vb1">#REF!</definedName>
    <definedName name="Sp.vb2">#REF!</definedName>
    <definedName name="Sp.vd11">#REF!</definedName>
    <definedName name="Sp.vd12">#REF!</definedName>
    <definedName name="Sp.vd13">#REF!</definedName>
    <definedName name="Sp.vd14">#REF!</definedName>
    <definedName name="Sp.vd15">#REF!</definedName>
    <definedName name="Sp.vd2">#REF!</definedName>
    <definedName name="Sp.vd3">#REF!</definedName>
    <definedName name="Sp.vd4">#REF!</definedName>
    <definedName name="Sp.vd5">#REF!</definedName>
    <definedName name="Sp.vd6">#REF!</definedName>
    <definedName name="Sp.vd7">#REF!</definedName>
    <definedName name="Sp.ve1">#REF!</definedName>
    <definedName name="Sp.Ve2">#REF!</definedName>
    <definedName name="Sp.ve3">#REF!</definedName>
    <definedName name="Sp.ve5">#REF!</definedName>
    <definedName name="Sp.ve6">#REF!</definedName>
    <definedName name="Sp.ve7">#REF!</definedName>
    <definedName name="Sp.ve8">#REF!</definedName>
    <definedName name="Sp.vf2">#REF!</definedName>
    <definedName name="Sp.vf4">#REF!</definedName>
    <definedName name="Sp.vg1">#REF!</definedName>
    <definedName name="Sp.vg2">#REF!</definedName>
    <definedName name="Sp.vg3">#REF!</definedName>
    <definedName name="Sp.vg4">#REF!</definedName>
    <definedName name="Sp.vg5">#REF!</definedName>
    <definedName name="Sp.vg6">#REF!</definedName>
    <definedName name="Sp.vg8">#REF!</definedName>
    <definedName name="Sp.vg9">#REF!</definedName>
    <definedName name="sp.vi">#REF!</definedName>
    <definedName name="sp.vi.1">#REF!</definedName>
    <definedName name="sp.vi.1b">#REF!</definedName>
    <definedName name="sp.vii.a">#REF!</definedName>
    <definedName name="Sp.VIIb">#REF!</definedName>
    <definedName name="sp.viii">#REF!</definedName>
    <definedName name="Sp.X">#REF!</definedName>
    <definedName name="Sp.X1">#REF!</definedName>
    <definedName name="Sp.X2">#REF!</definedName>
    <definedName name="Sp.Xc">#REF!</definedName>
    <definedName name="SP.Xf">#REF!</definedName>
    <definedName name="SP.Xg">#REF!</definedName>
    <definedName name="SP.Xh">#REF!</definedName>
    <definedName name="SP.Xi">#REF!</definedName>
    <definedName name="SP.Xj">#REF!</definedName>
    <definedName name="SP.Xk">#REF!</definedName>
    <definedName name="SP.Xl">#REF!</definedName>
    <definedName name="SP.Xm">#REF!</definedName>
    <definedName name="SP.Xn">#REF!</definedName>
    <definedName name="SP.Xo">#REF!</definedName>
    <definedName name="SP.Xp">#REF!</definedName>
    <definedName name="SP.Xq">#REF!</definedName>
    <definedName name="SP.Xr">#REF!</definedName>
    <definedName name="SP.Xs">#REF!</definedName>
    <definedName name="SP.XX">#REF!</definedName>
    <definedName name="sp.xxx">#REF!</definedName>
    <definedName name="Sp.y">#REF!</definedName>
    <definedName name="Sp.y1">#REF!</definedName>
    <definedName name="Sp.y2">#REF!</definedName>
    <definedName name="Sp.y3">#REF!</definedName>
    <definedName name="Sp.y4">#REF!</definedName>
    <definedName name="Sp.y5">#REF!</definedName>
    <definedName name="Sp.y6">#REF!</definedName>
    <definedName name="Sp.YZ">#REF!</definedName>
    <definedName name="Sp.YZ1">#REF!</definedName>
    <definedName name="Sp.Z">#REF!</definedName>
    <definedName name="Sp.Z1">#REF!</definedName>
    <definedName name="sp_4">#REF!</definedName>
    <definedName name="spacer">#REF!</definedName>
    <definedName name="spec_light">#REF!</definedName>
    <definedName name="SpecialPrice" hidden="1">#REF!</definedName>
    <definedName name="SPEK">#REF!</definedName>
    <definedName name="SPEMBA" localSheetId="15">#REF!</definedName>
    <definedName name="SPEMBA">#REF!</definedName>
    <definedName name="SPENING" localSheetId="15">#REF!</definedName>
    <definedName name="SPENING">#REF!</definedName>
    <definedName name="Spirtus">#REF!</definedName>
    <definedName name="spk">#REF!</definedName>
    <definedName name="SPL">#REF!</definedName>
    <definedName name="SPL_6">#REF!</definedName>
    <definedName name="SPL_8">#REF!</definedName>
    <definedName name="SPL_8_6">#REF!</definedName>
    <definedName name="split">#REF!</definedName>
    <definedName name="splitb">#REF!</definedName>
    <definedName name="splitc">#REF!</definedName>
    <definedName name="spp" localSheetId="15" hidden="1">#REF!</definedName>
    <definedName name="spp" hidden="1">#REF!</definedName>
    <definedName name="spp.regatta">#N/A</definedName>
    <definedName name="SPRAYER">#REF!</definedName>
    <definedName name="spritus">#REF!</definedName>
    <definedName name="spunp">#REF!</definedName>
    <definedName name="SREHAB">#REF!</definedName>
    <definedName name="ss">#REF!</definedName>
    <definedName name="ss_1.2">#REF!</definedName>
    <definedName name="SS_8.01_11_A">#REF!</definedName>
    <definedName name="SSE">#REF!</definedName>
    <definedName name="SSS">#REF!</definedName>
    <definedName name="SSSP300">#REF!</definedName>
    <definedName name="SSSP350">#REF!</definedName>
    <definedName name="ssss">#REF!</definedName>
    <definedName name="SSSSSSS">#REF!</definedName>
    <definedName name="SSSSSSSSSSSSSSS">#REF!</definedName>
    <definedName name="ssw">#REF!</definedName>
    <definedName name="st">#REF!</definedName>
    <definedName name="STA_1">#REF!</definedName>
    <definedName name="STA_10">#REF!</definedName>
    <definedName name="STA_11">#REF!</definedName>
    <definedName name="STA_12">#REF!</definedName>
    <definedName name="STA_13">#REF!</definedName>
    <definedName name="STA_2">#REF!</definedName>
    <definedName name="STA_3">#REF!</definedName>
    <definedName name="STA_4">#REF!</definedName>
    <definedName name="STA_5">#REF!</definedName>
    <definedName name="STA_6">#REF!</definedName>
    <definedName name="STA_7">#REF!</definedName>
    <definedName name="STA_8">#REF!</definedName>
    <definedName name="STA_9">#REF!</definedName>
    <definedName name="Staf4">#REF!</definedName>
    <definedName name="Staf5">#REF!</definedName>
    <definedName name="Staf6">#REF!</definedName>
    <definedName name="STAFF_MESS">#REF!</definedName>
    <definedName name="Stamper">#REF!</definedName>
    <definedName name="State">#REF!</definedName>
    <definedName name="stater">#REF!</definedName>
    <definedName name="STB_1">#REF!</definedName>
    <definedName name="STB_2">#REF!</definedName>
    <definedName name="STB_3">#REF!</definedName>
    <definedName name="STB_3_A">#REF!</definedName>
    <definedName name="STB_3_B">#REF!</definedName>
    <definedName name="STB_4">#REF!</definedName>
    <definedName name="STB_5">#REF!</definedName>
    <definedName name="STB_6">#REF!</definedName>
    <definedName name="STB_6_A">#REF!</definedName>
    <definedName name="STB_7">#REF!</definedName>
    <definedName name="STB_8">#REF!</definedName>
    <definedName name="STC_1">#REF!</definedName>
    <definedName name="STC_10">#REF!</definedName>
    <definedName name="STC_11">#REF!</definedName>
    <definedName name="STC_12">#REF!</definedName>
    <definedName name="STC_13">#REF!</definedName>
    <definedName name="STC_14">#REF!</definedName>
    <definedName name="STC_15">#REF!</definedName>
    <definedName name="STC_16">#REF!</definedName>
    <definedName name="STC_18">#REF!</definedName>
    <definedName name="STC_19">#REF!</definedName>
    <definedName name="STC_2">#REF!</definedName>
    <definedName name="STC_3">#REF!</definedName>
    <definedName name="STC_4">#REF!</definedName>
    <definedName name="STC_5">#REF!</definedName>
    <definedName name="STC_6">#REF!</definedName>
    <definedName name="STC_7">#REF!</definedName>
    <definedName name="STC_8">#REF!</definedName>
    <definedName name="STC_9">#REF!</definedName>
    <definedName name="STD_1">#REF!</definedName>
    <definedName name="STD_10">#REF!</definedName>
    <definedName name="STD_11">#REF!</definedName>
    <definedName name="STD_12">#REF!</definedName>
    <definedName name="STD_13">#REF!</definedName>
    <definedName name="STD_14">#REF!</definedName>
    <definedName name="STD_15">#REF!</definedName>
    <definedName name="STD_16">#REF!</definedName>
    <definedName name="STD_17">#REF!</definedName>
    <definedName name="STD_18">#REF!</definedName>
    <definedName name="STD_19">#REF!</definedName>
    <definedName name="STD_2">#REF!</definedName>
    <definedName name="STD_20">#REF!</definedName>
    <definedName name="STD_21">#REF!</definedName>
    <definedName name="STD_22">#REF!</definedName>
    <definedName name="STD_23">#REF!</definedName>
    <definedName name="STD_24">#REF!</definedName>
    <definedName name="STD_25">#REF!</definedName>
    <definedName name="STD_26">#REF!</definedName>
    <definedName name="STD_27">#REF!</definedName>
    <definedName name="STD_28">#REF!</definedName>
    <definedName name="STD_29">#REF!</definedName>
    <definedName name="STD_3">#REF!</definedName>
    <definedName name="STD_4">#REF!</definedName>
    <definedName name="STD_5">#REF!</definedName>
    <definedName name="STD_6">#REF!</definedName>
    <definedName name="STD_7">#REF!</definedName>
    <definedName name="STD_8">#REF!</definedName>
    <definedName name="STD_9">#REF!</definedName>
    <definedName name="std1.5">#REF!</definedName>
    <definedName name="std2.5">#REF!</definedName>
    <definedName name="STE_1">#REF!</definedName>
    <definedName name="STE_10">#REF!</definedName>
    <definedName name="STE_2">#REF!</definedName>
    <definedName name="STE_3">#REF!</definedName>
    <definedName name="STE_4">#REF!</definedName>
    <definedName name="STE_5">#REF!</definedName>
    <definedName name="STE_6">#REF!</definedName>
    <definedName name="STE_7">#REF!</definedName>
    <definedName name="STE_8">#REF!</definedName>
    <definedName name="STE_9">#REF!</definedName>
    <definedName name="steelformwork">#REF!</definedName>
    <definedName name="steelrailing">#REF!</definedName>
    <definedName name="steger">#REF!</definedName>
    <definedName name="Steger_work">#REF!</definedName>
    <definedName name="StegerBambu">#REF!</definedName>
    <definedName name="stelbesi">#REF!</definedName>
    <definedName name="sten1">#REF!</definedName>
    <definedName name="sten23">#REF!</definedName>
    <definedName name="sten35">#REF!</definedName>
    <definedName name="sten57">#REF!</definedName>
    <definedName name="step_nosing">#REF!</definedName>
    <definedName name="stepnos">#REF!</definedName>
    <definedName name="stepnos_kerampolis">#REF!</definedName>
    <definedName name="STF_1">#REF!</definedName>
    <definedName name="STF_2">#REF!</definedName>
    <definedName name="STF_3">#REF!</definedName>
    <definedName name="STF_4">#REF!</definedName>
    <definedName name="stmix175">#REF!</definedName>
    <definedName name="stmix225">#REF!</definedName>
    <definedName name="STOCK">#REF!</definedName>
    <definedName name="stone">#REF!</definedName>
    <definedName name="Stone.Crusher">#REF!</definedName>
    <definedName name="STONECRUSHER">#REF!</definedName>
    <definedName name="Stonework">#REF!</definedName>
    <definedName name="stoot">#REF!</definedName>
    <definedName name="stootW">#REF!</definedName>
    <definedName name="stop">[51]BAHAN!$E$119</definedName>
    <definedName name="stop.ac">#REF!</definedName>
    <definedName name="stop.k">#REF!</definedName>
    <definedName name="Stop_kontak_sekualitas_broco">#REF!</definedName>
    <definedName name="Stop_kran_biasa">#REF!</definedName>
    <definedName name="Stop_kran_wasfhtafel">#REF!</definedName>
    <definedName name="STOP2">#REF!</definedName>
    <definedName name="STOP2E">#REF!</definedName>
    <definedName name="STOPE">#REF!</definedName>
    <definedName name="stopkontak3">#REF!</definedName>
    <definedName name="Stot__3___5__cm">#REF!</definedName>
    <definedName name="STR">#REF!</definedName>
    <definedName name="str10toyo14">#REF!</definedName>
    <definedName name="STRAINER250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EETBOX">#REF!</definedName>
    <definedName name="Stressing316">#REF!</definedName>
    <definedName name="stressing400">#REF!</definedName>
    <definedName name="stressing405">#REF!</definedName>
    <definedName name="stressingdia316">#REF!</definedName>
    <definedName name="stressingdia400">#REF!</definedName>
    <definedName name="stressingdia40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iping">#REF!</definedName>
    <definedName name="STRUK">#REF!</definedName>
    <definedName name="STRUKTUR">#REF!</definedName>
    <definedName name="StyleBali">'[35]ANALISA  (BARU)'!$G$722</definedName>
    <definedName name="Sub">INDEX([52]Sub!$I:$I,LastRowSub+1)</definedName>
    <definedName name="Sub_Total">#REF!</definedName>
    <definedName name="SUBT">#REF!</definedName>
    <definedName name="SUBT.FIELD_EXP">#REF!</definedName>
    <definedName name="SUBT.TEMP._WORK">#REF!</definedName>
    <definedName name="SubTotal">IF(AND([52]RAP!$A1048575&lt;&gt;"",[52]RAP!$A1048576="",[52]RAP!$A1=""),1,0)</definedName>
    <definedName name="SubTotalAnalisaRAB">IF(AND(ISTEXT('[41]Analisa RAB'!$C1048576),ISBLANK('[41]Analisa RAB'!$C1)),1,0)</definedName>
    <definedName name="sudin">#REF!</definedName>
    <definedName name="SUGENG">#N/A</definedName>
    <definedName name="Sugi">#REF!</definedName>
    <definedName name="sugiono">#REF!</definedName>
    <definedName name="sukaji">#REF!</definedName>
    <definedName name="sukamandi">#REF!</definedName>
    <definedName name="SukRengKamper">#REF!</definedName>
    <definedName name="SUM_G52_G83">#REF!</definedName>
    <definedName name="SUM2A">#REF!</definedName>
    <definedName name="sumboq1">#REF!</definedName>
    <definedName name="sumboq2">#REF!</definedName>
    <definedName name="sumbq">#REF!</definedName>
    <definedName name="sumbq1">#REF!</definedName>
    <definedName name="sumbq2">#REF!</definedName>
    <definedName name="SUMI">#REF!</definedName>
    <definedName name="SumItem">SUMIF([52]Analisa!N2:N42,"Total"&amp;[52]Analisa!M1,[52]Analisa!A2:A42)</definedName>
    <definedName name="SumLabel">SUMIF([52]Analisa!N2:N42,LEFT([52]Analisa!XEY1,1)&amp;[52]Analisa!M1,[52]Analisa!A2:A42)</definedName>
    <definedName name="SumRincian">SUMIF([52]Analisa!$W2:$W42,[52]Analisa!$W1,[52]Analisa!A2:A42)</definedName>
    <definedName name="Sumur__peresapan_air_kotor_dan_kotoran">#REF!</definedName>
    <definedName name="sunaryo">#REF!</definedName>
    <definedName name="SUP">#REF!</definedName>
    <definedName name="supardi">#REF!</definedName>
    <definedName name="super">#REF!</definedName>
    <definedName name="supergloss">#REF!</definedName>
    <definedName name="SUPFS">#REF!</definedName>
    <definedName name="SUPIR_TRUK">#REF!</definedName>
    <definedName name="SUPL.IX">#REF!</definedName>
    <definedName name="Supl.IXa">#REF!</definedName>
    <definedName name="SUPL.IXb">#REF!</definedName>
    <definedName name="SUPL.X">#REF!</definedName>
    <definedName name="SUPL.XI">#REF!</definedName>
    <definedName name="Supprot_hargger">#REF!</definedName>
    <definedName name="SUPT">#REF!</definedName>
    <definedName name="survey">#REF!</definedName>
    <definedName name="surveyor">#REF!</definedName>
    <definedName name="svsd">#N/A</definedName>
    <definedName name="SW" hidden="1">{"'Sheet1'!$A$1"}</definedName>
    <definedName name="sw35besi">#REF!</definedName>
    <definedName name="sw45besi">#REF!</definedName>
    <definedName name="swds">#REF!</definedName>
    <definedName name="SWIM">#REF!</definedName>
    <definedName name="swt">#REF!</definedName>
    <definedName name="symbol">#REF!</definedName>
    <definedName name="T">'[46]ANALISA SNI'!$C$8:$G$21</definedName>
    <definedName name="t.dos">#REF!</definedName>
    <definedName name="t_gw">#REF!</definedName>
    <definedName name="T1_">#REF!</definedName>
    <definedName name="T10_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2_">#REF!</definedName>
    <definedName name="T3_">#REF!</definedName>
    <definedName name="T4_">#REF!</definedName>
    <definedName name="T5_">#REF!</definedName>
    <definedName name="T6_">#REF!</definedName>
    <definedName name="t6r" hidden="1">{"'Sheet1'!$A$1"}</definedName>
    <definedName name="T7_">#REF!</definedName>
    <definedName name="T8_">#REF!</definedName>
    <definedName name="T9_">#REF!</definedName>
    <definedName name="ta">#REF!</definedName>
    <definedName name="TAB_ALAT">#REF!</definedName>
    <definedName name="tabel">#REF!</definedName>
    <definedName name="tabel1">#REF!</definedName>
    <definedName name="tabelanhs">#REF!</definedName>
    <definedName name="tabelbln">#REF!</definedName>
    <definedName name="tabelhspl">#REF!</definedName>
    <definedName name="TABELKEGIATAN">#REF!</definedName>
    <definedName name="tackcoat">#REF!</definedName>
    <definedName name="tahap2" hidden="1">{#N/A,#N/A,FALSE,"REK";#N/A,#N/A,FALSE,"rab"}</definedName>
    <definedName name="TAHAP21" hidden="1">{#N/A,#N/A,FALSE,"REK";#N/A,#N/A,FALSE,"rab"}</definedName>
    <definedName name="tahap22" hidden="1">{#N/A,#N/A,FALSE,"REK";#N/A,#N/A,FALSE,"rab"}</definedName>
    <definedName name="TAHAP221" hidden="1">{#N/A,#N/A,FALSE,"REK";#N/A,#N/A,FALSE,"rab"}</definedName>
    <definedName name="tahap222" hidden="1">{#N/A,#N/A,FALSE,"REK";#N/A,#N/A,FALSE,"rab"}</definedName>
    <definedName name="tahap3" hidden="1">{#N/A,#N/A,FALSE,"REK";#N/A,#N/A,FALSE,"rab"}</definedName>
    <definedName name="tahoma">#REF!</definedName>
    <definedName name="TAHUN">[44]BASIC!$K$1</definedName>
    <definedName name="tai" hidden="1">{"'Sheet1'!$A$1"}</definedName>
    <definedName name="taka.1">[47]RAB!#REF!</definedName>
    <definedName name="taka.10">[47]RAB!#REF!</definedName>
    <definedName name="taka.2">[47]RAB!#REF!</definedName>
    <definedName name="taka.3">[47]RAB!#REF!</definedName>
    <definedName name="taka.4">[47]RAB!#REF!</definedName>
    <definedName name="taka.5">[47]RAB!#REF!</definedName>
    <definedName name="taka.6">[47]RAB!#REF!</definedName>
    <definedName name="taka.7">[47]RAB!#REF!</definedName>
    <definedName name="taka.8">[47]RAB!#REF!</definedName>
    <definedName name="taka.9">[47]RAB!#REF!</definedName>
    <definedName name="Talang_Karet">#REF!</definedName>
    <definedName name="Talang_PVC6">#REF!</definedName>
    <definedName name="Talang_PVC8">#REF!</definedName>
    <definedName name="TalangDatar">#REF!</definedName>
    <definedName name="TalangJurai">'[45]ANALISA SNI''13 '!$I$1725</definedName>
    <definedName name="Talangkaret">#REF!</definedName>
    <definedName name="TalangMiring">#REF!</definedName>
    <definedName name="TALANGPVC4">#REF!</definedName>
    <definedName name="TalangPVC6">#REF!</definedName>
    <definedName name="talangPVC8">#REF!</definedName>
    <definedName name="TALANGTRITISANLEBAR25CM">#REF!</definedName>
    <definedName name="talkaret">#REF!</definedName>
    <definedName name="TAMKUR">#REF!</definedName>
    <definedName name="tamper">#REF!</definedName>
    <definedName name="tan.urg">#REF!</definedName>
    <definedName name="TANAH">#REF!</definedName>
    <definedName name="tanah_urug">#REF!</definedName>
    <definedName name="tanahdipadatkan">[55]analis!$J$15</definedName>
    <definedName name="tanahmerah">#REF!</definedName>
    <definedName name="tanahu">[29]BAHAN!$E$19</definedName>
    <definedName name="tanahurg">#REF!</definedName>
    <definedName name="tandem">#REF!</definedName>
    <definedName name="Tandem.Roller">#REF!</definedName>
    <definedName name="TandemRoller">#REF!</definedName>
    <definedName name="TANGGA">'[46]ANALISA SNI'!$F$1104:$I$1122</definedName>
    <definedName name="tanggabesi">#REF!</definedName>
    <definedName name="TanggaFe100">#REF!</definedName>
    <definedName name="TanggaFe110">#REF!</definedName>
    <definedName name="TanggaFe120">#REF!</definedName>
    <definedName name="TanggaFe125">#REF!</definedName>
    <definedName name="TanggaFe130">#REF!</definedName>
    <definedName name="TanggaFe140">#REF!</definedName>
    <definedName name="TanggaFe150">#REF!</definedName>
    <definedName name="TanggaFe160">#REF!</definedName>
    <definedName name="TanggaFe170">#REF!</definedName>
    <definedName name="TanggaFe175">#REF!</definedName>
    <definedName name="TanggaFe180">#REF!</definedName>
    <definedName name="TanggaFe190">#REF!</definedName>
    <definedName name="TanggaFe200">#REF!</definedName>
    <definedName name="TanggaFe210">#REF!</definedName>
    <definedName name="TanggaFe80">#REF!</definedName>
    <definedName name="TanggaFe90">#REF!</definedName>
    <definedName name="tanggal">[74]data!$B$1</definedName>
    <definedName name="TanggalKontrak">#REF!</definedName>
    <definedName name="tangki">#REF!</definedName>
    <definedName name="tangki3">#REF!</definedName>
    <definedName name="tangkihu">#REF!</definedName>
    <definedName name="tanjd" hidden="1">[58]H.Satuan!#REF!</definedName>
    <definedName name="tank">#REF!</definedName>
    <definedName name="TANKER">#REF!</definedName>
    <definedName name="tansubur">#REF!</definedName>
    <definedName name="tanurug">#REF!</definedName>
    <definedName name="tapak">#REF!</definedName>
    <definedName name="tarikan">#REF!</definedName>
    <definedName name="tarikanb">#REF!</definedName>
    <definedName name="tarikanc">#REF!</definedName>
    <definedName name="tawar">#REF!</definedName>
    <definedName name="tawas">#REF!</definedName>
    <definedName name="tawg16">#REF!</definedName>
    <definedName name="TaxTV">10%</definedName>
    <definedName name="TaxXL">5%</definedName>
    <definedName name="TB">#REF!</definedName>
    <definedName name="TBA">#REF!</definedName>
    <definedName name="TBAT">#REF!</definedName>
    <definedName name="TBATU">[10]UPAH!$E$14</definedName>
    <definedName name="TBBST..">#REF!</definedName>
    <definedName name="TBBT..">#REF!</definedName>
    <definedName name="TBE">#REF!</definedName>
    <definedName name="TBES">#REF!</definedName>
    <definedName name="TBESI">[10]UPAH!$E$16</definedName>
    <definedName name="tbhhj" hidden="1">{"'Sheet1'!$A$1"}</definedName>
    <definedName name="tbl_ProdInfo" hidden="1">#REF!</definedName>
    <definedName name="tblorganisasi">#REF!</definedName>
    <definedName name="TBPT..">#REF!</definedName>
    <definedName name="TBS">#REF!</definedName>
    <definedName name="tbsm5tl2x36">#REF!</definedName>
    <definedName name="tbsm5tl2x36nb">#REF!</definedName>
    <definedName name="TBST..">#REF!</definedName>
    <definedName name="tbt">#REF!</definedName>
    <definedName name="TBT..">#REF!</definedName>
    <definedName name="tbtram">#REF!</definedName>
    <definedName name="TC">#REF!</definedName>
    <definedName name="TC_1">#REF!</definedName>
    <definedName name="TC_2">#REF!</definedName>
    <definedName name="TC_NHANH1">#REF!</definedName>
    <definedName name="TCAL">#REF!</definedName>
    <definedName name="TCAT">[10]UPAH!$E$17</definedName>
    <definedName name="TCH">#REF!</definedName>
    <definedName name="TCN">#REF!</definedName>
    <definedName name="TCST..">#REF!</definedName>
    <definedName name="TCT..">#REF!</definedName>
    <definedName name="td">#REF!</definedName>
    <definedName name="td1p">#REF!</definedName>
    <definedName name="td3p">#REF!</definedName>
    <definedName name="tdnc1p">#REF!</definedName>
    <definedName name="tdtr2cnc">#REF!</definedName>
    <definedName name="tdtr2cvl">#REF!</definedName>
    <definedName name="tdvl1p">#REF!</definedName>
    <definedName name="teak">[98]BAHAN!$E$62</definedName>
    <definedName name="teak.o">#REF!</definedName>
    <definedName name="teak4_3x7">#REF!</definedName>
    <definedName name="teak4_4x8">#REF!</definedName>
    <definedName name="Teakwood">#REF!</definedName>
    <definedName name="teakwoodb">#REF!</definedName>
    <definedName name="teakwoodc">#REF!</definedName>
    <definedName name="teco15">#REF!</definedName>
    <definedName name="Tee__gip__ø_3_4">#REF!</definedName>
    <definedName name="Tee__pvc__ø_2___maspion_D">#REF!</definedName>
    <definedName name="Tee_gip__ø_1_2">#REF!</definedName>
    <definedName name="Tee_pvc__ø_4___maspion_D">#REF!</definedName>
    <definedName name="TEEAF100">#REF!</definedName>
    <definedName name="TEEAF200">#REF!</definedName>
    <definedName name="TEEAF75">#REF!</definedName>
    <definedName name="tegel">[10]Bahan!$F$87</definedName>
    <definedName name="Tegel_abu___abu_20_x_20_cm">#REF!</definedName>
    <definedName name="Tegel_PC1520">#REF!</definedName>
    <definedName name="Tegel_PC20">#REF!</definedName>
    <definedName name="tegelabu20">#REF!</definedName>
    <definedName name="TegelPC1520">#REF!</definedName>
    <definedName name="TegelPC20">#REF!</definedName>
    <definedName name="TegelPCAbu1520">'[45]ANALISA SNI''13 '!$I$1963</definedName>
    <definedName name="TegelPCAbu2020">'[45]ANALISA SNI''13 '!$I$1944</definedName>
    <definedName name="tegelw">'[47]rek-analisa'!$I$3447</definedName>
    <definedName name="tegelwarna">'[47]ANALISA BOW'!$I$24</definedName>
    <definedName name="TegelWarna2020">'[45]ANALISA SNI''13 '!$I$1954</definedName>
    <definedName name="tehel">#REF!</definedName>
    <definedName name="tehelb">#REF!</definedName>
    <definedName name="tehelc">#REF!</definedName>
    <definedName name="tei" hidden="1">{"'Sheet1'!$A$1"}</definedName>
    <definedName name="TELP">#REF!</definedName>
    <definedName name="TEMBOK_BATA_1_2">#REF!</definedName>
    <definedName name="TEMBOK_BATA_1_3">#REF!</definedName>
    <definedName name="TEMBOK_BATA_1_5">[34]ANALISA!$J$515</definedName>
    <definedName name="TEMBOK_BATAKO">[34]ANALISA!$J$524</definedName>
    <definedName name="TEMP._BUILDING">#REF!</definedName>
    <definedName name="TEMP.ELEC_WATER">#REF!</definedName>
    <definedName name="tempat">[74]data!$B$2</definedName>
    <definedName name="TEMPAT_SABUN">#REF!</definedName>
    <definedName name="TEMPELAN_BATU_CANDI">#REF!</definedName>
    <definedName name="TEMPELAN_BATU_PALIMANAN">#REF!</definedName>
    <definedName name="TEMPELAN_PARAS_SARWAGENEP">#REF!</definedName>
    <definedName name="TEMPORARY_WORK">#REF!</definedName>
    <definedName name="tenaga2">#REF!</definedName>
    <definedName name="TenagaAtpAsbes">#REF!</definedName>
    <definedName name="TenagaUsukReng">#REF!</definedName>
    <definedName name="teqgsp">#REF!</definedName>
    <definedName name="teqpvc10">#REF!</definedName>
    <definedName name="ter" hidden="1">[93]H.Satuan!#REF!</definedName>
    <definedName name="TERBIL">#REF!</definedName>
    <definedName name="Terbilang">[99]Terbilang!$B$3:$D$29</definedName>
    <definedName name="TES">#REF!</definedName>
    <definedName name="TEST">#REF!</definedName>
    <definedName name="testpile">#REF!</definedName>
    <definedName name="TG" localSheetId="15">#REF!</definedName>
    <definedName name="TG">#REF!</definedName>
    <definedName name="tgl">'[94]PROD-MAT'!$J$6</definedName>
    <definedName name="tglabu2020">#REF!</definedName>
    <definedName name="TglKontrak">'[87]Cek list'!$F$15</definedName>
    <definedName name="TglMohonBayar">'[87]Cek list'!$F$9</definedName>
    <definedName name="tgstainlis">#REF!</definedName>
    <definedName name="th" hidden="1">{"'Sheet1'!$A$1"}</definedName>
    <definedName name="theod">#REF!</definedName>
    <definedName name="Theodolite">#REF!</definedName>
    <definedName name="ther">#REF!</definedName>
    <definedName name="THGO1pnc">#REF!</definedName>
    <definedName name="thhj" hidden="1">{"'Sheet1'!$A$1"}</definedName>
    <definedName name="thht">#REF!</definedName>
    <definedName name="thiner">#REF!</definedName>
    <definedName name="thinner">#REF!</definedName>
    <definedName name="thitam">#REF!</definedName>
    <definedName name="thkp3">#REF!</definedName>
    <definedName name="THP">[41]THR!$C$5:$I$28</definedName>
    <definedName name="Three.Wheel.Rol">#REF!</definedName>
    <definedName name="ThreeWheel">#REF!</definedName>
    <definedName name="THREEWHEELROLLER">#REF!</definedName>
    <definedName name="thtrj" hidden="1">{"'Sheet1'!$A$1"}</definedName>
    <definedName name="thtt">#REF!</definedName>
    <definedName name="TI">#REF!</definedName>
    <definedName name="tiang">#REF!</definedName>
    <definedName name="tiang_pancang_D35_1m1">#REF!</definedName>
    <definedName name="tiang_pancang_d40_1m1">#REF!</definedName>
    <definedName name="Tiang_Saka" localSheetId="15">#REF!</definedName>
    <definedName name="Tiang_Saka">#REF!</definedName>
    <definedName name="TiangPancang" localSheetId="15">#REF!</definedName>
    <definedName name="TiangPancang">#REF!</definedName>
    <definedName name="Tiangpancang3535" localSheetId="15">#REF!</definedName>
    <definedName name="Tiangpancang3535">#REF!</definedName>
    <definedName name="Tiangsaka">#REF!</definedName>
    <definedName name="Tiangsakakayu">#REF!</definedName>
    <definedName name="tidak">#REF!</definedName>
    <definedName name="tidf10">#REF!</definedName>
    <definedName name="tidf100">#REF!</definedName>
    <definedName name="tidf350">#REF!</definedName>
    <definedName name="TIE">#REF!</definedName>
    <definedName name="tie_rod">#REF!</definedName>
    <definedName name="tim.urug.tnhbiasa">#REF!</definedName>
    <definedName name="timah_patri">#REF!</definedName>
    <definedName name="timbris">#REF!</definedName>
    <definedName name="TIMBUN">#REF!</definedName>
    <definedName name="timbunan">#REF!</definedName>
    <definedName name="TimbunanBatuGunungDiratakan">#REF!</definedName>
    <definedName name="timbunanbiasa">#REF!</definedName>
    <definedName name="timbunanpasir">#REF!</definedName>
    <definedName name="timbunanpilihan">#REF!</definedName>
    <definedName name="timbunantanah">#REF!</definedName>
    <definedName name="TimbunanTanahPasirKembaliDiratakan">#REF!</definedName>
    <definedName name="tiner">[29]BAHAN!$E$89</definedName>
    <definedName name="tiner.sg">#REF!</definedName>
    <definedName name="tinnerb">#REF!</definedName>
    <definedName name="tinnerc">#REF!</definedName>
    <definedName name="tire">#REF!</definedName>
    <definedName name="Tire.Roller">#REF!</definedName>
    <definedName name="Tire_Roller">#REF!</definedName>
    <definedName name="TireRoller">#REF!</definedName>
    <definedName name="Titik_lampu">#REF!</definedName>
    <definedName name="titip">#REF!</definedName>
    <definedName name="titipan">#REF!</definedName>
    <definedName name="tj" hidden="1">{#N/A,#N/A,FALSE,"REK";#N/A,#N/A,FALSE,"Bq-ARS"}</definedName>
    <definedName name="tjj" hidden="1">{"'Sheet1'!$A$1"}</definedName>
    <definedName name="TJMP">#REF!</definedName>
    <definedName name="tjuu" hidden="1">{"'Sheet1'!$A$1"}</definedName>
    <definedName name="TK">#REF!</definedName>
    <definedName name="Tk.Batu">#REF!</definedName>
    <definedName name="tk.bs">#REF!</definedName>
    <definedName name="tk.bt">#REF!</definedName>
    <definedName name="tk.c">#REF!</definedName>
    <definedName name="Tk.Gali">#REF!</definedName>
    <definedName name="Tk.Kayu">#REF!</definedName>
    <definedName name="tk.ky">#REF!</definedName>
    <definedName name="tk.l">#REF!</definedName>
    <definedName name="tk.Ls">#REF!</definedName>
    <definedName name="TK_01">'[32]LAL - PASAR PAGI '!$G$453</definedName>
    <definedName name="TK_01A">#REF!</definedName>
    <definedName name="TK_03">'[32]LAL - PASAR PAGI '!$G$455</definedName>
    <definedName name="TK_03A">'[32]LAL - PASAR PAGI '!$G$456</definedName>
    <definedName name="TK_03B">'[77]HRG BHN'!$G$457</definedName>
    <definedName name="TK_04">'[32]LAL - PASAR PAGI '!$G$459</definedName>
    <definedName name="TK_04A">'[32]LAL - PASAR PAGI '!$G$460</definedName>
    <definedName name="TK_04B">'[77]HRG BHN'!$G$461</definedName>
    <definedName name="TK_04C">#REF!</definedName>
    <definedName name="TK_05B">#REF!</definedName>
    <definedName name="TK_06">#REF!</definedName>
    <definedName name="TK_06A">#REF!</definedName>
    <definedName name="TK_07">#REF!</definedName>
    <definedName name="TK_08">#REF!</definedName>
    <definedName name="TK_09">#REF!</definedName>
    <definedName name="TK_09A">#REF!</definedName>
    <definedName name="TK_10">#REF!</definedName>
    <definedName name="TK_12">#REF!</definedName>
    <definedName name="TK_13">'[32]LAL - PASAR PAGI '!$G$474</definedName>
    <definedName name="tk_batu">#REF!</definedName>
    <definedName name="tk_besi">#REF!</definedName>
    <definedName name="tk_cat">#REF!</definedName>
    <definedName name="tk_kayu">#REF!</definedName>
    <definedName name="tkacat">#REF!</definedName>
    <definedName name="TKAYU">[10]UPAH!$E$15</definedName>
    <definedName name="tkbatu">#REF!</definedName>
    <definedName name="tkbesi">#REF!</definedName>
    <definedName name="tkbk">#REF!</definedName>
    <definedName name="tkcat">#REF!</definedName>
    <definedName name="tkfoto">#REF!</definedName>
    <definedName name="tkgambar">#REF!</definedName>
    <definedName name="tkgambarbln">#REF!</definedName>
    <definedName name="tki">#REF!</definedName>
    <definedName name="tkitc10x2x0.6">#REF!</definedName>
    <definedName name="tkkayu">#REF!</definedName>
    <definedName name="tklas">#REF!</definedName>
    <definedName name="tkledeng">#REF!</definedName>
    <definedName name="tklistrik">#REF!</definedName>
    <definedName name="tkls">#REF!</definedName>
    <definedName name="tkpipa">#REF!</definedName>
    <definedName name="tkplitur">#REF!</definedName>
    <definedName name="TKST..">#REF!</definedName>
    <definedName name="TKT..">#REF!</definedName>
    <definedName name="TL">#REF!</definedName>
    <definedName name="tl.2x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20">#REF!</definedName>
    <definedName name="tl1x36b">#REF!</definedName>
    <definedName name="tl1x36bimc">#REF!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1x40">#REF!</definedName>
    <definedName name="tl2x18tbsm2">#REF!</definedName>
    <definedName name="tl2x20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>#REF!</definedName>
    <definedName name="tla2x18iacbimc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AMP_DO3">#N/A</definedName>
    <definedName name="tlb1x18">#REF!</definedName>
    <definedName name="tlb1x36">#REF!</definedName>
    <definedName name="tlb1x36bimc">#REF!</definedName>
    <definedName name="tlb1x36w">#REF!</definedName>
    <definedName name="tlbk1x36">#REF!</definedName>
    <definedName name="tlbvs2x18">#REF!</definedName>
    <definedName name="tlbvs2x18bimc">#REF!</definedName>
    <definedName name="tlc20bimc">#REF!</definedName>
    <definedName name="tlidf250p">#REF!</definedName>
    <definedName name="tlistrik">[100]HARGA!$E$26</definedName>
    <definedName name="TLOADER">#REF!</definedName>
    <definedName name="tlp">#REF!</definedName>
    <definedName name="tltko2x36">#REF!</definedName>
    <definedName name="tltko2x36bimc">#REF!</definedName>
    <definedName name="tltl20nb">#REF!</definedName>
    <definedName name="tnhtanam">#REF!</definedName>
    <definedName name="tnhurug">#REF!</definedName>
    <definedName name="TombolM">'[39]Rekap RAP'!$H$31</definedName>
    <definedName name="Tool__kunci_pipa">#REF!</definedName>
    <definedName name="TOOLS">#REF!</definedName>
    <definedName name="TOP">#REF!</definedName>
    <definedName name="TOT">[47]shcedule!#REF!</definedName>
    <definedName name="Total">IF(AND(LEFT([52]RAP!$D1048575,9)="Sub Total",[52]RAP!$A1=""),1,0)</definedName>
    <definedName name="Total_Interest">#REF!</definedName>
    <definedName name="Total_Pay">#REF!</definedName>
    <definedName name="Total_Payment" localSheetId="10">Scheduled_Payment+Extra_Payment</definedName>
    <definedName name="Total_Payment" localSheetId="15">Scheduled_Payment+Extra_Payment</definedName>
    <definedName name="Total_Payment" localSheetId="3">Scheduled_Payment+Extra_Payment</definedName>
    <definedName name="Total_Payment" localSheetId="12">Scheduled_Payment+Extra_Payment</definedName>
    <definedName name="Total_Payment" localSheetId="13">Scheduled_Payment+Extra_Payment</definedName>
    <definedName name="Total_Payment">Scheduled_Payment+Extra_Payment</definedName>
    <definedName name="TOTAL_TEMP.__FE">#REF!</definedName>
    <definedName name="TotalAlat">INDEX([52]RAP!$N:$N,LastRowRAP-2)</definedName>
    <definedName name="totalan">INDEX([52]RAP!$N:$N,LastRowRAP-2)</definedName>
    <definedName name="TotalBahan">INDEX([52]RAP!$L:$L,LastRowRAP-2)</definedName>
    <definedName name="TotalBUL">[39]BUL!$L$87</definedName>
    <definedName name="TotalSub">INDEX([52]RAP!$P:$P,LastRowRAP-2)</definedName>
    <definedName name="TotalUpah">INDEX([52]RAP!$J:$J,LastRowRAP-2)</definedName>
    <definedName name="toto_A100">#REF!</definedName>
    <definedName name="toto_L521V1A">#REF!</definedName>
    <definedName name="toto_LW230J">#REF!</definedName>
    <definedName name="toto_S11N">#REF!</definedName>
    <definedName name="toto_S160V1">#REF!</definedName>
    <definedName name="toto_T23B13">#REF!</definedName>
    <definedName name="toto_T30ARQ13N">#REF!</definedName>
    <definedName name="toto_TS119AS5">#REF!</definedName>
    <definedName name="toto_TX1B">#REF!</definedName>
    <definedName name="toto_TX403SV3">#REF!</definedName>
    <definedName name="toto_TX4A">#REF!</definedName>
    <definedName name="toto_U57M">#REF!</definedName>
    <definedName name="totTAlt5minplatTAlt6">#REF!</definedName>
    <definedName name="TOW">#REF!</definedName>
    <definedName name="TOW_2">#REF!</definedName>
    <definedName name="tower">#REF!</definedName>
    <definedName name="town_a">#REF!</definedName>
    <definedName name="town_a_2">#REF!</definedName>
    <definedName name="town_a_3">#REF!</definedName>
    <definedName name="town_b">#REF!</definedName>
    <definedName name="town_b_2">#REF!</definedName>
    <definedName name="town_b_3">#REF!</definedName>
    <definedName name="town_c">#REF!</definedName>
    <definedName name="town_c_2">#REF!</definedName>
    <definedName name="town_c_3">#REF!</definedName>
    <definedName name="town_d">#REF!</definedName>
    <definedName name="town_d_2">#REF!</definedName>
    <definedName name="town_d_3">#REF!</definedName>
    <definedName name="town_e">#REF!</definedName>
    <definedName name="town_e_2">#REF!</definedName>
    <definedName name="town_e_3">#REF!</definedName>
    <definedName name="tp" localSheetId="15">#REF!</definedName>
    <definedName name="tp">#REF!</definedName>
    <definedName name="tp.1">#REF!</definedName>
    <definedName name="tp.2">#REF!</definedName>
    <definedName name="TP.250">#REF!</definedName>
    <definedName name="tp.3">#REF!</definedName>
    <definedName name="TP.300">#REF!</definedName>
    <definedName name="TP.315">#REF!</definedName>
    <definedName name="TP.4">#REF!</definedName>
    <definedName name="TP.400">#REF!</definedName>
    <definedName name="Tp.5">#REF!</definedName>
    <definedName name="TP.6">#REF!</definedName>
    <definedName name="Tp.a">#REF!</definedName>
    <definedName name="Tp.b">#REF!</definedName>
    <definedName name="Tp.c">#REF!</definedName>
    <definedName name="tpa">#REF!</definedName>
    <definedName name="TPG">#REF!</definedName>
    <definedName name="TPI" localSheetId="15">#REF!</definedName>
    <definedName name="TPI">#REF!</definedName>
    <definedName name="tpm">#REF!</definedName>
    <definedName name="TPOL" localSheetId="15">#REF!</definedName>
    <definedName name="TPOL">#REF!</definedName>
    <definedName name="TR">#REF!</definedName>
    <definedName name="Track.Loader">#REF!</definedName>
    <definedName name="TRACKLOADER">#REF!</definedName>
    <definedName name="trafo">#REF!</definedName>
    <definedName name="TRAILLER">#REF!</definedName>
    <definedName name="traktor">#REF!</definedName>
    <definedName name="tralis">#REF!</definedName>
    <definedName name="traljend">#REF!</definedName>
    <definedName name="Tras_ram">#REF!</definedName>
    <definedName name="Trasram">#REF!</definedName>
    <definedName name="tray200x50">#REF!</definedName>
    <definedName name="tray300x50">#REF!</definedName>
    <definedName name="tray400x50">#REF!</definedName>
    <definedName name="tray500x50">#REF!</definedName>
    <definedName name="trd">#REF!</definedName>
    <definedName name="tred90pvc10">#REF!</definedName>
    <definedName name="tredgsp">#REF!</definedName>
    <definedName name="tredpvc10">#REF!</definedName>
    <definedName name="treller">#REF!</definedName>
    <definedName name="trhh" hidden="1">{"'Sheet1'!$A$1"}</definedName>
    <definedName name="TRI">#REF!</definedName>
    <definedName name="tri.9">#REF!</definedName>
    <definedName name="TRIP">#REF!</definedName>
    <definedName name="trip110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palm110">#REF!</definedName>
    <definedName name="triplek">[29]BAHAN!$E$64</definedName>
    <definedName name="Triplek_Uk.2_2_mm">#REF!</definedName>
    <definedName name="Triplek_Uk.3_0_mm">#REF!</definedName>
    <definedName name="Triplek_Uk.4_0_mm">#REF!</definedName>
    <definedName name="Triplek_Uk.6_0_mm">#REF!</definedName>
    <definedName name="triplek12">#REF!</definedName>
    <definedName name="triplek12c">#REF!</definedName>
    <definedName name="triplek3">#REF!</definedName>
    <definedName name="triplek3b">#REF!</definedName>
    <definedName name="triplek3c">#REF!</definedName>
    <definedName name="triplek4">#REF!</definedName>
    <definedName name="triplek4b">#REF!</definedName>
    <definedName name="triplek4c">#REF!</definedName>
    <definedName name="triplek9">#REF!</definedName>
    <definedName name="TRIX">#REF!</definedName>
    <definedName name="TRL">#REF!</definedName>
    <definedName name="tro">#REF!</definedName>
    <definedName name="TROLLER">#REF!</definedName>
    <definedName name="trplek12b">#REF!</definedName>
    <definedName name="truck35ton">#REF!</definedName>
    <definedName name="trucktangki">#REF!</definedName>
    <definedName name="tryr" hidden="1">{"'Sheet1'!$A$1"}</definedName>
    <definedName name="TSB">#REF!</definedName>
    <definedName name="tscb">#REF!</definedName>
    <definedName name="tscs3w">#REF!</definedName>
    <definedName name="tscs6w">#REF!</definedName>
    <definedName name="tshs15">#REF!</definedName>
    <definedName name="tshs6w">#REF!</definedName>
    <definedName name="tski">#REF!</definedName>
    <definedName name="tskie">#REF!</definedName>
    <definedName name="tsnya2x1.5">#REF!</definedName>
    <definedName name="tsnyafrc">#REF!</definedName>
    <definedName name="tso">#REF!</definedName>
    <definedName name="TT" hidden="1">{"'Sheet1'!$A$1"}</definedName>
    <definedName name="TT_1P">#REF!</definedName>
    <definedName name="TT_3p">#REF!</definedName>
    <definedName name="ttk.lam">#REF!</definedName>
    <definedName name="ttklampu">#REF!</definedName>
    <definedName name="ttkstop">#REF!</definedName>
    <definedName name="ttronmk">#REF!</definedName>
    <definedName name="TTTT">#REF!</definedName>
    <definedName name="ttttey" hidden="1">{"'Sheet1'!$A$1"}</definedName>
    <definedName name="tu">#REF!</definedName>
    <definedName name="tualangb">#REF!</definedName>
    <definedName name="TUBATU">#REF!</definedName>
    <definedName name="TUBESI">#REF!</definedName>
    <definedName name="TUCAT">#REF!</definedName>
    <definedName name="TUGALI">#REF!</definedName>
    <definedName name="tuk">#REF!</definedName>
    <definedName name="tukang">#REF!</definedName>
    <definedName name="Tukang.b">#REF!</definedName>
    <definedName name="Tukang.kayu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">#REF!</definedName>
    <definedName name="TUKANG_KAYU_SETENGAH_TERAMPIL">#REF!</definedName>
    <definedName name="TUKANG_KAYU_TERAMPIL">#REF!</definedName>
    <definedName name="Tukang_las">#REF!</definedName>
    <definedName name="TUKANG_MEUBELAIR">#REF!</definedName>
    <definedName name="Tukang_pipa">#REF!</definedName>
    <definedName name="TUKANG_TAMAN">#REF!</definedName>
    <definedName name="tukangb">#REF!</definedName>
    <definedName name="tukangc">#REF!</definedName>
    <definedName name="TUKAYU">#REF!</definedName>
    <definedName name="tuklas">#REF!</definedName>
    <definedName name="tuklis">#REF!</definedName>
    <definedName name="tulang39">#REF!</definedName>
    <definedName name="tulangan">#REF!</definedName>
    <definedName name="TULANGANBESIPOLOS">#REF!</definedName>
    <definedName name="TULANGANBESIULIR">#REF!</definedName>
    <definedName name="tulangb">#REF!</definedName>
    <definedName name="tulangc">#REF!</definedName>
    <definedName name="tup">#REF!</definedName>
    <definedName name="tv">#REF!</definedName>
    <definedName name="tv75nc">#REF!</definedName>
    <definedName name="tv75vl">#REF!</definedName>
    <definedName name="twlk">#N/A</definedName>
    <definedName name="twood">#REF!</definedName>
    <definedName name="twood110">#REF!</definedName>
    <definedName name="twood122">#REF!</definedName>
    <definedName name="twoodalm">#REF!</definedName>
    <definedName name="twroller">#REF!</definedName>
    <definedName name="tye45pvc10">#REF!</definedName>
    <definedName name="tye90pvc10">#REF!</definedName>
    <definedName name="Tyler">#REF!</definedName>
    <definedName name="TYPICAL_FLOOR___7_LEVEL">#REF!</definedName>
    <definedName name="TYPICAL_FLOOR___7_LEVEL_2">#REF!</definedName>
    <definedName name="TYPICAL_FLOOR___7_LEVEL_3">#REF!</definedName>
    <definedName name="tyreroller">#REF!</definedName>
    <definedName name="tytu" hidden="1">{"'Sheet1'!$A$1"}</definedName>
    <definedName name="tyyy" hidden="1">{"'Sheet1'!$A$1"}</definedName>
    <definedName name="u">#REF!</definedName>
    <definedName name="U.Angkutbesi">#REF!</definedName>
    <definedName name="U.Batu">#REF!</definedName>
    <definedName name="U.Bekisting">#REF!</definedName>
    <definedName name="U.BongkarBkst">#REF!</definedName>
    <definedName name="U.Conduit">#REF!</definedName>
    <definedName name="U.Cor1">#REF!</definedName>
    <definedName name="U.Cor2">#REF!</definedName>
    <definedName name="U.Curing">#REF!</definedName>
    <definedName name="U.Gelarbase">#REF!</definedName>
    <definedName name="U.Gelarps">#REF!</definedName>
    <definedName name="U.pabrikasibesi">#REF!</definedName>
    <definedName name="U.Siapcor">#REF!</definedName>
    <definedName name="U.Stelbesi">#REF!</definedName>
    <definedName name="U_1">#REF!</definedName>
    <definedName name="U_24">#REF!</definedName>
    <definedName name="U_32">#REF!</definedName>
    <definedName name="u_mrtr">#REF!</definedName>
    <definedName name="u_scred">#REF!</definedName>
    <definedName name="u52.">#REF!</definedName>
    <definedName name="UAHU">#REF!</definedName>
    <definedName name="ubas">CONCATENATE([52]Analisa!$AD1,[52]Analisa!$AE1,[52]Analisa!$AF1,[52]Analisa!$AG1)</definedName>
    <definedName name="ubatu">#REF!</definedName>
    <definedName name="UBB">#REF!</definedName>
    <definedName name="ubekb">#REF!</definedName>
    <definedName name="ubekp">#REF!</definedName>
    <definedName name="ubesi">#REF!</definedName>
    <definedName name="Ubin_abu_abu_20x20_cm">#REF!</definedName>
    <definedName name="Ubin_wafel__20x20_cm">#REF!</definedName>
    <definedName name="ubin30x30">#REF!</definedName>
    <definedName name="ubinkeramik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inWarna">#REF!</definedName>
    <definedName name="UBP2_3">#REF!</definedName>
    <definedName name="UBP5_6">#REF!</definedName>
    <definedName name="ucat">#REF!</definedName>
    <definedName name="ucatplaf">#REF!</definedName>
    <definedName name="ucor">#REF!</definedName>
    <definedName name="udo" hidden="1">{#N/A,#N/A,FALSE,"REK";#N/A,#N/A,FALSE,"rab"}</definedName>
    <definedName name="UFCU">#REF!</definedName>
    <definedName name="uh">#REF!</definedName>
    <definedName name="UINSTKTAG">#N/A</definedName>
    <definedName name="UINSTPEN">#N/A</definedName>
    <definedName name="UINSTSK">#N/A</definedName>
    <definedName name="UK">#REF!</definedName>
    <definedName name="ukayu">#REF!</definedName>
    <definedName name="ukepala">#REF!</definedName>
    <definedName name="UKK">#REF!</definedName>
    <definedName name="ukkf">#REF!</definedName>
    <definedName name="ultran">[29]BAHAN!$E$90</definedName>
    <definedName name="ulwp60">#REF!</definedName>
    <definedName name="um">#REF!</definedName>
    <definedName name="UMAN">#REF!</definedName>
    <definedName name="umandor">#REF!</definedName>
    <definedName name="umu">#REF!</definedName>
    <definedName name="UMUM">#REF!</definedName>
    <definedName name="undercoat">#REF!</definedName>
    <definedName name="UnderlineSubTotalAnalisaRAB">IF(AND(ISTEXT('[41]Analisa RAB'!$C1),ISBLANK('[41]Analisa RAB'!$C2)),1,0)</definedName>
    <definedName name="unit">{"Book1","4.09 FLORA DAN FAUNA.xls","4.22 PERLENGKAPAN SEKOLAH.xls"}</definedName>
    <definedName name="unitt">#REF!</definedName>
    <definedName name="untung">#REF!</definedName>
    <definedName name="UNYFGBY416">#N/A</definedName>
    <definedName name="UNYFGBY425">#N/A</definedName>
    <definedName name="UNYM34">#N/A</definedName>
    <definedName name="UNYY34">#N/A</definedName>
    <definedName name="UNYY36">#N/A</definedName>
    <definedName name="UNYY410">#N/A</definedName>
    <definedName name="UNYY416">#N/A</definedName>
    <definedName name="UNYY46">#N/A</definedName>
    <definedName name="up">#REF!</definedName>
    <definedName name="up20d">#N/A</definedName>
    <definedName name="UPAH">#REF!</definedName>
    <definedName name="UPAH_2">#REF!</definedName>
    <definedName name="UPAH_3">#REF!</definedName>
    <definedName name="UPAH_BAHAN_CK">#REF!</definedName>
    <definedName name="Upah_pasang_pipa_GI__ø_1_2">#REF!</definedName>
    <definedName name="Upah_pasang_pipa_GI__ø_3_4">#REF!</definedName>
    <definedName name="Upah_pasang_pipa_pvc__ø_2">#REF!</definedName>
    <definedName name="Upah_pasang_pipa_pvc__ø_4">#REF!</definedName>
    <definedName name="Upah_valve">#REF!</definedName>
    <definedName name="upah1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atu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egesting">#REF!</definedName>
    <definedName name="upahbesi">#REF!</definedName>
    <definedName name="upahbeton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">#REF!</definedName>
    <definedName name="upahk175">#REF!</definedName>
    <definedName name="upahk350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b0">#REF!</definedName>
    <definedName name="upahkerjabeton">#REF!</definedName>
    <definedName name="upahkran">#REF!</definedName>
    <definedName name="upahkranktcs">#REF!</definedName>
    <definedName name="upahktcs">#REF!</definedName>
    <definedName name="upahlm">#REF!</definedName>
    <definedName name="Upahmacadam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lester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olos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irtu">#REF!</definedName>
    <definedName name="upahsloof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amen">#REF!</definedName>
    <definedName name="upahtpthanduk">#REF!</definedName>
    <definedName name="upahtptsbn">#REF!</definedName>
    <definedName name="upahtpttisu">#REF!</definedName>
    <definedName name="upahulir">#REF!</definedName>
    <definedName name="upahurinal">#REF!</definedName>
    <definedName name="upasir">#REF!</definedName>
    <definedName name="upc">#REF!</definedName>
    <definedName name="upekerja">#REF!</definedName>
    <definedName name="uph">#REF!</definedName>
    <definedName name="uphbesi">#REF!</definedName>
    <definedName name="uphlantkrj">#REF!</definedName>
    <definedName name="upilih">#REF!</definedName>
    <definedName name="UPL">#REF!</definedName>
    <definedName name="upl_daun">#REF!</definedName>
    <definedName name="upl_kusen">#REF!</definedName>
    <definedName name="UPP">#REF!</definedName>
    <definedName name="URAIAN">'[66]3-DIV2'!$A$1:$J$1101</definedName>
    <definedName name="Uraian_Pekerjaan">#REF!</definedName>
    <definedName name="URAIAN21">'[66]3-DIV2'!$A$1:$J$121</definedName>
    <definedName name="URAIAN22E">'[66]3-DIV2'!$A$122:$J$123</definedName>
    <definedName name="URAIAN22L">'[66]3-DIV2'!#REF!</definedName>
    <definedName name="URAIAN231">'[66]3-DIV2'!$A$124:$J$243</definedName>
    <definedName name="URAIAN232">'[66]3-DIV2'!$A$244:$J$363</definedName>
    <definedName name="URAIAN233">'[66]3-DIV2'!$A$364:$J$483</definedName>
    <definedName name="Uraian234">'[66]3-DIV2'!$A$484:$J$603</definedName>
    <definedName name="URAIAN234L">#REF!</definedName>
    <definedName name="Uraian235">'[66]3-DIV2'!$A$604:$J$854</definedName>
    <definedName name="Uraian236">'[66]3-DIV2'!$A$855:$J$973</definedName>
    <definedName name="URAIAN241">'[66]3-DIV2'!$A$974:$J$978</definedName>
    <definedName name="URAIAN242">'[66]3-DIV2'!$A$979:$J$1039</definedName>
    <definedName name="URAIAN243">'[66]3-DIV2'!$A$1040:$J$1101</definedName>
    <definedName name="Uraian311">'[67]3-DIV3'!$A$1:$J$120</definedName>
    <definedName name="Uraian312">'[67]3-DIV3'!$A$121:$J$240</definedName>
    <definedName name="Uraian313">'[67]3-DIV3'!$A$255:$J$374</definedName>
    <definedName name="Uraian314">'[67]3-DIV3'!$A$375:$J$494</definedName>
    <definedName name="Uraian315">'[67]3-DIV3'!$A$1766:$J$1885</definedName>
    <definedName name="Uraian319">'[67]3-DIV3'!$A$1886:$J$1946</definedName>
    <definedName name="Uraian321">#REF!</definedName>
    <definedName name="Uraian322">'[67]3-DIV3'!$A$1947:$J$2127</definedName>
    <definedName name="Uraian323">'[67]3-DIV3'!$A$2128:$J$2306</definedName>
    <definedName name="URAIAN323L">#REF!</definedName>
    <definedName name="Uraian324">'[67]3-DIV3'!$A$2307:$J$2428</definedName>
    <definedName name="Uraian33">#REF!</definedName>
    <definedName name="Uraian331">'[67]3-DIV3'!$A$2429:$J$2548</definedName>
    <definedName name="Uraian346">'[67]3-DIV3'!$A$2549:$J$2609</definedName>
    <definedName name="URAIAN421">'[68]3-DIV4'!$A$1:$J$179</definedName>
    <definedName name="URAIAN422">'[68]3-DIV4'!$A$180:$J$358</definedName>
    <definedName name="URAIAN423">'[68]3-DIV4'!$A$479:$J$717</definedName>
    <definedName name="URAIAN424">'[68]3-DIV4'!$A$359:$J$478</definedName>
    <definedName name="URAIAN425">'[68]3-DIV4'!$A$718:$J$896</definedName>
    <definedName name="URAIAN426">'[68]3-DIV4'!$A$897:$J$1016</definedName>
    <definedName name="URAIAN427">'[68]3-DIV4'!$A$1017:$J$1136</definedName>
    <definedName name="URAIAN511">'[69]3-DIV5'!$A$1:$J$179</definedName>
    <definedName name="URAIAN512">'[69]3-DIV5'!$A$180:$J$358</definedName>
    <definedName name="URAIAN521">'[69]3-DIV5'!$A$359:$J$537</definedName>
    <definedName name="URAIAN522">#REF!</definedName>
    <definedName name="URAIAN541">'[69]3-DIV5'!$A$3254:$J$3373</definedName>
    <definedName name="URAIAN542">'[69]3-DIV5'!$A$3374:$J$3612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24">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>#REF!</definedName>
    <definedName name="URAIAN642">#REF!</definedName>
    <definedName name="URAIAN65">#REF!</definedName>
    <definedName name="URAIAN651">#REF!</definedName>
    <definedName name="URAIAN661">#REF!</definedName>
    <definedName name="URAIAN662">#REF!</definedName>
    <definedName name="URAIAN66PERATA">#REF!</definedName>
    <definedName name="URAIAN66PERMUKAAN">#REF!</definedName>
    <definedName name="URAIAN7101">#REF!</definedName>
    <definedName name="URAIAN7102">#REF!</definedName>
    <definedName name="URAIAN7103">#REF!</definedName>
    <definedName name="URAIAN711">#REF!</definedName>
    <definedName name="URAIAN712">#REF!</definedName>
    <definedName name="URAIAN713">#REF!</definedName>
    <definedName name="URAIAN714">#REF!</definedName>
    <definedName name="URAIAN715">#REF!</definedName>
    <definedName name="URAIAN716">#REF!</definedName>
    <definedName name="URAIAN717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3PL">#REF!</definedName>
    <definedName name="URAIAN73UL">#REF!</definedName>
    <definedName name="URAIAN744">#REF!</definedName>
    <definedName name="URAIAN745">#REF!</definedName>
    <definedName name="URAIAN751">#REF!</definedName>
    <definedName name="URAIAN752">#REF!</definedName>
    <definedName name="URAIAN7610">#REF!</definedName>
    <definedName name="URAIAN7611">#REF!</definedName>
    <definedName name="URAIAN7612">#REF!</definedName>
    <definedName name="URAIAN7612a">#REF!</definedName>
    <definedName name="URAIAN7612b">#REF!</definedName>
    <definedName name="URAIAN7612c">#REF!</definedName>
    <definedName name="URAIAN7613">#REF!</definedName>
    <definedName name="URAIAN7613a">#REF!</definedName>
    <definedName name="URAIAN7613b">#REF!</definedName>
    <definedName name="URAIAN7613c">#REF!</definedName>
    <definedName name="URAIAN7614">#REF!</definedName>
    <definedName name="URAIAN7614a">#REF!</definedName>
    <definedName name="URAIAN7614b">#REF!</definedName>
    <definedName name="URAIAN7614d">#REF!</definedName>
    <definedName name="URAIAN7614e">#REF!</definedName>
    <definedName name="URAIAN7615">#REF!</definedName>
    <definedName name="URAIAN7616">#REF!</definedName>
    <definedName name="URAIAN7617">#REF!</definedName>
    <definedName name="URAIAN7618">#REF!</definedName>
    <definedName name="URAIAN7619">#REF!</definedName>
    <definedName name="URAIAN7620">#REF!</definedName>
    <definedName name="URAIAN7621">#REF!</definedName>
    <definedName name="URAIAN7625">#REF!</definedName>
    <definedName name="URAIAN7626">#REF!</definedName>
    <definedName name="URAIAN767">#REF!</definedName>
    <definedName name="URAIAN768">#REF!</definedName>
    <definedName name="URAIAN769">#REF!</definedName>
    <definedName name="URAIAN76x">#REF!</definedName>
    <definedName name="URAIAN771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75">#REF!</definedName>
    <definedName name="URAIAN79">#REF!</definedName>
    <definedName name="URAIAN79L">#REF!</definedName>
    <definedName name="URAIAN79manual">#REF!</definedName>
    <definedName name="URAIAN79mekanis">#REF!</definedName>
    <definedName name="URAIAN811">#REF!</definedName>
    <definedName name="URAIAN812">#REF!</definedName>
    <definedName name="URAIAN813">#REF!</definedName>
    <definedName name="URAIAN814">#REF!</definedName>
    <definedName name="URAIAN815">#REF!</definedName>
    <definedName name="URAIAN817">#REF!</definedName>
    <definedName name="URAIAN818">#REF!</definedName>
    <definedName name="URAIAN819">#REF!</definedName>
    <definedName name="URAIAN82">#REF!</definedName>
    <definedName name="Uraian841">#REF!</definedName>
    <definedName name="Uraian8410">#REF!</definedName>
    <definedName name="Uraian842">#REF!</definedName>
    <definedName name="Uraian844">#REF!</definedName>
    <definedName name="Uraian845">#REF!</definedName>
    <definedName name="Uraian846">#REF!</definedName>
    <definedName name="Uraian847">#REF!</definedName>
    <definedName name="URAIAN910">#REF!</definedName>
    <definedName name="URAIAN911">#REF!</definedName>
    <definedName name="URAIAN912">#REF!</definedName>
    <definedName name="URAIAN913">#REF!</definedName>
    <definedName name="URAIAN914">#REF!</definedName>
    <definedName name="URAIAN915">#REF!</definedName>
    <definedName name="URAIAN916">#REF!</definedName>
    <definedName name="URAIAN917">#REF!</definedName>
    <definedName name="URAIAN918">#REF!</definedName>
    <definedName name="URAIAN919">#REF!</definedName>
    <definedName name="URAIAN920">#REF!</definedName>
    <definedName name="URAIAN94">#REF!</definedName>
    <definedName name="URAIAN95">#REF!</definedName>
    <definedName name="URAIAN96">#REF!</definedName>
    <definedName name="URAIAN97">#REF!</definedName>
    <definedName name="URAIAN98">#REF!</definedName>
    <definedName name="URAIAN99">#REF!</definedName>
    <definedName name="URAIANGEOTEKSTIL">#REF!</definedName>
    <definedName name="Urg_Pasir">#REF!</definedName>
    <definedName name="Urg_Psr">'[35]ANALISA  (BARU)'!$G$258</definedName>
    <definedName name="Urg_Sirtu">#REF!</definedName>
    <definedName name="Urg_Tanah_Kembali">'[35]ANALISA  (BARU)'!$G$248</definedName>
    <definedName name="Urg_Tnh_Kmb">#REF!</definedName>
    <definedName name="Urg_Tnh_Lantai">'[35]ANALISA  (BARU)'!$G$253</definedName>
    <definedName name="Urg_Tnh_Padat">#REF!</definedName>
    <definedName name="Urg_Tnh_Pdt">#REF!</definedName>
    <definedName name="UrgBTGunung">#REF!</definedName>
    <definedName name="UrgPasir">#REF!</definedName>
    <definedName name="UrgSirtu">#REF!</definedName>
    <definedName name="UrgTanahKembali">#REF!</definedName>
    <definedName name="UrgTnhDipdtkan">#REF!</definedName>
    <definedName name="urin">#REF!</definedName>
    <definedName name="urinalU57M">#REF!</definedName>
    <definedName name="urinoir">[10]Bahan!$F$202</definedName>
    <definedName name="urip">#REF!</definedName>
    <definedName name="URPIL_1">#REF!</definedName>
    <definedName name="URPIL_2">#REF!</definedName>
    <definedName name="URPIL_3">#REF!</definedName>
    <definedName name="URTANBIS_1">#REF!</definedName>
    <definedName name="URTANBIS_2">#REF!</definedName>
    <definedName name="URTANBIS_3">#REF!</definedName>
    <definedName name="urug">#REF!</definedName>
    <definedName name="Urug_Pasir">#REF!</definedName>
    <definedName name="Urugan">#REF!</definedName>
    <definedName name="Urugan_Biasa">#REF!</definedName>
    <definedName name="urugan_kembali">#REF!</definedName>
    <definedName name="URUGAN_KORAL_BIASA">#REF!</definedName>
    <definedName name="urugan_limestone">#REF!</definedName>
    <definedName name="URUGAN_PASIR">[34]ANALISA!$J$74</definedName>
    <definedName name="Urugan_Pilihan">#REF!</definedName>
    <definedName name="urugan_sirtu">#REF!</definedName>
    <definedName name="URUGAN_TANAH">[34]ANALISA!$J$75</definedName>
    <definedName name="Urugan_Tanah_Kemb">#REF!</definedName>
    <definedName name="urugankembali">[55]analis!$J$19</definedName>
    <definedName name="uruganlimestone">#REF!</definedName>
    <definedName name="uruganpasir">#REF!</definedName>
    <definedName name="uruganpupukkandang">#REF!</definedName>
    <definedName name="URUGANSIRTU">#REF!</definedName>
    <definedName name="URUGANTANAH">#REF!</definedName>
    <definedName name="URUGANTANAHBEKASGALIAN">#REF!</definedName>
    <definedName name="urugantanahdipadatkan">#REF!</definedName>
    <definedName name="urugantanahkembali">#REF!</definedName>
    <definedName name="urugantanahsubur">#REF!</definedName>
    <definedName name="URUGANTNH">#REF!</definedName>
    <definedName name="urugatnh.bhpilih">#REF!</definedName>
    <definedName name="urugbias3.21">#REF!</definedName>
    <definedName name="urugkembali">#REF!</definedName>
    <definedName name="urugp">#REF!</definedName>
    <definedName name="URUGPASIR">#REF!</definedName>
    <definedName name="urugPilih">#REF!</definedName>
    <definedName name="urugt">#REF!</definedName>
    <definedName name="US_6">#REF!</definedName>
    <definedName name="usa">#REF!</definedName>
    <definedName name="USD">#REF!</definedName>
    <definedName name="USMAN">#REF!</definedName>
    <definedName name="Usuk">#REF!</definedName>
    <definedName name="USUK_KRUING">#REF!</definedName>
    <definedName name="Usuk_Kruing_Rng_Kmpr">'[35]ANALISA  (BARU)'!$G$441</definedName>
    <definedName name="Usuk_Reng">#REF!</definedName>
    <definedName name="Usuk_RengKamper">#REF!</definedName>
    <definedName name="Usuk_Rengkmpreksp">#REF!</definedName>
    <definedName name="Usukbekas">#REF!</definedName>
    <definedName name="Usukkamper">#REF!</definedName>
    <definedName name="Usukkmperketam">#REF!</definedName>
    <definedName name="Usukkruing">#REF!</definedName>
    <definedName name="USUKKRUINGRENGBANGKIRAI">#REF!</definedName>
    <definedName name="UsukKruingRengKamper">#REF!</definedName>
    <definedName name="usukreng">#REF!</definedName>
    <definedName name="Usukrengkamper">#REF!</definedName>
    <definedName name="Usukrengkamperekspose">#REF!</definedName>
    <definedName name="usulan">[11]DIV2!#REF!</definedName>
    <definedName name="UTAIAN7614c">#REF!</definedName>
    <definedName name="UTAMA">#REF!</definedName>
    <definedName name="utd0.75">#REF!</definedName>
    <definedName name="utd1.25">#REF!</definedName>
    <definedName name="utd1.5">#REF!</definedName>
    <definedName name="UTK">#REF!</definedName>
    <definedName name="utul24">#REF!</definedName>
    <definedName name="utul39">#REF!</definedName>
    <definedName name="uu">[55]analis!$J$407</definedName>
    <definedName name="uv">#REF!</definedName>
    <definedName name="V">#REF!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2">[101]Pipe!$A$12:$I$33</definedName>
    <definedName name="V_A">#REF!</definedName>
    <definedName name="V_B">#REF!</definedName>
    <definedName name="V_C">#REF!</definedName>
    <definedName name="V_D">#REF!</definedName>
    <definedName name="vadg">#N/A</definedName>
    <definedName name="val">[102]Pipe!$A$12:$I$31</definedName>
    <definedName name="VALRAB">#REF!</definedName>
    <definedName name="Values_Entered" localSheetId="15">IF(Loan_Amount*Interest_Rate*Loan_Years*Loan_Start&gt;0,1,0)</definedName>
    <definedName name="Values_Entered">IF(Loan_Amount*Interest_Rate*Loan_Years*Loan_Start&gt;0,1,0)</definedName>
    <definedName name="VALURAIANPEK">#REF!</definedName>
    <definedName name="Valve">#REF!</definedName>
    <definedName name="valve_ab">#REF!</definedName>
    <definedName name="valve_hy">#REF!</definedName>
    <definedName name="var_ord">#REF!</definedName>
    <definedName name="var_ord_h_lam">#REF!</definedName>
    <definedName name="var_ord_std_lam_h_lam">#REF!</definedName>
    <definedName name="vcap">#REF!</definedName>
    <definedName name="vcd0.5">#REF!</definedName>
    <definedName name="vcd1.25">#REF!</definedName>
    <definedName name="vcd1.5">#REF!</definedName>
    <definedName name="vcd2.5">#REF!</definedName>
    <definedName name="VCHT">#REF!</definedName>
    <definedName name="VCTT">#REF!</definedName>
    <definedName name="vd">#REF!</definedName>
    <definedName name="vd_apt">#REF!</definedName>
    <definedName name="vd3p">#REF!</definedName>
    <definedName name="vdamper">#REF!</definedName>
    <definedName name="VDrain">#REF!</definedName>
    <definedName name="vegetation">#REF!</definedName>
    <definedName name="VEHICLES">#REF!</definedName>
    <definedName name="venstack">#REF!</definedName>
    <definedName name="ver">#REF!</definedName>
    <definedName name="Ver_nis" localSheetId="15">#REF!</definedName>
    <definedName name="Ver_nis">#REF!</definedName>
    <definedName name="vernis">[10]Bahan!$F$163</definedName>
    <definedName name="VernisKayu">#REF!</definedName>
    <definedName name="vertical">#REF!</definedName>
    <definedName name="vgfhh" hidden="1">{"'Sheet1'!$A$1"}</definedName>
    <definedName name="VI">#REF!</definedName>
    <definedName name="vibham">#REF!</definedName>
    <definedName name="Vibrator">#REF!</definedName>
    <definedName name="Vibratory.Rolle">#REF!</definedName>
    <definedName name="Vibro">#REF!</definedName>
    <definedName name="Vibro.plate.Com">#REF!</definedName>
    <definedName name="vibro_roller">#REF!</definedName>
    <definedName name="vibro7">#REF!</definedName>
    <definedName name="vibroroller">#REF!</definedName>
    <definedName name="video">#REF!</definedName>
    <definedName name="VII_L1">#REF!</definedName>
    <definedName name="VII_L2">#REF!</definedName>
    <definedName name="VII_L3">#REF!</definedName>
    <definedName name="VII_LATAP">#REF!</definedName>
    <definedName name="VII_LD">#REF!</definedName>
    <definedName name="vinilek">[10]Bahan!$F$153</definedName>
    <definedName name="vinylacrylic">#REF!</definedName>
    <definedName name="visor">[100]HARGA!$E$27</definedName>
    <definedName name="vl">#REF!</definedName>
    <definedName name="vl1p">#REF!</definedName>
    <definedName name="vl3p">#REF!</definedName>
    <definedName name="vldn400">#REF!</definedName>
    <definedName name="vldn600">#REF!</definedName>
    <definedName name="vltram">#REF!</definedName>
    <definedName name="VLV">#REF!</definedName>
    <definedName name="vntf100">#REF!</definedName>
    <definedName name="vntf80">#REF!</definedName>
    <definedName name="vol">#REF!</definedName>
    <definedName name="voltulD">#REF!</definedName>
    <definedName name="voltuld1">#REF!</definedName>
    <definedName name="VOLUME">#REF!</definedName>
    <definedName name="VolumeBahan">'[39]Analisa RAP'!$N$8:$N$1532</definedName>
    <definedName name="VolumeBahanB">'[41]Analisa RAB'!$F$4:$F$1670</definedName>
    <definedName name="VOLUMESTR">#REF!</definedName>
    <definedName name="volumetulanganD">#REF!</definedName>
    <definedName name="vr3p">#REF!</definedName>
    <definedName name="VROLLER">#REF!</definedName>
    <definedName name="VSV">#N/A</definedName>
    <definedName name="Vu_Lain">#REF!</definedName>
    <definedName name="VUP">#REF!</definedName>
    <definedName name="VVV" hidden="1">[8]LOADDAT!#REF!</definedName>
    <definedName name="VXC">#REF!</definedName>
    <definedName name="w">#REF!</definedName>
    <definedName name="w.01">#REF!</definedName>
    <definedName name="w.02">#REF!</definedName>
    <definedName name="w.03a">#REF!</definedName>
    <definedName name="w.03b">#REF!</definedName>
    <definedName name="w.04">#REF!</definedName>
    <definedName name="w.05a">#REF!</definedName>
    <definedName name="w.05b">#REF!</definedName>
    <definedName name="w.1.a">#REF!</definedName>
    <definedName name="w.1.b">#REF!</definedName>
    <definedName name="w.3">#REF!</definedName>
    <definedName name="w.5">#REF!</definedName>
    <definedName name="w.6">#REF!</definedName>
    <definedName name="w.m">#REF!</definedName>
    <definedName name="wa">#REF!</definedName>
    <definedName name="wafel2020">#REF!</definedName>
    <definedName name="warasPribadi">#REF!</definedName>
    <definedName name="WARTO" localSheetId="15" hidden="1">{#N/A,#N/A,FALSE,"REK";#N/A,#N/A,FALSE,"rab"}</definedName>
    <definedName name="WARTO" hidden="1">{#N/A,#N/A,FALSE,"REK";#N/A,#N/A,FALSE,"rab"}</definedName>
    <definedName name="WASALAM">#REF!</definedName>
    <definedName name="wast">#REF!</definedName>
    <definedName name="Wastafel">#REF!</definedName>
    <definedName name="Wastafel_toto_komplit">#REF!</definedName>
    <definedName name="wastafelp">[10]Bahan!$F$197</definedName>
    <definedName name="watank">#REF!</definedName>
    <definedName name="Water.Pump">#REF!</definedName>
    <definedName name="Water.Tanker">#REF!</definedName>
    <definedName name="Water_Proff">#REF!</definedName>
    <definedName name="water_pump">#REF!</definedName>
    <definedName name="water_tank">#REF!</definedName>
    <definedName name="Water_Tank_Truck">#REF!</definedName>
    <definedName name="Waterfroofing">#REF!</definedName>
    <definedName name="Waterpas.Level">#REF!</definedName>
    <definedName name="waterpass">#REF!</definedName>
    <definedName name="Waterproff">#REF!</definedName>
    <definedName name="Waterproffing">#REF!</definedName>
    <definedName name="waterprofing">#REF!</definedName>
    <definedName name="waterproof">#REF!</definedName>
    <definedName name="WATERPROOFING">#REF!</definedName>
    <definedName name="WATERPUMP">#REF!</definedName>
    <definedName name="Watertank">#REF!</definedName>
    <definedName name="watertanker">#REF!</definedName>
    <definedName name="watjet">#REF!</definedName>
    <definedName name="watu">#REF!</definedName>
    <definedName name="watub">#REF!</definedName>
    <definedName name="watuc">#REF!</definedName>
    <definedName name="Wavin">#REF!</definedName>
    <definedName name="Wawan">#REF!</definedName>
    <definedName name="wd.k">#REF!</definedName>
    <definedName name="wds">#REF!</definedName>
    <definedName name="we" hidden="1">{#N/A,#N/A,FALSE,"REK";#N/A,#N/A,FALSE,"rab"}</definedName>
    <definedName name="WEAR">#REF!</definedName>
    <definedName name="weathershield">#REF!</definedName>
    <definedName name="wedus" hidden="1">#REF!</definedName>
    <definedName name="wefger" hidden="1">{"'Sheet1'!$A$1"}</definedName>
    <definedName name="WEG">#REF!</definedName>
    <definedName name="wegtgty" hidden="1">{#N/A,#N/A,FALSE,"REK";#N/A,#N/A,FALSE,"rab"}</definedName>
    <definedName name="wer">#N/A</definedName>
    <definedName name="WERFWE" hidden="1">#REF!</definedName>
    <definedName name="werg" hidden="1">{#N/A,#N/A,FALSE,"REK";#N/A,#N/A,FALSE,"rab"}</definedName>
    <definedName name="WERQWREQ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si">#REF!</definedName>
    <definedName name="wesib">#REF!</definedName>
    <definedName name="wesic">#REF!</definedName>
    <definedName name="wet" hidden="1">{#N/A,#N/A,FALSE,"REK";#N/A,#N/A,FALSE,"Bq-ARS"}</definedName>
    <definedName name="wetwerg" hidden="1">{#N/A,#N/A,FALSE,"REK";#N/A,#N/A,FALSE,"rab"}</definedName>
    <definedName name="weygt" hidden="1">{#N/A,#N/A,FALSE,"REK";#N/A,#N/A,FALSE,"Bq-ARS"}</definedName>
    <definedName name="wf">[10]Bahan!$F$122</definedName>
    <definedName name="wfdtfab">#REF!</definedName>
    <definedName name="wfmcob">#REF!</definedName>
    <definedName name="Wheel.Loader">#REF!</definedName>
    <definedName name="WHEELLOADER">#REF!</definedName>
    <definedName name="Whell_Roller">#REF!</definedName>
    <definedName name="windak">#REF!</definedName>
    <definedName name="windhak">#REF!</definedName>
    <definedName name="windhakb">#REF!</definedName>
    <definedName name="windhakc">#REF!</definedName>
    <definedName name="WIRE">#REF!</definedName>
    <definedName name="wire_mesh">#REF!</definedName>
    <definedName name="WIREM">#REF!</definedName>
    <definedName name="Wiremesh_m5">#REF!</definedName>
    <definedName name="Wiremesh_m6">#REF!</definedName>
    <definedName name="Wiremesh_m7">#REF!</definedName>
    <definedName name="WIRSBO">#REF!</definedName>
    <definedName name="wish_daun">#REF!</definedName>
    <definedName name="wish_kusen">#REF!</definedName>
    <definedName name="WLOADER">#REF!</definedName>
    <definedName name="wls">[16]SAP!#REF!</definedName>
    <definedName name="wm_2200">#REF!</definedName>
    <definedName name="wm_3000">#REF!</definedName>
    <definedName name="wood.f">#REF!</definedName>
    <definedName name="wood.s">#REF!</definedName>
    <definedName name="WORK">#REF!</definedName>
    <definedName name="workable_index">#REF!</definedName>
    <definedName name="workable_index2">#REF!</definedName>
    <definedName name="wp">#REF!</definedName>
    <definedName name="wp_1">#REF!</definedName>
    <definedName name="wp_c">#REF!</definedName>
    <definedName name="wpass">#REF!</definedName>
    <definedName name="wpump">#REF!</definedName>
    <definedName name="WQEYGT" hidden="1">{#N/A,#N/A,FALSE,"REK";#N/A,#N/A,FALSE,"rab"}</definedName>
    <definedName name="wqeygtQWET" hidden="1">{#N/A,#N/A,FALSE,"REK";#N/A,#N/A,FALSE,"rab"}</definedName>
    <definedName name="WR">#REF!</definedName>
    <definedName name="wrg" hidden="1">{#N/A,#N/A,FALSE,"REK";#N/A,#N/A,FALSE,"rab"}</definedName>
    <definedName name="WRGR">#REF!</definedName>
    <definedName name="wrn.AAA." localSheetId="15" hidden="1">{#N/A,#N/A,FALSE,"REK";#N/A,#N/A,FALSE,"Bq-ARS"}</definedName>
    <definedName name="wrn.AAA." hidden="1">{#N/A,#N/A,FALSE,"REK";#N/A,#N/A,FALSE,"Bq-ARS"}</definedName>
    <definedName name="wrn.AAA.1" localSheetId="15" hidden="1">{#N/A,#N/A,FALSE,"REK";#N/A,#N/A,FALSE,"Bq-ARS"}</definedName>
    <definedName name="wrn.AAA.1" hidden="1">{#N/A,#N/A,FALSE,"REK";#N/A,#N/A,FALSE,"Bq-ARS"}</definedName>
    <definedName name="wrn.AAA.2" localSheetId="15" hidden="1">{#N/A,#N/A,FALSE,"REK";#N/A,#N/A,FALSE,"Bq-ARS"}</definedName>
    <definedName name="wrn.AAA.2" hidden="1">{#N/A,#N/A,FALSE,"REK";#N/A,#N/A,FALSE,"Bq-ARS"}</definedName>
    <definedName name="wrn.chi._.tiÆt." localSheetId="15" hidden="1">{#N/A,#N/A,FALSE,"Chi tiÆt"}</definedName>
    <definedName name="wrn.chi._.tiÆt." hidden="1">{#N/A,#N/A,FALSE,"Chi tiÆt"}</definedName>
    <definedName name="wrn.Full._.Report." localSheetId="1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rtpl." localSheetId="15" hidden="1">{#N/A,#N/A,FALSE,"REK-S-TPL";#N/A,#N/A,FALSE,"REK-TPML";#N/A,#N/A,FALSE,"RAB-TEMPEL"}</definedName>
    <definedName name="wrn.rtpl." hidden="1">{#N/A,#N/A,FALSE,"REK-S-TPL";#N/A,#N/A,FALSE,"REK-TPML";#N/A,#N/A,FALSE,"RAB-TEMPEL"}</definedName>
    <definedName name="wrn.rtpl.1" localSheetId="15" hidden="1">{#N/A,#N/A,FALSE,"REK-S-TPL";#N/A,#N/A,FALSE,"REK-TPML";#N/A,#N/A,FALSE,"RAB-TEMPEL"}</definedName>
    <definedName name="wrn.rtpl.1" hidden="1">{#N/A,#N/A,FALSE,"REK-S-TPL";#N/A,#N/A,FALSE,"REK-TPML";#N/A,#N/A,FALSE,"RAB-TEMPEL"}</definedName>
    <definedName name="wrn.rtpl.2" localSheetId="15" hidden="1">{#N/A,#N/A,FALSE,"REK-S-TPL";#N/A,#N/A,FALSE,"REK-TPML";#N/A,#N/A,FALSE,"RAB-TEMPEL"}</definedName>
    <definedName name="wrn.rtpl.2" hidden="1">{#N/A,#N/A,FALSE,"REK-S-TPL";#N/A,#N/A,FALSE,"REK-TPML";#N/A,#N/A,FALSE,"RAB-TEMPEL"}</definedName>
    <definedName name="wrn.rtpl.3" localSheetId="15" hidden="1">{#N/A,#N/A,FALSE,"REK-S-TPL";#N/A,#N/A,FALSE,"REK-TPML";#N/A,#N/A,FALSE,"RAB-TEMPEL"}</definedName>
    <definedName name="wrn.rtpl.3" hidden="1">{#N/A,#N/A,FALSE,"REK-S-TPL";#N/A,#N/A,FALSE,"REK-TPML";#N/A,#N/A,FALSE,"RAB-TEMPEL"}</definedName>
    <definedName name="wrn.ry." localSheetId="15" hidden="1">{#N/A,#N/A,FALSE,"REK";#N/A,#N/A,FALSE,"rab"}</definedName>
    <definedName name="wrn.ry." hidden="1">{#N/A,#N/A,FALSE,"REK";#N/A,#N/A,FALSE,"rab"}</definedName>
    <definedName name="wrn.ry.1" localSheetId="15" hidden="1">{#N/A,#N/A,FALSE,"REK";#N/A,#N/A,FALSE,"rab"}</definedName>
    <definedName name="wrn.ry.1" hidden="1">{#N/A,#N/A,FALSE,"REK";#N/A,#N/A,FALSE,"rab"}</definedName>
    <definedName name="wrn.ry.3" localSheetId="15" hidden="1">{#N/A,#N/A,FALSE,"REK";#N/A,#N/A,FALSE,"rab"}</definedName>
    <definedName name="wrn.ry.3" hidden="1">{#N/A,#N/A,FALSE,"REK";#N/A,#N/A,FALSE,"rab"}</definedName>
    <definedName name="wt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" hidden="1">#REF!</definedName>
    <definedName name="www">#REF!</definedName>
    <definedName name="wwww">#REF!</definedName>
    <definedName name="X">#REF!</definedName>
    <definedName name="X.1">#REF!</definedName>
    <definedName name="X.2">#REF!</definedName>
    <definedName name="X.3">#REF!</definedName>
    <definedName name="X.4">#REF!</definedName>
    <definedName name="X.5">#REF!</definedName>
    <definedName name="x1pind">#REF!</definedName>
    <definedName name="x1ping">#REF!</definedName>
    <definedName name="x1pint">#REF!</definedName>
    <definedName name="XC_16">#REF!</definedName>
    <definedName name="XCCT">0.5</definedName>
    <definedName name="xfco">#REF!</definedName>
    <definedName name="xfco3p">#REF!</definedName>
    <definedName name="xfcotnc">#REF!</definedName>
    <definedName name="xfcotvl">#REF!</definedName>
    <definedName name="xfzdrrs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">#REF!</definedName>
    <definedName name="xit1p">#REF!</definedName>
    <definedName name="xit23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X">#REF!</definedName>
    <definedName name="XXA">#N/A</definedName>
    <definedName name="xxcffdrrra">#REF!</definedName>
    <definedName name="xxx">#N/A</definedName>
    <definedName name="y">#REF!</definedName>
    <definedName name="Y.1">#REF!</definedName>
    <definedName name="Y.2">#REF!</definedName>
    <definedName name="Y.4">#REF!</definedName>
    <definedName name="Y.Q">#REF!</definedName>
    <definedName name="yaa">#REF!</definedName>
    <definedName name="yahMalik">#REF!</definedName>
    <definedName name="yale2">[10]Bahan!$F$186</definedName>
    <definedName name="yayuk" hidden="1">#REF!</definedName>
    <definedName name="YEN">#REF!</definedName>
    <definedName name="yes">{"Book1","4.09 FLORA DAN FAUNA.xls","4.22 PERLENGKAPAN SEKOLAH.xls"}</definedName>
    <definedName name="yjs">#REF!</definedName>
    <definedName name="ykk" hidden="1">{"'Sheet1'!$A$1"}</definedName>
    <definedName name="yky" hidden="1">{"'Sheet1'!$A$1"}</definedName>
    <definedName name="you">{"Book1","4.09 FLORA DAN FAUNA.xls","4.22 PERLENGKAPAN SEKOLAH.xls"}</definedName>
    <definedName name="ystrain">#REF!</definedName>
    <definedName name="yu5u" hidden="1">{"'Sheet1'!$A$1"}</definedName>
    <definedName name="yuup">#REF!</definedName>
    <definedName name="yy">#REF!</definedName>
    <definedName name="Z">#REF!</definedName>
    <definedName name="Z.1">#REF!</definedName>
    <definedName name="Z.2">#REF!</definedName>
    <definedName name="Z.3">#REF!</definedName>
    <definedName name="Z.4">#REF!</definedName>
    <definedName name="Z.5">#REF!</definedName>
    <definedName name="Z.6">#REF!</definedName>
    <definedName name="Z_C5F07B99_5B9B_4D7E_8E51_7715CFFC23CA_.wvu.Rows" hidden="1">[103]Estimate!$32:$42,[103]Estimate!$56:$63,[103]Estimate!$69:$72,[103]Estimate!$85:$90,[103]Estimate!$103:$108,[103]Estimate!$125:$126,[103]Estimate!$142:$147,[103]Estimate!$151:$154,[103]Estimate!$158:$191,[103]Estimate!$193:$194,[103]Estimate!$198:$225,[103]Estimate!$227:$232,[103]Estimate!$253:$254,[103]Estimate!$265:$274,[103]Estimate!$287:$316,[103]Estimate!$319:$354</definedName>
    <definedName name="zam">{"Book1","4.09 FLORA DAN FAUNA.xls","4.22 PERLENGKAPAN SEKOLAH.xls"}</definedName>
    <definedName name="zebo.1">#REF!</definedName>
    <definedName name="zebo.2">#REF!</definedName>
    <definedName name="zebo.3">#REF!</definedName>
    <definedName name="zenk">#REF!</definedName>
    <definedName name="zffzfzfzf" hidden="1">#REF!</definedName>
    <definedName name="zfzfzfxfrr">#REF!</definedName>
    <definedName name="Zip">#REF!</definedName>
    <definedName name="zxf" hidden="1">{"'Sheet1'!$A$1"}</definedName>
    <definedName name="zxfzfzfz" hidden="1">#REF!</definedName>
    <definedName name="zxzxfxf" hidden="1">#REF!</definedName>
    <definedName name="ZZ">#REF!</definedName>
    <definedName name="zzz">#REF!</definedName>
    <definedName name="zzzxffz" hidden="1">#REF!</definedName>
    <definedName name="ｷｸﾞ_1">#REF!</definedName>
    <definedName name="ｹｼ1">#REF!</definedName>
    <definedName name="ｹｼ2">#REF!</definedName>
    <definedName name="ｹｼ3">#REF!</definedName>
    <definedName name="ｹｼ4">#REF!</definedName>
    <definedName name="ｹｼ5">#REF!</definedName>
    <definedName name="ｼｽｳ_1">#REF!</definedName>
    <definedName name="ｼｮｳﾒｲﾘﾂ_1">#REF!</definedName>
    <definedName name="ｼｮｳﾒｲﾘﾂ_2">#REF!</definedName>
    <definedName name="ｽﾞｰﾑ">#REF!</definedName>
    <definedName name="ﾊﾝｼｬﾘﾂ">#REF!</definedName>
    <definedName name="ﾌｧｲﾙ">#REF!</definedName>
    <definedName name="ﾍﾔｼｽｳ_2">#REF!</definedName>
    <definedName name="ﾎｼｭﾘﾂ">#REF!</definedName>
    <definedName name="ﾒﾆｭｰ">#REF!</definedName>
    <definedName name="ﾗﾝﾌﾟ_1">#REF!</definedName>
    <definedName name="ﾗﾝﾌﾟ_2">#REF!</definedName>
    <definedName name="ﾗﾝﾌﾟ_3">#REF!</definedName>
    <definedName name="三社材料">#REF!</definedName>
    <definedName name="代価">#REF!</definedName>
    <definedName name="保印">#REF!</definedName>
    <definedName name="全部">#REF!</definedName>
    <definedName name="出力">#REF!</definedName>
    <definedName name="削除">#REF!</definedName>
    <definedName name="単位">#REF!</definedName>
    <definedName name="単価">#REF!</definedName>
    <definedName name="単入">#REF!</definedName>
    <definedName name="印刷">#REF!</definedName>
    <definedName name="印刷A">#REF!</definedName>
    <definedName name="合計">#REF!</definedName>
    <definedName name="材料">#REF!</definedName>
    <definedName name="枚数">#REF!</definedName>
    <definedName name="登録">#REF!</definedName>
    <definedName name="白紙">#REF!</definedName>
    <definedName name="直入">#REF!</definedName>
    <definedName name="種類">#REF!</definedName>
    <definedName name="編集">#REF!</definedName>
    <definedName name="表示">#REF!</definedName>
    <definedName name="記入">#REF!</definedName>
    <definedName name="追削">#REF!</definedName>
    <definedName name="追加">#REF!</definedName>
    <definedName name="連動">#REF!</definedName>
    <definedName name="頁計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9" i="35" l="1"/>
  <c r="B5" i="45"/>
  <c r="B4" i="45"/>
  <c r="B3" i="45"/>
  <c r="C9" i="44"/>
  <c r="B5" i="44"/>
  <c r="B4" i="44"/>
  <c r="B3" i="44"/>
  <c r="G21" i="34"/>
  <c r="G59" i="12"/>
  <c r="G58" i="12"/>
  <c r="G34" i="12"/>
  <c r="G33" i="12"/>
  <c r="G460" i="36"/>
  <c r="C71" i="2"/>
  <c r="B71" i="2"/>
  <c r="C185" i="33"/>
  <c r="G15" i="26"/>
  <c r="F282" i="36"/>
  <c r="F253" i="36"/>
  <c r="C73" i="2"/>
  <c r="B73" i="2"/>
  <c r="H542" i="36"/>
  <c r="G536" i="36"/>
  <c r="H536" i="36" s="1"/>
  <c r="G535" i="36"/>
  <c r="H535" i="36" s="1"/>
  <c r="G534" i="36"/>
  <c r="H534" i="36" s="1"/>
  <c r="G530" i="36"/>
  <c r="H530" i="36" s="1"/>
  <c r="G529" i="36"/>
  <c r="H529" i="36" s="1"/>
  <c r="G528" i="36"/>
  <c r="H528" i="36" s="1"/>
  <c r="G527" i="36"/>
  <c r="H527" i="36" s="1"/>
  <c r="C72" i="2"/>
  <c r="B72" i="2"/>
  <c r="H517" i="36"/>
  <c r="G511" i="36"/>
  <c r="H511" i="36" s="1"/>
  <c r="G508" i="36"/>
  <c r="H508" i="36" s="1"/>
  <c r="G504" i="36"/>
  <c r="H504" i="36" s="1"/>
  <c r="G503" i="36"/>
  <c r="H503" i="36" s="1"/>
  <c r="G502" i="36"/>
  <c r="H502" i="36" s="1"/>
  <c r="G501" i="36"/>
  <c r="H501" i="36" s="1"/>
  <c r="H532" i="36" l="1"/>
  <c r="H538" i="36"/>
  <c r="H506" i="36"/>
  <c r="H544" i="36" l="1"/>
  <c r="G109" i="36" s="1"/>
  <c r="H546" i="36" l="1"/>
  <c r="H545" i="36"/>
  <c r="G331" i="36"/>
  <c r="H547" i="36" l="1"/>
  <c r="E73" i="2" s="1"/>
  <c r="F109" i="36" l="1"/>
  <c r="C15" i="35"/>
  <c r="G36" i="23" l="1"/>
  <c r="E153" i="33"/>
  <c r="C153" i="33" s="1"/>
  <c r="E147" i="33"/>
  <c r="K155" i="33"/>
  <c r="C155" i="33" s="1"/>
  <c r="C76" i="35" s="1"/>
  <c r="H154" i="33"/>
  <c r="C154" i="33" s="1"/>
  <c r="C151" i="33"/>
  <c r="C74" i="35" s="1"/>
  <c r="E139" i="33"/>
  <c r="K143" i="33" s="1"/>
  <c r="E130" i="33"/>
  <c r="E133" i="33" s="1"/>
  <c r="E143" i="33"/>
  <c r="E142" i="33"/>
  <c r="E123" i="33"/>
  <c r="C123" i="33" s="1"/>
  <c r="C58" i="35" s="1"/>
  <c r="E117" i="33"/>
  <c r="K121" i="33" s="1"/>
  <c r="E127" i="33"/>
  <c r="E126" i="33"/>
  <c r="C223" i="33"/>
  <c r="E221" i="33"/>
  <c r="C203" i="33"/>
  <c r="E202" i="33"/>
  <c r="E222" i="33" s="1"/>
  <c r="C166" i="33"/>
  <c r="C165" i="33"/>
  <c r="E125" i="33" l="1"/>
  <c r="H126" i="33" s="1"/>
  <c r="C126" i="33" s="1"/>
  <c r="E119" i="33"/>
  <c r="H120" i="33" s="1"/>
  <c r="E141" i="33"/>
  <c r="C141" i="33" s="1"/>
  <c r="C152" i="33"/>
  <c r="C75" i="35" s="1"/>
  <c r="C139" i="33"/>
  <c r="C138" i="33" s="1"/>
  <c r="C66" i="35" s="1"/>
  <c r="C143" i="33"/>
  <c r="C68" i="35" s="1"/>
  <c r="K127" i="33"/>
  <c r="C127" i="33" s="1"/>
  <c r="C60" i="35" s="1"/>
  <c r="K149" i="33"/>
  <c r="C149" i="33" s="1"/>
  <c r="C72" i="35" s="1"/>
  <c r="H72" i="35" s="1"/>
  <c r="H148" i="33"/>
  <c r="C148" i="33" s="1"/>
  <c r="E131" i="33"/>
  <c r="E134" i="33" s="1"/>
  <c r="C117" i="33"/>
  <c r="C54" i="35" s="1"/>
  <c r="H54" i="35" s="1"/>
  <c r="C145" i="33"/>
  <c r="C70" i="35" s="1"/>
  <c r="H70" i="35" s="1"/>
  <c r="C40" i="39"/>
  <c r="F40" i="39" s="1"/>
  <c r="B5" i="39"/>
  <c r="B4" i="39"/>
  <c r="B3" i="39"/>
  <c r="C41" i="39"/>
  <c r="F41" i="39" s="1"/>
  <c r="H142" i="33" l="1"/>
  <c r="C142" i="33" s="1"/>
  <c r="C140" i="33" s="1"/>
  <c r="C67" i="35" s="1"/>
  <c r="C125" i="33"/>
  <c r="C124" i="33" s="1"/>
  <c r="C59" i="35" s="1"/>
  <c r="K136" i="33"/>
  <c r="H135" i="33"/>
  <c r="C147" i="33"/>
  <c r="C146" i="33" s="1"/>
  <c r="C71" i="35" s="1"/>
  <c r="H71" i="35" s="1"/>
  <c r="F256" i="36"/>
  <c r="H491" i="36"/>
  <c r="G484" i="36"/>
  <c r="H484" i="36" s="1"/>
  <c r="G483" i="36"/>
  <c r="H483" i="36" s="1"/>
  <c r="G479" i="36"/>
  <c r="H479" i="36" s="1"/>
  <c r="G478" i="36"/>
  <c r="H478" i="36" s="1"/>
  <c r="G477" i="36"/>
  <c r="H477" i="36" s="1"/>
  <c r="G476" i="36"/>
  <c r="H476" i="36" s="1"/>
  <c r="F259" i="36"/>
  <c r="F281" i="36"/>
  <c r="F283" i="36" s="1"/>
  <c r="F252" i="36"/>
  <c r="C228" i="33"/>
  <c r="F286" i="36"/>
  <c r="C227" i="33"/>
  <c r="C222" i="33"/>
  <c r="C221" i="33"/>
  <c r="C202" i="33"/>
  <c r="C201" i="33"/>
  <c r="C184" i="33"/>
  <c r="J183" i="33"/>
  <c r="C183" i="33" s="1"/>
  <c r="C182" i="33" s="1"/>
  <c r="C181" i="33"/>
  <c r="C87" i="35" s="1"/>
  <c r="J180" i="33"/>
  <c r="C180" i="33" s="1"/>
  <c r="C86" i="35" s="1"/>
  <c r="G202" i="36"/>
  <c r="C41" i="2"/>
  <c r="B41" i="2"/>
  <c r="G383" i="12"/>
  <c r="H383" i="12" s="1"/>
  <c r="G382" i="12"/>
  <c r="H382" i="12" s="1"/>
  <c r="G392" i="12"/>
  <c r="H392" i="12" s="1"/>
  <c r="G391" i="12"/>
  <c r="H391" i="12" s="1"/>
  <c r="G390" i="12"/>
  <c r="H390" i="12" s="1"/>
  <c r="G389" i="12"/>
  <c r="H389" i="12" s="1"/>
  <c r="G388" i="12"/>
  <c r="H388" i="12" s="1"/>
  <c r="H398" i="12"/>
  <c r="G384" i="12"/>
  <c r="H384" i="12" s="1"/>
  <c r="G381" i="12"/>
  <c r="H381" i="12" s="1"/>
  <c r="C200" i="33" l="1"/>
  <c r="C102" i="35" s="1"/>
  <c r="C220" i="33"/>
  <c r="C35" i="44" s="1"/>
  <c r="H481" i="36"/>
  <c r="H486" i="36"/>
  <c r="C88" i="35"/>
  <c r="H394" i="12"/>
  <c r="H386" i="12"/>
  <c r="C115" i="35" l="1"/>
  <c r="H493" i="36"/>
  <c r="G287" i="36" s="1"/>
  <c r="H287" i="36" s="1"/>
  <c r="H400" i="12"/>
  <c r="H494" i="36" l="1"/>
  <c r="G260" i="36"/>
  <c r="H260" i="36" s="1"/>
  <c r="H495" i="36"/>
  <c r="H402" i="12"/>
  <c r="G286" i="36"/>
  <c r="H286" i="36" s="1"/>
  <c r="G259" i="36"/>
  <c r="H259" i="36" s="1"/>
  <c r="H401" i="12"/>
  <c r="H496" i="36" l="1"/>
  <c r="E71" i="2" s="1"/>
  <c r="H403" i="12"/>
  <c r="E41" i="2" s="1"/>
  <c r="C70" i="2"/>
  <c r="B70" i="2"/>
  <c r="H460" i="36"/>
  <c r="H462" i="36" s="1"/>
  <c r="H466" i="36"/>
  <c r="G456" i="36"/>
  <c r="H456" i="36" s="1"/>
  <c r="G455" i="36"/>
  <c r="H455" i="36" s="1"/>
  <c r="G454" i="36"/>
  <c r="H454" i="36" s="1"/>
  <c r="G453" i="36"/>
  <c r="H453" i="36" s="1"/>
  <c r="B37" i="2"/>
  <c r="C38" i="2"/>
  <c r="B38" i="2"/>
  <c r="G363" i="12"/>
  <c r="H363" i="12" s="1"/>
  <c r="G362" i="12"/>
  <c r="H362" i="12" s="1"/>
  <c r="G358" i="12"/>
  <c r="H358" i="12" s="1"/>
  <c r="G357" i="12"/>
  <c r="H357" i="12" s="1"/>
  <c r="G356" i="12"/>
  <c r="H356" i="12" s="1"/>
  <c r="G355" i="12"/>
  <c r="H355" i="12" s="1"/>
  <c r="C69" i="2"/>
  <c r="B69" i="2"/>
  <c r="H439" i="36"/>
  <c r="G433" i="36"/>
  <c r="H433" i="36" s="1"/>
  <c r="G432" i="36"/>
  <c r="H432" i="36" s="1"/>
  <c r="G431" i="36"/>
  <c r="H431" i="36" s="1"/>
  <c r="G430" i="36"/>
  <c r="H430" i="36" s="1"/>
  <c r="C82" i="33"/>
  <c r="C81" i="33"/>
  <c r="C16" i="33"/>
  <c r="C11" i="2"/>
  <c r="B11" i="2"/>
  <c r="G98" i="11"/>
  <c r="H98" i="11" s="1"/>
  <c r="G97" i="11"/>
  <c r="H97" i="11" s="1"/>
  <c r="C32" i="2"/>
  <c r="B32" i="2"/>
  <c r="G303" i="12"/>
  <c r="H303" i="12" s="1"/>
  <c r="G302" i="12"/>
  <c r="H302" i="12" s="1"/>
  <c r="H315" i="12"/>
  <c r="G304" i="12"/>
  <c r="H304" i="12" s="1"/>
  <c r="G301" i="12"/>
  <c r="H301" i="12" s="1"/>
  <c r="C12" i="35" l="1"/>
  <c r="J235" i="33"/>
  <c r="H100" i="11"/>
  <c r="H110" i="11" s="1"/>
  <c r="G330" i="36" s="1"/>
  <c r="H330" i="36" s="1"/>
  <c r="H458" i="36"/>
  <c r="H468" i="36" s="1"/>
  <c r="H435" i="36"/>
  <c r="H443" i="36" s="1"/>
  <c r="H445" i="36" s="1"/>
  <c r="H365" i="12"/>
  <c r="H360" i="12"/>
  <c r="H306" i="12"/>
  <c r="G253" i="36" l="1"/>
  <c r="G252" i="36"/>
  <c r="G281" i="36"/>
  <c r="G282" i="36"/>
  <c r="G256" i="36"/>
  <c r="H112" i="11"/>
  <c r="H111" i="11"/>
  <c r="H369" i="12"/>
  <c r="H371" i="12" s="1"/>
  <c r="H470" i="36"/>
  <c r="H469" i="36"/>
  <c r="H447" i="36"/>
  <c r="H446" i="36"/>
  <c r="H113" i="11" l="1"/>
  <c r="E11" i="2" s="1"/>
  <c r="E33" i="35" s="1"/>
  <c r="H471" i="36"/>
  <c r="E70" i="2" s="1"/>
  <c r="H448" i="36"/>
  <c r="E69" i="2" s="1"/>
  <c r="E12" i="35" s="1"/>
  <c r="F12" i="35" s="1"/>
  <c r="H373" i="12"/>
  <c r="H372" i="12"/>
  <c r="H374" i="12" l="1"/>
  <c r="E38" i="2" s="1"/>
  <c r="E119" i="35" s="1"/>
  <c r="F119" i="35" s="1"/>
  <c r="C68" i="2"/>
  <c r="B68" i="2"/>
  <c r="G414" i="36"/>
  <c r="H414" i="36" s="1"/>
  <c r="G413" i="36"/>
  <c r="H413" i="36" s="1"/>
  <c r="H420" i="36"/>
  <c r="G409" i="36"/>
  <c r="H409" i="36" s="1"/>
  <c r="G408" i="36"/>
  <c r="H408" i="36" s="1"/>
  <c r="G407" i="36"/>
  <c r="H407" i="36" s="1"/>
  <c r="G406" i="36"/>
  <c r="H406" i="36" s="1"/>
  <c r="H416" i="36" l="1"/>
  <c r="H411" i="36"/>
  <c r="H422" i="36" l="1"/>
  <c r="H424" i="36" s="1"/>
  <c r="H423" i="36" l="1"/>
  <c r="H425" i="36" s="1"/>
  <c r="E68" i="2" s="1"/>
  <c r="E129" i="35" s="1"/>
  <c r="C54" i="33" l="1"/>
  <c r="F45" i="39" s="1"/>
  <c r="E214" i="33"/>
  <c r="C214" i="33" s="1"/>
  <c r="E213" i="33"/>
  <c r="C213" i="33" s="1"/>
  <c r="E212" i="33"/>
  <c r="C212" i="33" s="1"/>
  <c r="E211" i="33"/>
  <c r="C211" i="33" s="1"/>
  <c r="C195" i="33"/>
  <c r="E193" i="33"/>
  <c r="C193" i="33" s="1"/>
  <c r="F390" i="36"/>
  <c r="C70" i="33"/>
  <c r="F15" i="36"/>
  <c r="C210" i="33" l="1"/>
  <c r="C110" i="35" s="1"/>
  <c r="B50" i="2"/>
  <c r="B43" i="2"/>
  <c r="B47" i="2" l="1"/>
  <c r="H326" i="36"/>
  <c r="G328" i="36"/>
  <c r="H328" i="36" s="1"/>
  <c r="G82" i="12"/>
  <c r="H82" i="12" s="1"/>
  <c r="G83" i="12"/>
  <c r="H83" i="12" s="1"/>
  <c r="G84" i="12"/>
  <c r="H84" i="12" s="1"/>
  <c r="G85" i="12"/>
  <c r="H85" i="12" s="1"/>
  <c r="G89" i="12"/>
  <c r="H89" i="12" s="1"/>
  <c r="G90" i="12"/>
  <c r="H90" i="12" s="1"/>
  <c r="G91" i="12"/>
  <c r="H91" i="12" s="1"/>
  <c r="H97" i="12"/>
  <c r="G57" i="12"/>
  <c r="H57" i="12" s="1"/>
  <c r="H58" i="12"/>
  <c r="H59" i="12"/>
  <c r="G60" i="12"/>
  <c r="H60" i="12" s="1"/>
  <c r="G64" i="12"/>
  <c r="H64" i="12" s="1"/>
  <c r="G65" i="12"/>
  <c r="H65" i="12" s="1"/>
  <c r="H71" i="12"/>
  <c r="G31" i="13"/>
  <c r="G118" i="11"/>
  <c r="G76" i="11"/>
  <c r="G55" i="11"/>
  <c r="G34" i="11"/>
  <c r="G16" i="11"/>
  <c r="G15" i="11"/>
  <c r="G14" i="11"/>
  <c r="G10" i="11"/>
  <c r="G9" i="11"/>
  <c r="G8" i="11"/>
  <c r="G7" i="11"/>
  <c r="C67" i="2"/>
  <c r="B67" i="2"/>
  <c r="F389" i="36"/>
  <c r="H386" i="36"/>
  <c r="H87" i="12" l="1"/>
  <c r="H93" i="12"/>
  <c r="H67" i="12"/>
  <c r="H62" i="12"/>
  <c r="C66" i="2"/>
  <c r="B66" i="2"/>
  <c r="G369" i="36"/>
  <c r="H369" i="36" s="1"/>
  <c r="H371" i="36" s="1"/>
  <c r="H367" i="36"/>
  <c r="C65" i="2"/>
  <c r="B65" i="2"/>
  <c r="G350" i="36"/>
  <c r="H350" i="36" s="1"/>
  <c r="H348" i="36"/>
  <c r="C64" i="2"/>
  <c r="B64" i="2"/>
  <c r="C63" i="2"/>
  <c r="B63" i="2"/>
  <c r="G309" i="36"/>
  <c r="H309" i="36" s="1"/>
  <c r="H311" i="36" s="1"/>
  <c r="H315" i="36"/>
  <c r="G305" i="36"/>
  <c r="H305" i="36" s="1"/>
  <c r="G304" i="36"/>
  <c r="H304" i="36" s="1"/>
  <c r="C62" i="2"/>
  <c r="B62" i="2"/>
  <c r="G285" i="36"/>
  <c r="H285" i="36" s="1"/>
  <c r="G284" i="36"/>
  <c r="H284" i="36" s="1"/>
  <c r="H279" i="36"/>
  <c r="C197" i="33"/>
  <c r="C98" i="35" s="1"/>
  <c r="C61" i="2"/>
  <c r="B61" i="2"/>
  <c r="G258" i="36"/>
  <c r="H258" i="36" s="1"/>
  <c r="G257" i="36"/>
  <c r="H257" i="36" s="1"/>
  <c r="G255" i="36"/>
  <c r="H255" i="36" s="1"/>
  <c r="H250" i="36"/>
  <c r="C60" i="2"/>
  <c r="B60" i="2"/>
  <c r="G230" i="36"/>
  <c r="H230" i="36" s="1"/>
  <c r="G229" i="36"/>
  <c r="H229" i="36" s="1"/>
  <c r="G232" i="36"/>
  <c r="H232" i="36" s="1"/>
  <c r="G231" i="36"/>
  <c r="H231" i="36" s="1"/>
  <c r="G228" i="36"/>
  <c r="H228" i="36" s="1"/>
  <c r="G227" i="36"/>
  <c r="H227" i="36" s="1"/>
  <c r="G222" i="36"/>
  <c r="H222" i="36" s="1"/>
  <c r="G221" i="36"/>
  <c r="H221" i="36" s="1"/>
  <c r="H238" i="36"/>
  <c r="G223" i="36"/>
  <c r="H223" i="36" s="1"/>
  <c r="G220" i="36"/>
  <c r="H220" i="36" s="1"/>
  <c r="H377" i="36" l="1"/>
  <c r="H378" i="36" s="1"/>
  <c r="H99" i="12"/>
  <c r="H101" i="12" s="1"/>
  <c r="H73" i="12"/>
  <c r="H74" i="12" s="1"/>
  <c r="H307" i="36"/>
  <c r="F254" i="36"/>
  <c r="H234" i="36"/>
  <c r="H225" i="36"/>
  <c r="H379" i="36" l="1"/>
  <c r="H380" i="36" s="1"/>
  <c r="E66" i="2" s="1"/>
  <c r="H317" i="36"/>
  <c r="G329" i="36" s="1"/>
  <c r="H329" i="36" s="1"/>
  <c r="H240" i="36"/>
  <c r="H242" i="36" s="1"/>
  <c r="H100" i="12"/>
  <c r="H102" i="12" s="1"/>
  <c r="E22" i="2" s="1"/>
  <c r="H75" i="12"/>
  <c r="H76" i="12" s="1"/>
  <c r="H77" i="12" s="1"/>
  <c r="E21" i="2" s="1"/>
  <c r="H352" i="36"/>
  <c r="H358" i="36" s="1"/>
  <c r="E20" i="45" l="1"/>
  <c r="E32" i="44"/>
  <c r="E109" i="35"/>
  <c r="E79" i="35"/>
  <c r="E87" i="35"/>
  <c r="F87" i="35" s="1"/>
  <c r="H319" i="36"/>
  <c r="H318" i="36"/>
  <c r="H241" i="36"/>
  <c r="H243" i="36" s="1"/>
  <c r="E60" i="2" s="1"/>
  <c r="E10" i="35" s="1"/>
  <c r="C59" i="2"/>
  <c r="B59" i="2"/>
  <c r="H202" i="36"/>
  <c r="H210" i="36"/>
  <c r="G204" i="36"/>
  <c r="H204" i="36" s="1"/>
  <c r="G203" i="36"/>
  <c r="H203" i="36" s="1"/>
  <c r="G198" i="36"/>
  <c r="H198" i="36" s="1"/>
  <c r="G197" i="36"/>
  <c r="H197" i="36" s="1"/>
  <c r="G196" i="36"/>
  <c r="H196" i="36" s="1"/>
  <c r="G195" i="36"/>
  <c r="H195" i="36" s="1"/>
  <c r="C234" i="33"/>
  <c r="C235" i="33" s="1"/>
  <c r="C233" i="33"/>
  <c r="C232" i="33"/>
  <c r="C231" i="33"/>
  <c r="J80" i="33"/>
  <c r="C80" i="33" s="1"/>
  <c r="C79" i="33"/>
  <c r="C76" i="33"/>
  <c r="C28" i="35" s="1"/>
  <c r="H78" i="33"/>
  <c r="C78" i="33" s="1"/>
  <c r="C75" i="33"/>
  <c r="C27" i="35" s="1"/>
  <c r="G103" i="33"/>
  <c r="H62" i="33"/>
  <c r="C62" i="33" s="1"/>
  <c r="H43" i="33"/>
  <c r="C43" i="33" s="1"/>
  <c r="C34" i="39" s="1"/>
  <c r="F34" i="39" s="1"/>
  <c r="H42" i="33"/>
  <c r="C42" i="33" s="1"/>
  <c r="C33" i="39" s="1"/>
  <c r="F33" i="39" s="1"/>
  <c r="B11" i="34"/>
  <c r="A11" i="34"/>
  <c r="C60" i="33"/>
  <c r="C51" i="39" s="1"/>
  <c r="F51" i="39" s="1"/>
  <c r="C59" i="33"/>
  <c r="C50" i="39" s="1"/>
  <c r="F50" i="39" s="1"/>
  <c r="C58" i="33"/>
  <c r="C49" i="39" s="1"/>
  <c r="F49" i="39" s="1"/>
  <c r="C57" i="33"/>
  <c r="C48" i="39" s="1"/>
  <c r="F48" i="39" s="1"/>
  <c r="C56" i="33"/>
  <c r="C47" i="39" s="1"/>
  <c r="F47" i="39" s="1"/>
  <c r="C52" i="33"/>
  <c r="C43" i="39" s="1"/>
  <c r="F43" i="39" s="1"/>
  <c r="C47" i="33"/>
  <c r="C38" i="39" s="1"/>
  <c r="F38" i="39" s="1"/>
  <c r="C46" i="33"/>
  <c r="C37" i="39" s="1"/>
  <c r="F37" i="39" s="1"/>
  <c r="C45" i="33"/>
  <c r="C36" i="39" s="1"/>
  <c r="F36" i="39" s="1"/>
  <c r="C40" i="33"/>
  <c r="C31" i="39" s="1"/>
  <c r="F31" i="39" s="1"/>
  <c r="C38" i="33"/>
  <c r="C29" i="39" s="1"/>
  <c r="F29" i="39" s="1"/>
  <c r="C37" i="33"/>
  <c r="C28" i="39" s="1"/>
  <c r="F28" i="39" s="1"/>
  <c r="C36" i="33"/>
  <c r="C27" i="39" s="1"/>
  <c r="F27" i="39" s="1"/>
  <c r="C35" i="33"/>
  <c r="C26" i="39" s="1"/>
  <c r="F26" i="39" s="1"/>
  <c r="C34" i="33"/>
  <c r="C25" i="39" s="1"/>
  <c r="F25" i="39" s="1"/>
  <c r="C33" i="33"/>
  <c r="C24" i="39" s="1"/>
  <c r="F24" i="39" s="1"/>
  <c r="C30" i="33"/>
  <c r="C21" i="39" s="1"/>
  <c r="F21" i="39" s="1"/>
  <c r="C29" i="33"/>
  <c r="C20" i="39" s="1"/>
  <c r="F20" i="39" s="1"/>
  <c r="C28" i="33"/>
  <c r="C19" i="39" s="1"/>
  <c r="F19" i="39" s="1"/>
  <c r="C27" i="33"/>
  <c r="C18" i="39" s="1"/>
  <c r="F18" i="39" s="1"/>
  <c r="C26" i="33"/>
  <c r="C17" i="39" s="1"/>
  <c r="F17" i="39" s="1"/>
  <c r="C25" i="33"/>
  <c r="C16" i="39" s="1"/>
  <c r="F16" i="39" s="1"/>
  <c r="C24" i="33"/>
  <c r="C15" i="39" s="1"/>
  <c r="F15" i="39" s="1"/>
  <c r="C23" i="33"/>
  <c r="C14" i="39" s="1"/>
  <c r="F14" i="39" s="1"/>
  <c r="C22" i="33"/>
  <c r="C13" i="39" s="1"/>
  <c r="F13" i="39" s="1"/>
  <c r="C20" i="33"/>
  <c r="C11" i="39" s="1"/>
  <c r="F11" i="39" s="1"/>
  <c r="C58" i="2"/>
  <c r="B58" i="2"/>
  <c r="G177" i="36"/>
  <c r="H177" i="36" s="1"/>
  <c r="G179" i="36"/>
  <c r="H179" i="36" s="1"/>
  <c r="G178" i="36"/>
  <c r="H178" i="36" s="1"/>
  <c r="G173" i="36"/>
  <c r="H173" i="36" s="1"/>
  <c r="G172" i="36"/>
  <c r="H172" i="36" s="1"/>
  <c r="G171" i="36"/>
  <c r="H171" i="36" s="1"/>
  <c r="G170" i="36"/>
  <c r="H170" i="36" s="1"/>
  <c r="C57" i="2"/>
  <c r="B57" i="2"/>
  <c r="G153" i="36"/>
  <c r="H153" i="36" s="1"/>
  <c r="H151" i="36"/>
  <c r="C56" i="2"/>
  <c r="B56" i="2"/>
  <c r="G133" i="36"/>
  <c r="H133" i="36" s="1"/>
  <c r="G134" i="36"/>
  <c r="H134" i="36" s="1"/>
  <c r="G128" i="36"/>
  <c r="H128" i="36" s="1"/>
  <c r="G127" i="36"/>
  <c r="H127" i="36" s="1"/>
  <c r="H140" i="36"/>
  <c r="G129" i="36"/>
  <c r="H129" i="36" s="1"/>
  <c r="G126" i="36"/>
  <c r="H126" i="36" s="1"/>
  <c r="F53" i="39" l="1"/>
  <c r="E9" i="44" s="1"/>
  <c r="F9" i="44" s="1"/>
  <c r="H49" i="33"/>
  <c r="H320" i="36"/>
  <c r="E63" i="2" s="1"/>
  <c r="H360" i="36"/>
  <c r="H359" i="36"/>
  <c r="C230" i="33"/>
  <c r="C36" i="44" s="1"/>
  <c r="H206" i="36"/>
  <c r="H200" i="36"/>
  <c r="H181" i="36"/>
  <c r="H175" i="36"/>
  <c r="H131" i="36"/>
  <c r="H136" i="36"/>
  <c r="C118" i="35" l="1"/>
  <c r="E15" i="35"/>
  <c r="F15" i="35" s="1"/>
  <c r="F17" i="35" s="1"/>
  <c r="C11" i="34" s="1"/>
  <c r="H361" i="36"/>
  <c r="E65" i="2" s="1"/>
  <c r="H212" i="36"/>
  <c r="H214" i="36" s="1"/>
  <c r="H187" i="36"/>
  <c r="H142" i="36"/>
  <c r="H144" i="36" s="1"/>
  <c r="E30" i="44" l="1"/>
  <c r="E18" i="45"/>
  <c r="E107" i="35"/>
  <c r="G15" i="36"/>
  <c r="G57" i="36"/>
  <c r="G390" i="36"/>
  <c r="H390" i="36" s="1"/>
  <c r="G36" i="36"/>
  <c r="H213" i="36"/>
  <c r="H215" i="36" s="1"/>
  <c r="E59" i="2" s="1"/>
  <c r="E36" i="44" s="1"/>
  <c r="F36" i="44" s="1"/>
  <c r="H143" i="36"/>
  <c r="H145" i="36" s="1"/>
  <c r="E56" i="2" s="1"/>
  <c r="E117" i="35" s="1"/>
  <c r="H189" i="36"/>
  <c r="H188" i="36"/>
  <c r="E118" i="35" l="1"/>
  <c r="F118" i="35" s="1"/>
  <c r="E22" i="35"/>
  <c r="E110" i="35"/>
  <c r="F110" i="35" s="1"/>
  <c r="E96" i="35"/>
  <c r="H190" i="36"/>
  <c r="E58" i="2" s="1"/>
  <c r="C196" i="33"/>
  <c r="C27" i="44" s="1"/>
  <c r="C207" i="33"/>
  <c r="C208" i="33"/>
  <c r="C209" i="33"/>
  <c r="C55" i="2"/>
  <c r="B55" i="2"/>
  <c r="F110" i="36"/>
  <c r="F108" i="36"/>
  <c r="B18" i="34"/>
  <c r="B19" i="34"/>
  <c r="A19" i="34"/>
  <c r="A18" i="34"/>
  <c r="C226" i="33"/>
  <c r="C225" i="33"/>
  <c r="E219" i="33"/>
  <c r="C219" i="33" s="1"/>
  <c r="E218" i="33"/>
  <c r="C218" i="33" s="1"/>
  <c r="B17" i="34"/>
  <c r="A17" i="34"/>
  <c r="C188" i="33"/>
  <c r="K111" i="33"/>
  <c r="H114" i="33" s="1"/>
  <c r="C131" i="33"/>
  <c r="E101" i="33"/>
  <c r="E107" i="33"/>
  <c r="C30" i="44" l="1"/>
  <c r="F30" i="44" s="1"/>
  <c r="C18" i="45"/>
  <c r="F18" i="45" s="1"/>
  <c r="C23" i="44"/>
  <c r="C15" i="45"/>
  <c r="C31" i="44"/>
  <c r="C19" i="45"/>
  <c r="C20" i="45"/>
  <c r="F20" i="45" s="1"/>
  <c r="C32" i="44"/>
  <c r="F32" i="44" s="1"/>
  <c r="C108" i="35"/>
  <c r="C97" i="35"/>
  <c r="C92" i="35"/>
  <c r="C107" i="35"/>
  <c r="F107" i="35" s="1"/>
  <c r="C109" i="35"/>
  <c r="F109" i="35" s="1"/>
  <c r="C224" i="33"/>
  <c r="C116" i="35" s="1"/>
  <c r="C134" i="33"/>
  <c r="C130" i="33"/>
  <c r="C129" i="33" s="1"/>
  <c r="C62" i="35" s="1"/>
  <c r="H62" i="35" s="1"/>
  <c r="C217" i="33"/>
  <c r="G106" i="36"/>
  <c r="H106" i="36" s="1"/>
  <c r="H104" i="36"/>
  <c r="C54" i="2"/>
  <c r="B54" i="2"/>
  <c r="G86" i="36"/>
  <c r="H86" i="36" s="1"/>
  <c r="H93" i="36"/>
  <c r="G87" i="36"/>
  <c r="H87" i="36" s="1"/>
  <c r="G85" i="36"/>
  <c r="H85" i="36" s="1"/>
  <c r="G84" i="36"/>
  <c r="H84" i="36" s="1"/>
  <c r="G83" i="36"/>
  <c r="H83" i="36" s="1"/>
  <c r="G82" i="36"/>
  <c r="H82" i="36" s="1"/>
  <c r="G78" i="36"/>
  <c r="H78" i="36" s="1"/>
  <c r="G77" i="36"/>
  <c r="H77" i="36" s="1"/>
  <c r="G76" i="36"/>
  <c r="H76" i="36" s="1"/>
  <c r="G75" i="36"/>
  <c r="H75" i="36" s="1"/>
  <c r="B12" i="34"/>
  <c r="A12" i="34"/>
  <c r="C191" i="33"/>
  <c r="C26" i="44" s="1"/>
  <c r="C190" i="33"/>
  <c r="C25" i="44" s="1"/>
  <c r="E189" i="33"/>
  <c r="C189" i="33" s="1"/>
  <c r="K109" i="33"/>
  <c r="K108" i="33"/>
  <c r="H109" i="33"/>
  <c r="H108" i="33"/>
  <c r="J105" i="33"/>
  <c r="C105" i="33" s="1"/>
  <c r="C46" i="35" s="1"/>
  <c r="H102" i="33"/>
  <c r="C68" i="33"/>
  <c r="C13" i="44" s="1"/>
  <c r="C53" i="2"/>
  <c r="C52" i="2"/>
  <c r="B53" i="2"/>
  <c r="B52" i="2"/>
  <c r="F59" i="36"/>
  <c r="F57" i="36"/>
  <c r="F37" i="36"/>
  <c r="F36" i="36"/>
  <c r="H33" i="36"/>
  <c r="F14" i="36"/>
  <c r="F11" i="36"/>
  <c r="F10" i="36"/>
  <c r="F9" i="36"/>
  <c r="C67" i="33"/>
  <c r="C12" i="44" s="1"/>
  <c r="G58" i="36"/>
  <c r="H58" i="36" s="1"/>
  <c r="H55" i="36"/>
  <c r="C14" i="33"/>
  <c r="C66" i="33"/>
  <c r="C51" i="2"/>
  <c r="B51" i="2"/>
  <c r="H7" i="36"/>
  <c r="C15" i="33"/>
  <c r="C11" i="44" l="1"/>
  <c r="C9" i="45"/>
  <c r="C114" i="35"/>
  <c r="C34" i="44"/>
  <c r="C24" i="44"/>
  <c r="C16" i="45"/>
  <c r="C93" i="35"/>
  <c r="C94" i="35"/>
  <c r="C21" i="35"/>
  <c r="C19" i="35"/>
  <c r="C95" i="35"/>
  <c r="C20" i="35"/>
  <c r="J229" i="33"/>
  <c r="C229" i="33" s="1"/>
  <c r="E194" i="33"/>
  <c r="C194" i="33" s="1"/>
  <c r="C192" i="33" s="1"/>
  <c r="E71" i="33"/>
  <c r="C71" i="33" s="1"/>
  <c r="C69" i="33" s="1"/>
  <c r="E113" i="33"/>
  <c r="H80" i="36"/>
  <c r="H89" i="36"/>
  <c r="C13" i="33"/>
  <c r="C11" i="35" s="1"/>
  <c r="C117" i="35" l="1"/>
  <c r="F117" i="35" s="1"/>
  <c r="C96" i="35"/>
  <c r="F96" i="35" s="1"/>
  <c r="C22" i="35"/>
  <c r="F22" i="35" s="1"/>
  <c r="H95" i="36"/>
  <c r="H96" i="36" s="1"/>
  <c r="H97" i="36" l="1"/>
  <c r="H98" i="36" s="1"/>
  <c r="E54" i="2" s="1"/>
  <c r="E48" i="35" s="1"/>
  <c r="B5" i="35"/>
  <c r="B4" i="35"/>
  <c r="B3" i="35"/>
  <c r="B21" i="34"/>
  <c r="A21" i="34"/>
  <c r="B20" i="34"/>
  <c r="A20" i="34"/>
  <c r="B16" i="34"/>
  <c r="A16" i="34"/>
  <c r="B15" i="34"/>
  <c r="A15" i="34"/>
  <c r="B14" i="34"/>
  <c r="A14" i="34"/>
  <c r="B13" i="34"/>
  <c r="A13" i="34"/>
  <c r="B10" i="34"/>
  <c r="A10" i="34"/>
  <c r="C246" i="33"/>
  <c r="K245" i="33"/>
  <c r="C245" i="33" s="1"/>
  <c r="C244" i="33"/>
  <c r="C130" i="35" s="1"/>
  <c r="C243" i="33"/>
  <c r="C129" i="35" s="1"/>
  <c r="C240" i="33"/>
  <c r="C125" i="35" s="1"/>
  <c r="C239" i="33"/>
  <c r="C124" i="35" s="1"/>
  <c r="C206" i="33"/>
  <c r="C178" i="33"/>
  <c r="C177" i="33"/>
  <c r="C176" i="33"/>
  <c r="H174" i="33"/>
  <c r="C174" i="33" s="1"/>
  <c r="H173" i="33"/>
  <c r="C173" i="33" s="1"/>
  <c r="C172" i="33"/>
  <c r="C171" i="33"/>
  <c r="C169" i="33"/>
  <c r="C82" i="35" s="1"/>
  <c r="C167" i="33"/>
  <c r="C164" i="33"/>
  <c r="C162" i="33"/>
  <c r="C161" i="33"/>
  <c r="C159" i="33"/>
  <c r="C158" i="33"/>
  <c r="E136" i="33"/>
  <c r="E135" i="33"/>
  <c r="E121" i="33"/>
  <c r="E120" i="33"/>
  <c r="C111" i="33"/>
  <c r="C50" i="35" s="1"/>
  <c r="G109" i="33"/>
  <c r="H107" i="33"/>
  <c r="K103" i="33"/>
  <c r="H103" i="33"/>
  <c r="E102" i="33"/>
  <c r="H101" i="33"/>
  <c r="C99" i="33"/>
  <c r="C42" i="35" s="1"/>
  <c r="C88" i="33"/>
  <c r="C32" i="35" s="1"/>
  <c r="C87" i="33"/>
  <c r="C31" i="35" s="1"/>
  <c r="C86" i="33"/>
  <c r="C83" i="33"/>
  <c r="H85" i="33"/>
  <c r="C85" i="33" s="1"/>
  <c r="C12" i="33"/>
  <c r="C17" i="45" l="1"/>
  <c r="C29" i="44"/>
  <c r="C10" i="35"/>
  <c r="F10" i="35" s="1"/>
  <c r="C106" i="35"/>
  <c r="C119" i="33"/>
  <c r="C103" i="33"/>
  <c r="C17" i="44" s="1"/>
  <c r="I108" i="33"/>
  <c r="C108" i="33" s="1"/>
  <c r="C107" i="33"/>
  <c r="I102" i="33"/>
  <c r="C102" i="33" s="1"/>
  <c r="C101" i="33"/>
  <c r="C84" i="33"/>
  <c r="C30" i="35" s="1"/>
  <c r="C157" i="33"/>
  <c r="C78" i="35" s="1"/>
  <c r="C113" i="33"/>
  <c r="C121" i="33"/>
  <c r="C56" i="35" s="1"/>
  <c r="H56" i="35" s="1"/>
  <c r="C160" i="33"/>
  <c r="C163" i="33"/>
  <c r="C21" i="44" s="1"/>
  <c r="C133" i="33"/>
  <c r="C114" i="33"/>
  <c r="C135" i="33"/>
  <c r="C136" i="33"/>
  <c r="C19" i="44" s="1"/>
  <c r="C77" i="33"/>
  <c r="C29" i="35" s="1"/>
  <c r="C120" i="33"/>
  <c r="C170" i="33"/>
  <c r="C83" i="35" s="1"/>
  <c r="C109" i="33"/>
  <c r="C175" i="33"/>
  <c r="C84" i="35" s="1"/>
  <c r="H93" i="33"/>
  <c r="E115" i="33"/>
  <c r="C115" i="33" s="1"/>
  <c r="C52" i="35" s="1"/>
  <c r="G204" i="27"/>
  <c r="H204" i="27" s="1"/>
  <c r="H206" i="27" s="1"/>
  <c r="G225" i="27"/>
  <c r="H225" i="27" s="1"/>
  <c r="H227" i="27" s="1"/>
  <c r="G246" i="27"/>
  <c r="H246" i="27" s="1"/>
  <c r="H248" i="27" s="1"/>
  <c r="G268" i="27"/>
  <c r="H268" i="27" s="1"/>
  <c r="H270" i="27" s="1"/>
  <c r="G289" i="27"/>
  <c r="H289" i="27" s="1"/>
  <c r="H291" i="27" s="1"/>
  <c r="G310" i="27"/>
  <c r="H310" i="27" s="1"/>
  <c r="H312" i="27" s="1"/>
  <c r="G331" i="27"/>
  <c r="H331" i="27" s="1"/>
  <c r="H333" i="27" s="1"/>
  <c r="G353" i="27"/>
  <c r="H353" i="27" s="1"/>
  <c r="H355" i="27" s="1"/>
  <c r="G374" i="27"/>
  <c r="H374" i="27" s="1"/>
  <c r="H376" i="27" s="1"/>
  <c r="G395" i="27"/>
  <c r="H395" i="27" s="1"/>
  <c r="H397" i="27" s="1"/>
  <c r="G416" i="27"/>
  <c r="H416" i="27" s="1"/>
  <c r="H418" i="27" s="1"/>
  <c r="G437" i="27"/>
  <c r="H437" i="27" s="1"/>
  <c r="H439" i="27" s="1"/>
  <c r="G458" i="27"/>
  <c r="H458" i="27" s="1"/>
  <c r="H460" i="27" s="1"/>
  <c r="G479" i="27"/>
  <c r="H479" i="27" s="1"/>
  <c r="H481" i="27" s="1"/>
  <c r="G500" i="27"/>
  <c r="H500" i="27" s="1"/>
  <c r="H502" i="27" s="1"/>
  <c r="G521" i="27"/>
  <c r="H521" i="27" s="1"/>
  <c r="H523" i="27" s="1"/>
  <c r="G517" i="27"/>
  <c r="H517" i="27" s="1"/>
  <c r="G516" i="27"/>
  <c r="H516" i="27" s="1"/>
  <c r="G515" i="27"/>
  <c r="H515" i="27" s="1"/>
  <c r="G496" i="27"/>
  <c r="H496" i="27" s="1"/>
  <c r="G495" i="27"/>
  <c r="H495" i="27" s="1"/>
  <c r="G494" i="27"/>
  <c r="H494" i="27" s="1"/>
  <c r="G475" i="27"/>
  <c r="H475" i="27" s="1"/>
  <c r="G474" i="27"/>
  <c r="H474" i="27" s="1"/>
  <c r="G473" i="27"/>
  <c r="H473" i="27" s="1"/>
  <c r="G454" i="27"/>
  <c r="H454" i="27" s="1"/>
  <c r="G453" i="27"/>
  <c r="H453" i="27" s="1"/>
  <c r="G452" i="27"/>
  <c r="H452" i="27" s="1"/>
  <c r="G433" i="27"/>
  <c r="H433" i="27" s="1"/>
  <c r="G432" i="27"/>
  <c r="H432" i="27" s="1"/>
  <c r="G431" i="27"/>
  <c r="H431" i="27" s="1"/>
  <c r="G412" i="27"/>
  <c r="H412" i="27" s="1"/>
  <c r="G411" i="27"/>
  <c r="H411" i="27" s="1"/>
  <c r="G410" i="27"/>
  <c r="H410" i="27" s="1"/>
  <c r="G391" i="27"/>
  <c r="H391" i="27" s="1"/>
  <c r="G390" i="27"/>
  <c r="H390" i="27" s="1"/>
  <c r="G389" i="27"/>
  <c r="H389" i="27" s="1"/>
  <c r="G370" i="27"/>
  <c r="H370" i="27" s="1"/>
  <c r="G369" i="27"/>
  <c r="H369" i="27" s="1"/>
  <c r="G368" i="27"/>
  <c r="H368" i="27" s="1"/>
  <c r="G349" i="27"/>
  <c r="H349" i="27" s="1"/>
  <c r="G348" i="27"/>
  <c r="H348" i="27" s="1"/>
  <c r="G347" i="27"/>
  <c r="H347" i="27" s="1"/>
  <c r="G327" i="27"/>
  <c r="H327" i="27" s="1"/>
  <c r="G326" i="27"/>
  <c r="H326" i="27" s="1"/>
  <c r="G325" i="27"/>
  <c r="H325" i="27" s="1"/>
  <c r="G306" i="27"/>
  <c r="H306" i="27" s="1"/>
  <c r="G305" i="27"/>
  <c r="H305" i="27" s="1"/>
  <c r="G304" i="27"/>
  <c r="H304" i="27" s="1"/>
  <c r="G285" i="27"/>
  <c r="H285" i="27" s="1"/>
  <c r="G284" i="27"/>
  <c r="H284" i="27" s="1"/>
  <c r="G283" i="27"/>
  <c r="H283" i="27" s="1"/>
  <c r="G264" i="27"/>
  <c r="H264" i="27" s="1"/>
  <c r="G263" i="27"/>
  <c r="H263" i="27" s="1"/>
  <c r="G262" i="27"/>
  <c r="H262" i="27" s="1"/>
  <c r="G242" i="27"/>
  <c r="H242" i="27" s="1"/>
  <c r="G241" i="27"/>
  <c r="H241" i="27" s="1"/>
  <c r="G240" i="27"/>
  <c r="H240" i="27" s="1"/>
  <c r="G221" i="27"/>
  <c r="H221" i="27" s="1"/>
  <c r="G220" i="27"/>
  <c r="H220" i="27" s="1"/>
  <c r="G219" i="27"/>
  <c r="H219" i="27" s="1"/>
  <c r="G200" i="27"/>
  <c r="H200" i="27" s="1"/>
  <c r="G199" i="27"/>
  <c r="H199" i="27" s="1"/>
  <c r="G198" i="27"/>
  <c r="H198" i="27" s="1"/>
  <c r="H541" i="27"/>
  <c r="H540" i="27"/>
  <c r="G537" i="27"/>
  <c r="H537" i="27" s="1"/>
  <c r="H538" i="27" s="1"/>
  <c r="G104" i="27"/>
  <c r="G12" i="27"/>
  <c r="C64" i="35" l="1"/>
  <c r="H64" i="35" s="1"/>
  <c r="C44" i="35"/>
  <c r="C80" i="35"/>
  <c r="C79" i="35"/>
  <c r="C48" i="35"/>
  <c r="F48" i="35" s="1"/>
  <c r="C89" i="33"/>
  <c r="C132" i="33"/>
  <c r="C63" i="35" s="1"/>
  <c r="H63" i="35" s="1"/>
  <c r="C118" i="33"/>
  <c r="C55" i="35" s="1"/>
  <c r="H55" i="35" s="1"/>
  <c r="C112" i="33"/>
  <c r="C51" i="35" s="1"/>
  <c r="C100" i="33"/>
  <c r="C43" i="35" s="1"/>
  <c r="C106" i="33"/>
  <c r="C47" i="35" s="1"/>
  <c r="C93" i="33"/>
  <c r="C38" i="35" s="1"/>
  <c r="H94" i="33"/>
  <c r="C94" i="33" s="1"/>
  <c r="C39" i="35" s="1"/>
  <c r="H542" i="27"/>
  <c r="H546" i="27"/>
  <c r="H547" i="27" s="1"/>
  <c r="H548" i="27" s="1"/>
  <c r="H456" i="27"/>
  <c r="H466" i="27" s="1"/>
  <c r="H467" i="27" s="1"/>
  <c r="H468" i="27" s="1"/>
  <c r="H519" i="27"/>
  <c r="H529" i="27" s="1"/>
  <c r="H530" i="27" s="1"/>
  <c r="H531" i="27" s="1"/>
  <c r="H477" i="27"/>
  <c r="H487" i="27" s="1"/>
  <c r="H488" i="27" s="1"/>
  <c r="H489" i="27" s="1"/>
  <c r="H393" i="27"/>
  <c r="H403" i="27" s="1"/>
  <c r="H404" i="27" s="1"/>
  <c r="H405" i="27" s="1"/>
  <c r="H351" i="27"/>
  <c r="H361" i="27" s="1"/>
  <c r="H362" i="27" s="1"/>
  <c r="H363" i="27" s="1"/>
  <c r="H329" i="27"/>
  <c r="H339" i="27" s="1"/>
  <c r="H340" i="27" s="1"/>
  <c r="H341" i="27" s="1"/>
  <c r="H308" i="27"/>
  <c r="H318" i="27" s="1"/>
  <c r="H319" i="27" s="1"/>
  <c r="H320" i="27" s="1"/>
  <c r="H287" i="27"/>
  <c r="H297" i="27" s="1"/>
  <c r="H298" i="27" s="1"/>
  <c r="H299" i="27" s="1"/>
  <c r="H244" i="27"/>
  <c r="H254" i="27" s="1"/>
  <c r="H255" i="27" s="1"/>
  <c r="H256" i="27" s="1"/>
  <c r="H372" i="27"/>
  <c r="H382" i="27" s="1"/>
  <c r="H383" i="27" s="1"/>
  <c r="H384" i="27" s="1"/>
  <c r="H498" i="27"/>
  <c r="H508" i="27" s="1"/>
  <c r="H509" i="27" s="1"/>
  <c r="H510" i="27" s="1"/>
  <c r="H435" i="27"/>
  <c r="H445" i="27" s="1"/>
  <c r="H446" i="27" s="1"/>
  <c r="H447" i="27" s="1"/>
  <c r="H202" i="27"/>
  <c r="H212" i="27" s="1"/>
  <c r="H213" i="27" s="1"/>
  <c r="H214" i="27" s="1"/>
  <c r="H223" i="27"/>
  <c r="H233" i="27" s="1"/>
  <c r="H234" i="27" s="1"/>
  <c r="H235" i="27" s="1"/>
  <c r="H266" i="27"/>
  <c r="H276" i="27" s="1"/>
  <c r="H277" i="27" s="1"/>
  <c r="H278" i="27" s="1"/>
  <c r="H414" i="27"/>
  <c r="H424" i="27" s="1"/>
  <c r="H425" i="27" s="1"/>
  <c r="H426" i="27" s="1"/>
  <c r="I6" i="32"/>
  <c r="C33" i="35" l="1"/>
  <c r="F33" i="35" s="1"/>
  <c r="I97" i="33"/>
  <c r="C97" i="33" s="1"/>
  <c r="I96" i="33"/>
  <c r="C96" i="33" s="1"/>
  <c r="H823" i="27"/>
  <c r="H821" i="27"/>
  <c r="G825" i="27"/>
  <c r="H825" i="27" s="1"/>
  <c r="G824" i="27"/>
  <c r="H824" i="27" s="1"/>
  <c r="G822" i="27"/>
  <c r="H822" i="27" s="1"/>
  <c r="G820" i="27"/>
  <c r="H820" i="27" s="1"/>
  <c r="G819" i="27"/>
  <c r="H819" i="27" s="1"/>
  <c r="G818" i="27"/>
  <c r="H818" i="27" s="1"/>
  <c r="G817" i="27"/>
  <c r="G798" i="27"/>
  <c r="G797" i="27"/>
  <c r="C95" i="33" l="1"/>
  <c r="C40" i="35" s="1"/>
  <c r="G1824" i="24" l="1"/>
  <c r="G1846" i="24" s="1"/>
  <c r="G1868" i="24" s="1"/>
  <c r="G1890" i="24" s="1"/>
  <c r="G1911" i="24" s="1"/>
  <c r="G1618" i="24" l="1"/>
  <c r="H1618" i="24" s="1"/>
  <c r="H1621" i="24" s="1"/>
  <c r="G1613" i="24"/>
  <c r="H1613" i="24" s="1"/>
  <c r="G1612" i="24"/>
  <c r="H1612" i="24" s="1"/>
  <c r="G1596" i="24"/>
  <c r="H1596" i="24" s="1"/>
  <c r="H1599" i="24" s="1"/>
  <c r="G1591" i="24"/>
  <c r="H1591" i="24" s="1"/>
  <c r="G1590" i="24"/>
  <c r="H1590" i="24" s="1"/>
  <c r="G1574" i="24"/>
  <c r="H1574" i="24" s="1"/>
  <c r="H1577" i="24" s="1"/>
  <c r="G1569" i="24"/>
  <c r="H1569" i="24" s="1"/>
  <c r="G1568" i="24"/>
  <c r="H1568" i="24" s="1"/>
  <c r="G1552" i="24"/>
  <c r="H1552" i="24" s="1"/>
  <c r="H1555" i="24" s="1"/>
  <c r="G1547" i="24"/>
  <c r="H1547" i="24" s="1"/>
  <c r="G1546" i="24"/>
  <c r="H1546" i="24" s="1"/>
  <c r="G1530" i="24"/>
  <c r="H1530" i="24" s="1"/>
  <c r="H1533" i="24" s="1"/>
  <c r="G1525" i="24"/>
  <c r="H1525" i="24" s="1"/>
  <c r="G1524" i="24"/>
  <c r="H1524" i="24" s="1"/>
  <c r="G1508" i="24"/>
  <c r="H1508" i="24" s="1"/>
  <c r="H1511" i="24" s="1"/>
  <c r="G1503" i="24"/>
  <c r="H1503" i="24" s="1"/>
  <c r="G1502" i="24"/>
  <c r="H1502" i="24" s="1"/>
  <c r="G1486" i="24"/>
  <c r="H1486" i="24" s="1"/>
  <c r="H1489" i="24" s="1"/>
  <c r="G1481" i="24"/>
  <c r="H1481" i="24" s="1"/>
  <c r="G1480" i="24"/>
  <c r="H1480" i="24" s="1"/>
  <c r="G1464" i="24"/>
  <c r="H1464" i="24" s="1"/>
  <c r="H1467" i="24" s="1"/>
  <c r="G1459" i="24"/>
  <c r="H1459" i="24" s="1"/>
  <c r="G1458" i="24"/>
  <c r="H1458" i="24" s="1"/>
  <c r="G1437" i="24"/>
  <c r="H1437" i="24" s="1"/>
  <c r="G1436" i="24"/>
  <c r="H1436" i="24" s="1"/>
  <c r="G1415" i="24"/>
  <c r="H1415" i="24" s="1"/>
  <c r="G1414" i="24"/>
  <c r="H1414" i="24" s="1"/>
  <c r="G1393" i="24"/>
  <c r="H1393" i="24" s="1"/>
  <c r="G1392" i="24"/>
  <c r="H1392" i="24" s="1"/>
  <c r="G1442" i="24"/>
  <c r="H1442" i="24" s="1"/>
  <c r="H1445" i="24" s="1"/>
  <c r="G1420" i="24"/>
  <c r="H1420" i="24" s="1"/>
  <c r="H1423" i="24" s="1"/>
  <c r="G1398" i="24"/>
  <c r="H1398" i="24" s="1"/>
  <c r="H1401" i="24" s="1"/>
  <c r="G1371" i="24"/>
  <c r="H1371" i="24" s="1"/>
  <c r="G1370" i="24"/>
  <c r="H1370" i="24" s="1"/>
  <c r="G1349" i="24"/>
  <c r="H1349" i="24" s="1"/>
  <c r="G1348" i="24"/>
  <c r="H1348" i="24" s="1"/>
  <c r="G1376" i="24"/>
  <c r="H1376" i="24" s="1"/>
  <c r="H1379" i="24" s="1"/>
  <c r="G1354" i="24"/>
  <c r="H1354" i="24" s="1"/>
  <c r="H1357" i="24" s="1"/>
  <c r="G1332" i="24"/>
  <c r="H1332" i="24" s="1"/>
  <c r="H1335" i="24" s="1"/>
  <c r="G1327" i="24"/>
  <c r="H1327" i="24" s="1"/>
  <c r="G1326" i="24"/>
  <c r="H1326" i="24" s="1"/>
  <c r="G1310" i="24"/>
  <c r="H1310" i="24" s="1"/>
  <c r="H1313" i="24" s="1"/>
  <c r="G1305" i="24"/>
  <c r="H1305" i="24" s="1"/>
  <c r="G1304" i="24"/>
  <c r="H1304" i="24" s="1"/>
  <c r="G1288" i="24"/>
  <c r="H1288" i="24" s="1"/>
  <c r="H1291" i="24" s="1"/>
  <c r="G1283" i="24"/>
  <c r="H1283" i="24" s="1"/>
  <c r="G1282" i="24"/>
  <c r="H1282" i="24" s="1"/>
  <c r="G1266" i="24"/>
  <c r="H1266" i="24" s="1"/>
  <c r="H1269" i="24" s="1"/>
  <c r="G1261" i="24"/>
  <c r="H1261" i="24" s="1"/>
  <c r="G1260" i="24"/>
  <c r="H1260" i="24" s="1"/>
  <c r="G1244" i="24"/>
  <c r="G1240" i="24"/>
  <c r="G1239" i="24"/>
  <c r="G1238" i="24"/>
  <c r="H1572" i="24" l="1"/>
  <c r="H1583" i="24" s="1"/>
  <c r="H1584" i="24" s="1"/>
  <c r="H1585" i="24" s="1"/>
  <c r="H1616" i="24"/>
  <c r="H1627" i="24" s="1"/>
  <c r="H1628" i="24" s="1"/>
  <c r="H1629" i="24" s="1"/>
  <c r="H1594" i="24"/>
  <c r="H1605" i="24" s="1"/>
  <c r="H1606" i="24" s="1"/>
  <c r="H1607" i="24" s="1"/>
  <c r="H1550" i="24"/>
  <c r="H1561" i="24" s="1"/>
  <c r="H1562" i="24" s="1"/>
  <c r="H1563" i="24" s="1"/>
  <c r="H1528" i="24"/>
  <c r="H1539" i="24" s="1"/>
  <c r="H1540" i="24" s="1"/>
  <c r="H1541" i="24" s="1"/>
  <c r="H1506" i="24"/>
  <c r="H1517" i="24" s="1"/>
  <c r="H1518" i="24" s="1"/>
  <c r="H1519" i="24" s="1"/>
  <c r="H1462" i="24"/>
  <c r="H1473" i="24" s="1"/>
  <c r="H1474" i="24" s="1"/>
  <c r="H1475" i="24" s="1"/>
  <c r="H1484" i="24"/>
  <c r="H1495" i="24" s="1"/>
  <c r="H1496" i="24" s="1"/>
  <c r="H1497" i="24" s="1"/>
  <c r="H1396" i="24"/>
  <c r="H1407" i="24" s="1"/>
  <c r="H1408" i="24" s="1"/>
  <c r="H1409" i="24" s="1"/>
  <c r="H1440" i="24"/>
  <c r="H1451" i="24" s="1"/>
  <c r="H1452" i="24" s="1"/>
  <c r="H1453" i="24" s="1"/>
  <c r="H1418" i="24"/>
  <c r="H1429" i="24" s="1"/>
  <c r="H1430" i="24" s="1"/>
  <c r="H1431" i="24" s="1"/>
  <c r="H1352" i="24"/>
  <c r="H1363" i="24" s="1"/>
  <c r="H1364" i="24" s="1"/>
  <c r="H1365" i="24" s="1"/>
  <c r="H1374" i="24"/>
  <c r="H1385" i="24" s="1"/>
  <c r="H1386" i="24" s="1"/>
  <c r="H1387" i="24" s="1"/>
  <c r="H1330" i="24"/>
  <c r="H1341" i="24" s="1"/>
  <c r="H1342" i="24" s="1"/>
  <c r="H1343" i="24" s="1"/>
  <c r="H1264" i="24"/>
  <c r="H1275" i="24" s="1"/>
  <c r="H1276" i="24" s="1"/>
  <c r="H1277" i="24" s="1"/>
  <c r="H1308" i="24"/>
  <c r="H1319" i="24" s="1"/>
  <c r="H1320" i="24" s="1"/>
  <c r="H1321" i="24" s="1"/>
  <c r="H1286" i="24"/>
  <c r="H1297" i="24" s="1"/>
  <c r="H1298" i="24" s="1"/>
  <c r="H1299" i="24" s="1"/>
  <c r="G964" i="24" l="1"/>
  <c r="G986" i="24"/>
  <c r="G1008" i="24"/>
  <c r="G1030" i="24"/>
  <c r="G1054" i="24"/>
  <c r="G1079" i="24"/>
  <c r="G1102" i="24"/>
  <c r="G1125" i="24"/>
  <c r="G1148" i="24"/>
  <c r="G1172" i="24"/>
  <c r="G1195" i="24"/>
  <c r="H1244" i="24"/>
  <c r="H1247" i="24" s="1"/>
  <c r="H1240" i="24"/>
  <c r="H1239" i="24"/>
  <c r="H1238" i="24"/>
  <c r="G1222" i="24"/>
  <c r="H1222" i="24" s="1"/>
  <c r="H1225" i="24" s="1"/>
  <c r="G1216" i="24"/>
  <c r="H1216" i="24" s="1"/>
  <c r="G1193" i="24"/>
  <c r="G1217" i="24"/>
  <c r="H1217" i="24" s="1"/>
  <c r="G1194" i="24"/>
  <c r="G148" i="27"/>
  <c r="G127" i="27"/>
  <c r="G106" i="27"/>
  <c r="G126" i="27" s="1"/>
  <c r="G147" i="27" s="1"/>
  <c r="G41" i="27"/>
  <c r="G17" i="27"/>
  <c r="G43" i="27" s="1"/>
  <c r="G16" i="27"/>
  <c r="G42" i="27" s="1"/>
  <c r="G14" i="27"/>
  <c r="G40" i="27" s="1"/>
  <c r="G13" i="27"/>
  <c r="G39" i="27" s="1"/>
  <c r="G38" i="27"/>
  <c r="G86" i="27"/>
  <c r="G85" i="27"/>
  <c r="G105" i="27" s="1"/>
  <c r="G125" i="27" s="1"/>
  <c r="G146" i="27" s="1"/>
  <c r="G66" i="27"/>
  <c r="G65" i="27"/>
  <c r="H1220" i="24" l="1"/>
  <c r="H1231" i="24" s="1"/>
  <c r="H1232" i="24" s="1"/>
  <c r="H1233" i="24" s="1"/>
  <c r="H1242" i="24"/>
  <c r="H1253" i="24" s="1"/>
  <c r="H1254" i="24" s="1"/>
  <c r="H1255" i="24" s="1"/>
  <c r="G1932" i="24" l="1"/>
  <c r="B48" i="2" l="1"/>
  <c r="C48" i="2"/>
  <c r="B45" i="2"/>
  <c r="B44" i="2"/>
  <c r="C45" i="2"/>
  <c r="C44" i="2"/>
  <c r="C21" i="2"/>
  <c r="B21" i="2"/>
  <c r="G2057" i="24" l="1"/>
  <c r="H2057" i="24" s="1"/>
  <c r="G2056" i="24"/>
  <c r="H2056" i="24" s="1"/>
  <c r="G2055" i="24"/>
  <c r="H2055" i="24" s="1"/>
  <c r="G2053" i="24"/>
  <c r="H2053" i="24" s="1"/>
  <c r="G2052" i="24"/>
  <c r="H2052" i="24" s="1"/>
  <c r="G2051" i="24"/>
  <c r="H2051" i="24" s="1"/>
  <c r="G2050" i="24"/>
  <c r="H2050" i="24" s="1"/>
  <c r="G2049" i="24"/>
  <c r="H2049" i="24" s="1"/>
  <c r="G2048" i="24"/>
  <c r="H2048" i="24" s="1"/>
  <c r="G2047" i="24"/>
  <c r="H2047" i="24" s="1"/>
  <c r="G2045" i="24"/>
  <c r="H2045" i="24" s="1"/>
  <c r="G2044" i="24"/>
  <c r="H2044" i="24" s="1"/>
  <c r="G2043" i="24"/>
  <c r="H2043" i="24" s="1"/>
  <c r="G2042" i="24"/>
  <c r="H2042" i="24" s="1"/>
  <c r="G2041" i="24"/>
  <c r="H2041" i="24" s="1"/>
  <c r="F2001" i="24"/>
  <c r="F2002" i="24" s="1"/>
  <c r="F2039" i="24"/>
  <c r="F2040" i="24" s="1"/>
  <c r="H2054" i="24"/>
  <c r="G2046" i="24"/>
  <c r="H2046" i="24" s="1"/>
  <c r="G2036" i="24"/>
  <c r="H2036" i="24" s="1"/>
  <c r="G2035" i="24"/>
  <c r="H2035" i="24" s="1"/>
  <c r="G2034" i="24"/>
  <c r="H2034" i="24" s="1"/>
  <c r="G2033" i="24"/>
  <c r="H2033" i="24" s="1"/>
  <c r="H2037" i="24" l="1"/>
  <c r="F79" i="35" l="1"/>
  <c r="B30" i="2"/>
  <c r="B18" i="2"/>
  <c r="B14" i="2"/>
  <c r="B7" i="2"/>
  <c r="B4" i="2"/>
  <c r="B40" i="2"/>
  <c r="B34" i="2" l="1"/>
  <c r="C31" i="2"/>
  <c r="B31" i="2"/>
  <c r="C26" i="2"/>
  <c r="B26" i="2"/>
  <c r="C19" i="2"/>
  <c r="B19" i="2"/>
  <c r="G9" i="26"/>
  <c r="G8" i="26"/>
  <c r="G7" i="26"/>
  <c r="G6" i="26"/>
  <c r="G14" i="26"/>
  <c r="G13" i="26"/>
  <c r="G64" i="27"/>
  <c r="G34" i="27"/>
  <c r="G33" i="27"/>
  <c r="G32" i="27"/>
  <c r="G8" i="27"/>
  <c r="G7" i="27"/>
  <c r="G6" i="27"/>
  <c r="H36" i="36" l="1"/>
  <c r="H15" i="36"/>
  <c r="H57" i="36"/>
  <c r="F24" i="4"/>
  <c r="G308" i="12" s="1"/>
  <c r="G6" i="12"/>
  <c r="G7" i="12"/>
  <c r="G8" i="12"/>
  <c r="G9" i="12"/>
  <c r="G13" i="12"/>
  <c r="G16" i="12"/>
  <c r="G32" i="12"/>
  <c r="G35" i="12"/>
  <c r="G39" i="12"/>
  <c r="G40" i="12"/>
  <c r="G107" i="12"/>
  <c r="G108" i="12"/>
  <c r="G109" i="12"/>
  <c r="G110" i="12"/>
  <c r="G114" i="12"/>
  <c r="G115" i="12"/>
  <c r="G116" i="12"/>
  <c r="G117" i="12"/>
  <c r="G118" i="12"/>
  <c r="G119" i="12"/>
  <c r="G135" i="12"/>
  <c r="G136" i="12"/>
  <c r="G137" i="12"/>
  <c r="G138" i="12"/>
  <c r="G142" i="12"/>
  <c r="G143" i="12"/>
  <c r="G144" i="12"/>
  <c r="G145" i="12"/>
  <c r="G146" i="12"/>
  <c r="G147" i="12"/>
  <c r="G163" i="12"/>
  <c r="G164" i="12"/>
  <c r="G165" i="12"/>
  <c r="G166" i="12"/>
  <c r="G170" i="12"/>
  <c r="G171" i="12"/>
  <c r="G172" i="12"/>
  <c r="G173" i="12"/>
  <c r="G174" i="12"/>
  <c r="G175" i="12"/>
  <c r="G191" i="12"/>
  <c r="G192" i="12"/>
  <c r="G193" i="12"/>
  <c r="G194" i="12"/>
  <c r="G198" i="12"/>
  <c r="G199" i="12"/>
  <c r="G200" i="12"/>
  <c r="G201" i="12"/>
  <c r="G202" i="12"/>
  <c r="G203" i="12"/>
  <c r="G219" i="12"/>
  <c r="G220" i="12"/>
  <c r="G221" i="12"/>
  <c r="G222" i="12"/>
  <c r="G223" i="12"/>
  <c r="G227" i="12"/>
  <c r="G228" i="12"/>
  <c r="G229" i="12"/>
  <c r="G230" i="12"/>
  <c r="G231" i="12"/>
  <c r="G247" i="12"/>
  <c r="G248" i="12"/>
  <c r="G249" i="12"/>
  <c r="G250" i="12"/>
  <c r="G251" i="12"/>
  <c r="G255" i="12"/>
  <c r="G256" i="12"/>
  <c r="G257" i="12"/>
  <c r="G258" i="12"/>
  <c r="G259" i="12"/>
  <c r="G277" i="12"/>
  <c r="G278" i="12"/>
  <c r="G279" i="12"/>
  <c r="G280" i="12"/>
  <c r="G284" i="12"/>
  <c r="G285" i="12"/>
  <c r="G327" i="12"/>
  <c r="G328" i="12"/>
  <c r="G329" i="12"/>
  <c r="G330" i="12"/>
  <c r="G334" i="12"/>
  <c r="G335" i="12"/>
  <c r="G336" i="12"/>
  <c r="G337" i="12"/>
  <c r="H337" i="12" s="1"/>
  <c r="G309" i="12" l="1"/>
  <c r="H309" i="12" s="1"/>
  <c r="H308" i="12"/>
  <c r="H22" i="12"/>
  <c r="H46" i="12"/>
  <c r="H125" i="12"/>
  <c r="H153" i="12"/>
  <c r="H181" i="12"/>
  <c r="H209" i="12"/>
  <c r="H237" i="12"/>
  <c r="H265" i="12"/>
  <c r="H291" i="12"/>
  <c r="H343" i="12"/>
  <c r="H285" i="12"/>
  <c r="H284" i="12"/>
  <c r="H280" i="12"/>
  <c r="H279" i="12"/>
  <c r="H278" i="12"/>
  <c r="H277" i="12"/>
  <c r="H203" i="12"/>
  <c r="H202" i="12"/>
  <c r="H201" i="12"/>
  <c r="H200" i="12"/>
  <c r="H199" i="12"/>
  <c r="H198" i="12"/>
  <c r="H194" i="12"/>
  <c r="H193" i="12"/>
  <c r="H192" i="12"/>
  <c r="H191" i="12"/>
  <c r="H311" i="12" l="1"/>
  <c r="H317" i="12" s="1"/>
  <c r="H319" i="12" s="1"/>
  <c r="H282" i="12"/>
  <c r="H287" i="12"/>
  <c r="H196" i="12"/>
  <c r="H205" i="12"/>
  <c r="G645" i="27"/>
  <c r="G644" i="27"/>
  <c r="G587" i="27"/>
  <c r="H318" i="12" l="1"/>
  <c r="H320" i="12" s="1"/>
  <c r="E32" i="2" s="1"/>
  <c r="E130" i="35" s="1"/>
  <c r="H211" i="12"/>
  <c r="H213" i="12" s="1"/>
  <c r="H293" i="12"/>
  <c r="G793" i="27"/>
  <c r="H793" i="27" s="1"/>
  <c r="G792" i="27"/>
  <c r="G791" i="27"/>
  <c r="H791" i="27" s="1"/>
  <c r="H769" i="27"/>
  <c r="H757" i="27"/>
  <c r="H764" i="27" s="1"/>
  <c r="G752" i="27"/>
  <c r="H752" i="27" s="1"/>
  <c r="H755" i="27" s="1"/>
  <c r="H295" i="12" l="1"/>
  <c r="G283" i="36"/>
  <c r="G254" i="36"/>
  <c r="H212" i="12"/>
  <c r="H214" i="12" s="1"/>
  <c r="E26" i="2" s="1"/>
  <c r="E84" i="35" s="1"/>
  <c r="F84" i="35" s="1"/>
  <c r="H294" i="12"/>
  <c r="H296" i="12" s="1"/>
  <c r="E31" i="2" s="1"/>
  <c r="H771" i="27"/>
  <c r="H772" i="27" s="1"/>
  <c r="H773" i="27" s="1"/>
  <c r="H283" i="36" l="1"/>
  <c r="H254" i="36"/>
  <c r="H256" i="36"/>
  <c r="H281" i="36"/>
  <c r="H252" i="36"/>
  <c r="H253" i="36"/>
  <c r="H282" i="36"/>
  <c r="G588" i="27"/>
  <c r="G559" i="27"/>
  <c r="G261" i="36" l="1"/>
  <c r="G288" i="36"/>
  <c r="G61" i="27"/>
  <c r="G60" i="27"/>
  <c r="G59" i="27"/>
  <c r="G1053" i="24"/>
  <c r="G1052" i="24"/>
  <c r="G827" i="24"/>
  <c r="H827" i="24" s="1"/>
  <c r="G826" i="24"/>
  <c r="G825" i="24"/>
  <c r="G824" i="24"/>
  <c r="G802" i="24"/>
  <c r="H802" i="24" s="1"/>
  <c r="G801" i="24"/>
  <c r="G800" i="24"/>
  <c r="G799" i="24"/>
  <c r="G778" i="24"/>
  <c r="H778" i="24" s="1"/>
  <c r="G777" i="24"/>
  <c r="G776" i="24"/>
  <c r="G775" i="24"/>
  <c r="G754" i="24"/>
  <c r="H754" i="24" s="1"/>
  <c r="G753" i="24"/>
  <c r="G752" i="24"/>
  <c r="G751" i="24"/>
  <c r="G731" i="24"/>
  <c r="G730" i="24"/>
  <c r="G729" i="24"/>
  <c r="G728" i="24"/>
  <c r="H729" i="24" l="1"/>
  <c r="H730" i="24"/>
  <c r="H731" i="24"/>
  <c r="G13" i="23"/>
  <c r="G9" i="23"/>
  <c r="H9" i="23" s="1"/>
  <c r="G8" i="23"/>
  <c r="G7" i="23"/>
  <c r="G6" i="23"/>
  <c r="H37" i="23"/>
  <c r="G32" i="23"/>
  <c r="G31" i="23"/>
  <c r="G30" i="23"/>
  <c r="G29" i="23"/>
  <c r="G119" i="11" l="1"/>
  <c r="G77" i="11"/>
  <c r="G56" i="11"/>
  <c r="G35" i="11"/>
  <c r="G812" i="27" l="1"/>
  <c r="H812" i="27" s="1"/>
  <c r="H815" i="27" s="1"/>
  <c r="H817" i="27"/>
  <c r="H827" i="27" s="1"/>
  <c r="H832" i="27"/>
  <c r="G841" i="27"/>
  <c r="H841" i="27" s="1"/>
  <c r="H844" i="27" s="1"/>
  <c r="H846" i="27"/>
  <c r="H853" i="27" s="1"/>
  <c r="H858" i="27"/>
  <c r="H6" i="27"/>
  <c r="H7" i="27"/>
  <c r="H8" i="27"/>
  <c r="H10" i="27" s="1"/>
  <c r="H12" i="27"/>
  <c r="H13" i="27"/>
  <c r="H14" i="27"/>
  <c r="H15" i="27"/>
  <c r="H16" i="27"/>
  <c r="H17" i="27"/>
  <c r="H32" i="27"/>
  <c r="H33" i="27"/>
  <c r="H34" i="27"/>
  <c r="H36" i="27" s="1"/>
  <c r="H38" i="27"/>
  <c r="H39" i="27"/>
  <c r="H40" i="27"/>
  <c r="H41" i="27"/>
  <c r="H42" i="27"/>
  <c r="H43" i="27"/>
  <c r="H868" i="27"/>
  <c r="H869" i="27"/>
  <c r="H874" i="27"/>
  <c r="H876" i="27" s="1"/>
  <c r="H882" i="27" s="1"/>
  <c r="H883" i="27" s="1"/>
  <c r="H884" i="27" s="1"/>
  <c r="H895" i="27"/>
  <c r="H897" i="27" s="1"/>
  <c r="H903" i="27" s="1"/>
  <c r="H904" i="27" s="1"/>
  <c r="H905" i="27" s="1"/>
  <c r="H45" i="27" l="1"/>
  <c r="H51" i="27" s="1"/>
  <c r="H19" i="27"/>
  <c r="H25" i="27" s="1"/>
  <c r="H26" i="27" s="1"/>
  <c r="H27" i="27" s="1"/>
  <c r="H890" i="27"/>
  <c r="H889" i="27"/>
  <c r="H870" i="27"/>
  <c r="H872" i="27" s="1"/>
  <c r="H834" i="27"/>
  <c r="H835" i="27" s="1"/>
  <c r="H836" i="27" s="1"/>
  <c r="H860" i="27"/>
  <c r="H861" i="27" s="1"/>
  <c r="H862" i="27" s="1"/>
  <c r="H891" i="27"/>
  <c r="H893" i="27" s="1"/>
  <c r="H52" i="27" l="1"/>
  <c r="H53" i="27" s="1"/>
  <c r="G1170" i="24"/>
  <c r="H1170" i="24" s="1"/>
  <c r="G1171" i="24"/>
  <c r="H1171" i="24" s="1"/>
  <c r="H1172" i="24"/>
  <c r="G1176" i="24"/>
  <c r="H1176" i="24" s="1"/>
  <c r="H1179" i="24" s="1"/>
  <c r="H1183" i="24"/>
  <c r="G1796" i="24"/>
  <c r="H1796" i="24" s="1"/>
  <c r="G1797" i="24"/>
  <c r="H1797" i="24" s="1"/>
  <c r="G1801" i="24"/>
  <c r="H1801" i="24" s="1"/>
  <c r="H1802" i="24"/>
  <c r="G1818" i="24"/>
  <c r="H1818" i="24" s="1"/>
  <c r="G1819" i="24"/>
  <c r="H1819" i="24" s="1"/>
  <c r="G1823" i="24"/>
  <c r="H1823" i="24" s="1"/>
  <c r="H1824" i="24"/>
  <c r="G1840" i="24"/>
  <c r="H1840" i="24" s="1"/>
  <c r="G1841" i="24"/>
  <c r="H1841" i="24" s="1"/>
  <c r="G1845" i="24"/>
  <c r="H1845" i="24" s="1"/>
  <c r="H1846" i="24"/>
  <c r="G1862" i="24"/>
  <c r="H1862" i="24" s="1"/>
  <c r="G1863" i="24"/>
  <c r="H1863" i="24" s="1"/>
  <c r="H1868" i="24"/>
  <c r="G1884" i="24"/>
  <c r="H1884" i="24" s="1"/>
  <c r="G1885" i="24"/>
  <c r="H1885" i="24" s="1"/>
  <c r="H1890" i="24"/>
  <c r="G1905" i="24"/>
  <c r="H1905" i="24" s="1"/>
  <c r="G1906" i="24"/>
  <c r="H1906" i="24" s="1"/>
  <c r="G1910" i="24"/>
  <c r="H1910" i="24" s="1"/>
  <c r="H1911" i="24"/>
  <c r="G1926" i="24"/>
  <c r="H1926" i="24" s="1"/>
  <c r="G1927" i="24"/>
  <c r="H1927" i="24" s="1"/>
  <c r="G1928" i="24"/>
  <c r="H1928" i="24" s="1"/>
  <c r="H1932" i="24"/>
  <c r="H1935" i="24" s="1"/>
  <c r="H1937" i="24"/>
  <c r="H1938" i="24"/>
  <c r="G1949" i="24"/>
  <c r="H1949" i="24" s="1"/>
  <c r="G1950" i="24"/>
  <c r="H1950" i="24" s="1"/>
  <c r="G1951" i="24"/>
  <c r="H1951" i="24" s="1"/>
  <c r="H1955" i="24"/>
  <c r="H1958" i="24" s="1"/>
  <c r="H1960" i="24"/>
  <c r="H1961" i="24"/>
  <c r="G1972" i="24"/>
  <c r="H1972" i="24" s="1"/>
  <c r="G1973" i="24"/>
  <c r="H1973" i="24" s="1"/>
  <c r="G1974" i="24"/>
  <c r="H1974" i="24" s="1"/>
  <c r="H1978" i="24"/>
  <c r="H1981" i="24" s="1"/>
  <c r="H1983" i="24"/>
  <c r="H1984" i="24"/>
  <c r="G1995" i="24"/>
  <c r="H1995" i="24" s="1"/>
  <c r="G1996" i="24"/>
  <c r="H1996" i="24" s="1"/>
  <c r="G1997" i="24"/>
  <c r="H1997" i="24" s="1"/>
  <c r="G1998" i="24"/>
  <c r="H1998" i="24" s="1"/>
  <c r="G2003" i="24"/>
  <c r="H2003" i="24" s="1"/>
  <c r="G2004" i="24"/>
  <c r="H2004" i="24" s="1"/>
  <c r="G2005" i="24"/>
  <c r="H2005" i="24" s="1"/>
  <c r="G2006" i="24"/>
  <c r="H2006" i="24" s="1"/>
  <c r="G2007" i="24"/>
  <c r="H2007" i="24" s="1"/>
  <c r="G2008" i="24"/>
  <c r="H2008" i="24" s="1"/>
  <c r="G2009" i="24"/>
  <c r="H2009" i="24" s="1"/>
  <c r="G2010" i="24"/>
  <c r="H2010" i="24" s="1"/>
  <c r="G2011" i="24"/>
  <c r="H2011" i="24" s="1"/>
  <c r="G2012" i="24"/>
  <c r="H2012" i="24" s="1"/>
  <c r="G2013" i="24"/>
  <c r="H2013" i="24" s="1"/>
  <c r="G2014" i="24"/>
  <c r="H2014" i="24" s="1"/>
  <c r="G2015" i="24"/>
  <c r="H2015" i="24" s="1"/>
  <c r="G2016" i="24"/>
  <c r="H2016" i="24" s="1"/>
  <c r="G2017" i="24"/>
  <c r="H2017" i="24" s="1"/>
  <c r="G2018" i="24"/>
  <c r="H2018" i="24" s="1"/>
  <c r="G2019" i="24"/>
  <c r="H2019" i="24" s="1"/>
  <c r="G1773" i="24"/>
  <c r="H1773" i="24" s="1"/>
  <c r="G1774" i="24"/>
  <c r="H1774" i="24" s="1"/>
  <c r="G1778" i="24"/>
  <c r="H1778" i="24" s="1"/>
  <c r="G1779" i="24"/>
  <c r="H1779" i="24" s="1"/>
  <c r="G1780" i="24"/>
  <c r="H1780" i="24" s="1"/>
  <c r="H1787" i="24"/>
  <c r="G1749" i="24"/>
  <c r="H1749" i="24" s="1"/>
  <c r="G1750" i="24"/>
  <c r="H1750" i="24" s="1"/>
  <c r="G1754" i="24"/>
  <c r="H1754" i="24" s="1"/>
  <c r="G1755" i="24"/>
  <c r="H1755" i="24" s="1"/>
  <c r="G1756" i="24"/>
  <c r="H1756" i="24" s="1"/>
  <c r="H1763" i="24"/>
  <c r="G1726" i="24"/>
  <c r="H1726" i="24" s="1"/>
  <c r="G1727" i="24"/>
  <c r="H1727" i="24" s="1"/>
  <c r="G1731" i="24"/>
  <c r="H1731" i="24" s="1"/>
  <c r="G1732" i="24"/>
  <c r="H1732" i="24" s="1"/>
  <c r="G1733" i="24"/>
  <c r="H1733" i="24" s="1"/>
  <c r="H1739" i="24"/>
  <c r="H1913" i="24" l="1"/>
  <c r="H1752" i="24"/>
  <c r="H1805" i="24"/>
  <c r="H1843" i="24"/>
  <c r="G1867" i="24"/>
  <c r="H1867" i="24" s="1"/>
  <c r="H1871" i="24" s="1"/>
  <c r="H1799" i="24"/>
  <c r="H1827" i="24"/>
  <c r="H1849" i="24"/>
  <c r="H1887" i="24"/>
  <c r="H1908" i="24"/>
  <c r="H1758" i="24"/>
  <c r="H1953" i="24"/>
  <c r="H1965" i="24" s="1"/>
  <c r="H1966" i="24" s="1"/>
  <c r="H1967" i="24" s="1"/>
  <c r="H1930" i="24"/>
  <c r="H1942" i="24" s="1"/>
  <c r="H1943" i="24" s="1"/>
  <c r="H1944" i="24" s="1"/>
  <c r="H1776" i="24"/>
  <c r="H1174" i="24"/>
  <c r="H1185" i="24" s="1"/>
  <c r="H1186" i="24" s="1"/>
  <c r="H1187" i="24" s="1"/>
  <c r="H1865" i="24"/>
  <c r="H1821" i="24"/>
  <c r="H1735" i="24"/>
  <c r="H1782" i="24"/>
  <c r="H1729" i="24"/>
  <c r="H1976" i="24"/>
  <c r="H1988" i="24" s="1"/>
  <c r="H1989" i="24" s="1"/>
  <c r="H1990" i="24" s="1"/>
  <c r="H1999" i="24"/>
  <c r="H288" i="36" l="1"/>
  <c r="H261" i="36"/>
  <c r="H1919" i="24"/>
  <c r="H1920" i="24" s="1"/>
  <c r="H1921" i="24" s="1"/>
  <c r="G1889" i="24"/>
  <c r="H1889" i="24" s="1"/>
  <c r="H1892" i="24" s="1"/>
  <c r="H1898" i="24" s="1"/>
  <c r="H1899" i="24" s="1"/>
  <c r="H1900" i="24" s="1"/>
  <c r="H1855" i="24"/>
  <c r="H1856" i="24" s="1"/>
  <c r="H1857" i="24" s="1"/>
  <c r="H1811" i="24"/>
  <c r="H1812" i="24" s="1"/>
  <c r="H1813" i="24" s="1"/>
  <c r="H1789" i="24"/>
  <c r="H1790" i="24" s="1"/>
  <c r="H1791" i="24" s="1"/>
  <c r="H1765" i="24"/>
  <c r="H1766" i="24" s="1"/>
  <c r="H1767" i="24" s="1"/>
  <c r="H1877" i="24"/>
  <c r="H1878" i="24" s="1"/>
  <c r="H1879" i="24" s="1"/>
  <c r="H1833" i="24"/>
  <c r="H1834" i="24" s="1"/>
  <c r="H1835" i="24" s="1"/>
  <c r="H1741" i="24"/>
  <c r="H1742" i="24" s="1"/>
  <c r="H1743" i="24" s="1"/>
  <c r="H290" i="36" l="1"/>
  <c r="H296" i="36" s="1"/>
  <c r="H263" i="36"/>
  <c r="H269" i="36" s="1"/>
  <c r="G1703" i="24"/>
  <c r="H1703" i="24" s="1"/>
  <c r="G1704" i="24"/>
  <c r="H1704" i="24" s="1"/>
  <c r="G1708" i="24"/>
  <c r="H1708" i="24" s="1"/>
  <c r="G1709" i="24"/>
  <c r="H1709" i="24" s="1"/>
  <c r="G1710" i="24"/>
  <c r="H1710" i="24" s="1"/>
  <c r="H1716" i="24"/>
  <c r="G1680" i="24"/>
  <c r="H1680" i="24" s="1"/>
  <c r="G1681" i="24"/>
  <c r="H1681" i="24" s="1"/>
  <c r="G1685" i="24"/>
  <c r="H1685" i="24" s="1"/>
  <c r="G1686" i="24"/>
  <c r="H1686" i="24" s="1"/>
  <c r="G1687" i="24"/>
  <c r="H1687" i="24" s="1"/>
  <c r="H1693" i="24"/>
  <c r="G1636" i="24"/>
  <c r="H1636" i="24" s="1"/>
  <c r="G1637" i="24"/>
  <c r="H1637" i="24" s="1"/>
  <c r="G1641" i="24"/>
  <c r="H1641" i="24" s="1"/>
  <c r="G1642" i="24"/>
  <c r="H1642" i="24" s="1"/>
  <c r="G1643" i="24"/>
  <c r="H1643" i="24" s="1"/>
  <c r="H1649" i="24"/>
  <c r="G1658" i="24"/>
  <c r="H1658" i="24" s="1"/>
  <c r="G1659" i="24"/>
  <c r="H1659" i="24" s="1"/>
  <c r="G1663" i="24"/>
  <c r="H1663" i="24" s="1"/>
  <c r="G1664" i="24"/>
  <c r="H1664" i="24" s="1"/>
  <c r="G1665" i="24"/>
  <c r="H1665" i="24" s="1"/>
  <c r="H1671" i="24"/>
  <c r="G1077" i="24"/>
  <c r="H1077" i="24" s="1"/>
  <c r="G1078" i="24"/>
  <c r="H1078" i="24" s="1"/>
  <c r="H1079" i="24"/>
  <c r="G1083" i="24"/>
  <c r="H1083" i="24" s="1"/>
  <c r="H1086" i="24" s="1"/>
  <c r="G1100" i="24"/>
  <c r="H1100" i="24" s="1"/>
  <c r="G1101" i="24"/>
  <c r="H1101" i="24" s="1"/>
  <c r="H1102" i="24"/>
  <c r="G1106" i="24"/>
  <c r="H1106" i="24" s="1"/>
  <c r="H1109" i="24" s="1"/>
  <c r="H1113" i="24"/>
  <c r="G1123" i="24"/>
  <c r="H1123" i="24" s="1"/>
  <c r="G1124" i="24"/>
  <c r="H1124" i="24" s="1"/>
  <c r="H1125" i="24"/>
  <c r="G1129" i="24"/>
  <c r="H1129" i="24" s="1"/>
  <c r="H1132" i="24" s="1"/>
  <c r="H1136" i="24"/>
  <c r="G1146" i="24"/>
  <c r="H1146" i="24" s="1"/>
  <c r="G1147" i="24"/>
  <c r="H1147" i="24" s="1"/>
  <c r="H1148" i="24"/>
  <c r="G1152" i="24"/>
  <c r="H1152" i="24" s="1"/>
  <c r="H1155" i="24" s="1"/>
  <c r="H1160" i="24"/>
  <c r="G962" i="24"/>
  <c r="H962" i="24" s="1"/>
  <c r="G963" i="24"/>
  <c r="H963" i="24" s="1"/>
  <c r="H964" i="24"/>
  <c r="G968" i="24"/>
  <c r="H968" i="24" s="1"/>
  <c r="H971" i="24" s="1"/>
  <c r="G984" i="24"/>
  <c r="H984" i="24" s="1"/>
  <c r="G985" i="24"/>
  <c r="H985" i="24" s="1"/>
  <c r="H986" i="24"/>
  <c r="G990" i="24"/>
  <c r="H990" i="24" s="1"/>
  <c r="H993" i="24" s="1"/>
  <c r="H997" i="24"/>
  <c r="G1006" i="24"/>
  <c r="H1006" i="24" s="1"/>
  <c r="G1007" i="24"/>
  <c r="H1007" i="24" s="1"/>
  <c r="H1008" i="24"/>
  <c r="G1012" i="24"/>
  <c r="H1012" i="24" s="1"/>
  <c r="H1015" i="24" s="1"/>
  <c r="H1019" i="24"/>
  <c r="G1028" i="24"/>
  <c r="H1028" i="24" s="1"/>
  <c r="G1029" i="24"/>
  <c r="H1029" i="24" s="1"/>
  <c r="H1030" i="24"/>
  <c r="G1034" i="24"/>
  <c r="H1034" i="24" s="1"/>
  <c r="H1037" i="24" s="1"/>
  <c r="H1042" i="24"/>
  <c r="H297" i="36" l="1"/>
  <c r="H298" i="36"/>
  <c r="H270" i="36"/>
  <c r="H271" i="36"/>
  <c r="H1683" i="24"/>
  <c r="H1706" i="24"/>
  <c r="H1712" i="24"/>
  <c r="H1639" i="24"/>
  <c r="H1689" i="24"/>
  <c r="H1661" i="24"/>
  <c r="H1667" i="24"/>
  <c r="H1645" i="24"/>
  <c r="H1081" i="24"/>
  <c r="H1092" i="24" s="1"/>
  <c r="H1093" i="24" s="1"/>
  <c r="H1094" i="24" s="1"/>
  <c r="H1150" i="24"/>
  <c r="H1162" i="24" s="1"/>
  <c r="H1163" i="24" s="1"/>
  <c r="H1164" i="24" s="1"/>
  <c r="H1104" i="24"/>
  <c r="H1115" i="24" s="1"/>
  <c r="H1116" i="24" s="1"/>
  <c r="H1117" i="24" s="1"/>
  <c r="H1127" i="24"/>
  <c r="H1138" i="24" s="1"/>
  <c r="H1139" i="24" s="1"/>
  <c r="H1140" i="24" s="1"/>
  <c r="H1032" i="24"/>
  <c r="H1044" i="24" s="1"/>
  <c r="H1045" i="24" s="1"/>
  <c r="H1046" i="24" s="1"/>
  <c r="H988" i="24"/>
  <c r="H999" i="24" s="1"/>
  <c r="H1000" i="24" s="1"/>
  <c r="H1001" i="24" s="1"/>
  <c r="H1010" i="24"/>
  <c r="H1021" i="24" s="1"/>
  <c r="H1022" i="24" s="1"/>
  <c r="H1023" i="24" s="1"/>
  <c r="H966" i="24"/>
  <c r="H977" i="24" s="1"/>
  <c r="H978" i="24" s="1"/>
  <c r="H979" i="24" s="1"/>
  <c r="G617" i="24"/>
  <c r="H617" i="24" s="1"/>
  <c r="G618" i="24"/>
  <c r="H618" i="24" s="1"/>
  <c r="G619" i="24"/>
  <c r="H619" i="24" s="1"/>
  <c r="G623" i="24"/>
  <c r="H623" i="24" s="1"/>
  <c r="H626" i="24" s="1"/>
  <c r="H630" i="24"/>
  <c r="G639" i="24"/>
  <c r="H639" i="24" s="1"/>
  <c r="G640" i="24"/>
  <c r="H640" i="24" s="1"/>
  <c r="G641" i="24"/>
  <c r="H641" i="24" s="1"/>
  <c r="G645" i="24"/>
  <c r="H645" i="24" s="1"/>
  <c r="H648" i="24" s="1"/>
  <c r="H652" i="24"/>
  <c r="G661" i="24"/>
  <c r="H661" i="24" s="1"/>
  <c r="G662" i="24"/>
  <c r="H662" i="24" s="1"/>
  <c r="G663" i="24"/>
  <c r="H663" i="24" s="1"/>
  <c r="G667" i="24"/>
  <c r="H667" i="24" s="1"/>
  <c r="H670" i="24" s="1"/>
  <c r="H675" i="24"/>
  <c r="G684" i="24"/>
  <c r="H684" i="24" s="1"/>
  <c r="G685" i="24"/>
  <c r="H685" i="24" s="1"/>
  <c r="G686" i="24"/>
  <c r="H686" i="24" s="1"/>
  <c r="G690" i="24"/>
  <c r="H690" i="24" s="1"/>
  <c r="H693" i="24" s="1"/>
  <c r="H697" i="24"/>
  <c r="G706" i="24"/>
  <c r="H706" i="24" s="1"/>
  <c r="G707" i="24"/>
  <c r="H707" i="24" s="1"/>
  <c r="G708" i="24"/>
  <c r="H708" i="24" s="1"/>
  <c r="G712" i="24"/>
  <c r="H712" i="24" s="1"/>
  <c r="H715" i="24" s="1"/>
  <c r="H719" i="24"/>
  <c r="H728" i="24"/>
  <c r="G735" i="24"/>
  <c r="H735" i="24" s="1"/>
  <c r="H738" i="24" s="1"/>
  <c r="H742" i="24"/>
  <c r="H751" i="24"/>
  <c r="H752" i="24"/>
  <c r="H753" i="24"/>
  <c r="G758" i="24"/>
  <c r="H758" i="24" s="1"/>
  <c r="H761" i="24" s="1"/>
  <c r="H765" i="24"/>
  <c r="H775" i="24"/>
  <c r="H776" i="24"/>
  <c r="H777" i="24"/>
  <c r="G782" i="24"/>
  <c r="H782" i="24" s="1"/>
  <c r="H785" i="24" s="1"/>
  <c r="H789" i="24"/>
  <c r="G848" i="24"/>
  <c r="H848" i="24" s="1"/>
  <c r="G849" i="24"/>
  <c r="H849" i="24" s="1"/>
  <c r="G850" i="24"/>
  <c r="H850" i="24" s="1"/>
  <c r="G854" i="24"/>
  <c r="H854" i="24" s="1"/>
  <c r="H857" i="24" s="1"/>
  <c r="H861" i="24"/>
  <c r="G870" i="24"/>
  <c r="H870" i="24" s="1"/>
  <c r="G871" i="24"/>
  <c r="H871" i="24" s="1"/>
  <c r="G872" i="24"/>
  <c r="H872" i="24" s="1"/>
  <c r="G876" i="24"/>
  <c r="H876" i="24" s="1"/>
  <c r="H879" i="24" s="1"/>
  <c r="H883" i="24"/>
  <c r="G892" i="24"/>
  <c r="H892" i="24" s="1"/>
  <c r="G893" i="24"/>
  <c r="H893" i="24" s="1"/>
  <c r="G894" i="24"/>
  <c r="H894" i="24" s="1"/>
  <c r="G898" i="24"/>
  <c r="H898" i="24" s="1"/>
  <c r="H901" i="24" s="1"/>
  <c r="H905" i="24"/>
  <c r="G915" i="24"/>
  <c r="H915" i="24" s="1"/>
  <c r="G916" i="24"/>
  <c r="H916" i="24" s="1"/>
  <c r="G917" i="24"/>
  <c r="H917" i="24" s="1"/>
  <c r="G921" i="24"/>
  <c r="H921" i="24" s="1"/>
  <c r="H924" i="24" s="1"/>
  <c r="H928" i="24"/>
  <c r="G937" i="24"/>
  <c r="H937" i="24" s="1"/>
  <c r="G938" i="24"/>
  <c r="H938" i="24" s="1"/>
  <c r="G939" i="24"/>
  <c r="H939" i="24" s="1"/>
  <c r="G943" i="24"/>
  <c r="H943" i="24" s="1"/>
  <c r="H946" i="24" s="1"/>
  <c r="H950" i="24"/>
  <c r="G411" i="24"/>
  <c r="H411" i="24" s="1"/>
  <c r="G412" i="24"/>
  <c r="H412" i="24" s="1"/>
  <c r="G413" i="24"/>
  <c r="H413" i="24" s="1"/>
  <c r="G417" i="24"/>
  <c r="H417" i="24" s="1"/>
  <c r="H420" i="24" s="1"/>
  <c r="H425" i="24"/>
  <c r="G434" i="24"/>
  <c r="H434" i="24" s="1"/>
  <c r="G435" i="24"/>
  <c r="H435" i="24" s="1"/>
  <c r="G436" i="24"/>
  <c r="H436" i="24" s="1"/>
  <c r="G440" i="24"/>
  <c r="H440" i="24" s="1"/>
  <c r="H443" i="24" s="1"/>
  <c r="H448" i="24"/>
  <c r="G457" i="24"/>
  <c r="H457" i="24" s="1"/>
  <c r="G458" i="24"/>
  <c r="H458" i="24" s="1"/>
  <c r="G459" i="24"/>
  <c r="H459" i="24" s="1"/>
  <c r="G463" i="24"/>
  <c r="H463" i="24" s="1"/>
  <c r="H466" i="24" s="1"/>
  <c r="H471" i="24"/>
  <c r="G480" i="24"/>
  <c r="H480" i="24" s="1"/>
  <c r="G481" i="24"/>
  <c r="H481" i="24" s="1"/>
  <c r="G482" i="24"/>
  <c r="H482" i="24" s="1"/>
  <c r="G486" i="24"/>
  <c r="H486" i="24" s="1"/>
  <c r="H487" i="24"/>
  <c r="H494" i="24"/>
  <c r="G503" i="24"/>
  <c r="H503" i="24" s="1"/>
  <c r="G504" i="24"/>
  <c r="H504" i="24" s="1"/>
  <c r="G505" i="24"/>
  <c r="H505" i="24" s="1"/>
  <c r="G509" i="24"/>
  <c r="H509" i="24" s="1"/>
  <c r="H512" i="24" s="1"/>
  <c r="H516" i="24"/>
  <c r="G525" i="24"/>
  <c r="H525" i="24" s="1"/>
  <c r="G526" i="24"/>
  <c r="H526" i="24" s="1"/>
  <c r="G527" i="24"/>
  <c r="H527" i="24" s="1"/>
  <c r="G531" i="24"/>
  <c r="H531" i="24" s="1"/>
  <c r="H534" i="24" s="1"/>
  <c r="H538" i="24"/>
  <c r="G547" i="24"/>
  <c r="H547" i="24" s="1"/>
  <c r="G548" i="24"/>
  <c r="H548" i="24" s="1"/>
  <c r="G549" i="24"/>
  <c r="H549" i="24" s="1"/>
  <c r="G553" i="24"/>
  <c r="H553" i="24" s="1"/>
  <c r="H556" i="24" s="1"/>
  <c r="H560" i="24"/>
  <c r="G569" i="24"/>
  <c r="H569" i="24" s="1"/>
  <c r="G570" i="24"/>
  <c r="H570" i="24" s="1"/>
  <c r="G571" i="24"/>
  <c r="H571" i="24" s="1"/>
  <c r="G575" i="24"/>
  <c r="H575" i="24" s="1"/>
  <c r="H578" i="24" s="1"/>
  <c r="H583" i="24"/>
  <c r="G592" i="24"/>
  <c r="H592" i="24" s="1"/>
  <c r="G593" i="24"/>
  <c r="H593" i="24" s="1"/>
  <c r="G594" i="24"/>
  <c r="H594" i="24" s="1"/>
  <c r="G598" i="24"/>
  <c r="H598" i="24" s="1"/>
  <c r="H601" i="24" s="1"/>
  <c r="H605" i="24"/>
  <c r="G7" i="24"/>
  <c r="H7" i="24" s="1"/>
  <c r="G8" i="24"/>
  <c r="H8" i="24" s="1"/>
  <c r="G9" i="24"/>
  <c r="H9" i="24" s="1"/>
  <c r="G13" i="24"/>
  <c r="H13" i="24" s="1"/>
  <c r="G14" i="24"/>
  <c r="H14" i="24" s="1"/>
  <c r="H21" i="24"/>
  <c r="G30" i="24"/>
  <c r="H30" i="24" s="1"/>
  <c r="G31" i="24"/>
  <c r="H31" i="24" s="1"/>
  <c r="G32" i="24"/>
  <c r="H32" i="24" s="1"/>
  <c r="G36" i="24"/>
  <c r="H36" i="24" s="1"/>
  <c r="H37" i="24"/>
  <c r="H44" i="24"/>
  <c r="G53" i="24"/>
  <c r="H53" i="24" s="1"/>
  <c r="G54" i="24"/>
  <c r="H54" i="24" s="1"/>
  <c r="G55" i="24"/>
  <c r="H55" i="24" s="1"/>
  <c r="G59" i="24"/>
  <c r="H59" i="24" s="1"/>
  <c r="H60" i="24"/>
  <c r="H68" i="24"/>
  <c r="G77" i="24"/>
  <c r="H77" i="24" s="1"/>
  <c r="G78" i="24"/>
  <c r="H78" i="24" s="1"/>
  <c r="G79" i="24"/>
  <c r="H79" i="24" s="1"/>
  <c r="G83" i="24"/>
  <c r="H83" i="24" s="1"/>
  <c r="H84" i="24"/>
  <c r="H92" i="24"/>
  <c r="G101" i="24"/>
  <c r="H101" i="24" s="1"/>
  <c r="G102" i="24"/>
  <c r="H102" i="24" s="1"/>
  <c r="G103" i="24"/>
  <c r="H103" i="24" s="1"/>
  <c r="G107" i="24"/>
  <c r="H107" i="24" s="1"/>
  <c r="H108" i="24"/>
  <c r="H116" i="24"/>
  <c r="H401" i="24"/>
  <c r="G393" i="24"/>
  <c r="H393" i="24" s="1"/>
  <c r="H396" i="24" s="1"/>
  <c r="G389" i="24"/>
  <c r="H389" i="24" s="1"/>
  <c r="G388" i="24"/>
  <c r="H388" i="24" s="1"/>
  <c r="G387" i="24"/>
  <c r="H387" i="24" s="1"/>
  <c r="H378" i="24"/>
  <c r="G370" i="24"/>
  <c r="H370" i="24" s="1"/>
  <c r="H373" i="24" s="1"/>
  <c r="G366" i="24"/>
  <c r="H366" i="24" s="1"/>
  <c r="G365" i="24"/>
  <c r="H365" i="24" s="1"/>
  <c r="G364" i="24"/>
  <c r="H364" i="24" s="1"/>
  <c r="H355" i="24"/>
  <c r="G347" i="24"/>
  <c r="H347" i="24" s="1"/>
  <c r="H350" i="24" s="1"/>
  <c r="G343" i="24"/>
  <c r="H343" i="24" s="1"/>
  <c r="G342" i="24"/>
  <c r="H342" i="24" s="1"/>
  <c r="G341" i="24"/>
  <c r="H341" i="24" s="1"/>
  <c r="H332" i="24"/>
  <c r="H324" i="24"/>
  <c r="G323" i="24"/>
  <c r="H323" i="24" s="1"/>
  <c r="G319" i="24"/>
  <c r="H319" i="24" s="1"/>
  <c r="G318" i="24"/>
  <c r="H318" i="24" s="1"/>
  <c r="G317" i="24"/>
  <c r="H317" i="24" s="1"/>
  <c r="H308" i="24"/>
  <c r="H300" i="24"/>
  <c r="G299" i="24"/>
  <c r="H299" i="24" s="1"/>
  <c r="G295" i="24"/>
  <c r="H295" i="24" s="1"/>
  <c r="G294" i="24"/>
  <c r="H294" i="24" s="1"/>
  <c r="G293" i="24"/>
  <c r="H293" i="24" s="1"/>
  <c r="H284" i="24"/>
  <c r="H276" i="24"/>
  <c r="G275" i="24"/>
  <c r="H275" i="24" s="1"/>
  <c r="G271" i="24"/>
  <c r="H271" i="24" s="1"/>
  <c r="G270" i="24"/>
  <c r="H270" i="24" s="1"/>
  <c r="G269" i="24"/>
  <c r="H269" i="24" s="1"/>
  <c r="H260" i="24"/>
  <c r="H253" i="24"/>
  <c r="G252" i="24"/>
  <c r="H252" i="24" s="1"/>
  <c r="G248" i="24"/>
  <c r="H248" i="24" s="1"/>
  <c r="G247" i="24"/>
  <c r="H247" i="24" s="1"/>
  <c r="G246" i="24"/>
  <c r="H246" i="24" s="1"/>
  <c r="H236" i="24"/>
  <c r="G228" i="24"/>
  <c r="H228" i="24" s="1"/>
  <c r="H231" i="24" s="1"/>
  <c r="G224" i="24"/>
  <c r="H224" i="24" s="1"/>
  <c r="G223" i="24"/>
  <c r="H223" i="24" s="1"/>
  <c r="G222" i="24"/>
  <c r="H222" i="24" s="1"/>
  <c r="H212" i="24"/>
  <c r="G204" i="24"/>
  <c r="H204" i="24" s="1"/>
  <c r="H207" i="24" s="1"/>
  <c r="G200" i="24"/>
  <c r="H200" i="24" s="1"/>
  <c r="G199" i="24"/>
  <c r="H199" i="24" s="1"/>
  <c r="G198" i="24"/>
  <c r="H198" i="24" s="1"/>
  <c r="H188" i="24"/>
  <c r="G180" i="24"/>
  <c r="H180" i="24" s="1"/>
  <c r="H183" i="24" s="1"/>
  <c r="G176" i="24"/>
  <c r="H176" i="24" s="1"/>
  <c r="G175" i="24"/>
  <c r="H175" i="24" s="1"/>
  <c r="G174" i="24"/>
  <c r="H174" i="24" s="1"/>
  <c r="H164" i="24"/>
  <c r="G156" i="24"/>
  <c r="H156" i="24" s="1"/>
  <c r="H159" i="24" s="1"/>
  <c r="G152" i="24"/>
  <c r="H152" i="24" s="1"/>
  <c r="G151" i="24"/>
  <c r="H151" i="24" s="1"/>
  <c r="G150" i="24"/>
  <c r="H150" i="24" s="1"/>
  <c r="H140" i="24"/>
  <c r="G132" i="24"/>
  <c r="H132" i="24" s="1"/>
  <c r="H135" i="24" s="1"/>
  <c r="G128" i="24"/>
  <c r="H128" i="24" s="1"/>
  <c r="G127" i="24"/>
  <c r="H127" i="24" s="1"/>
  <c r="G126" i="24"/>
  <c r="H126" i="24" s="1"/>
  <c r="H797" i="27"/>
  <c r="H798" i="27"/>
  <c r="H737" i="27"/>
  <c r="H685" i="27"/>
  <c r="H684" i="27"/>
  <c r="F681" i="27"/>
  <c r="H666" i="27"/>
  <c r="H665" i="27"/>
  <c r="H664" i="27"/>
  <c r="H646" i="27"/>
  <c r="H645" i="27"/>
  <c r="H644" i="27"/>
  <c r="H626" i="27"/>
  <c r="H625" i="27"/>
  <c r="H624" i="27"/>
  <c r="H606" i="27"/>
  <c r="H607" i="27" s="1"/>
  <c r="G589" i="27"/>
  <c r="H588" i="27"/>
  <c r="F583" i="27"/>
  <c r="H559" i="27"/>
  <c r="C554" i="27"/>
  <c r="C583" i="27" s="1"/>
  <c r="C602" i="27" s="1"/>
  <c r="C620" i="27" s="1"/>
  <c r="C640" i="27" s="1"/>
  <c r="C660" i="27" s="1"/>
  <c r="C680" i="27" s="1"/>
  <c r="H148" i="27"/>
  <c r="H147" i="27"/>
  <c r="H127" i="27"/>
  <c r="H126" i="27"/>
  <c r="H106" i="27"/>
  <c r="G124" i="27"/>
  <c r="H185" i="27"/>
  <c r="H166" i="27"/>
  <c r="H86" i="27"/>
  <c r="H66" i="27"/>
  <c r="G557" i="27"/>
  <c r="G583" i="27"/>
  <c r="G601" i="27"/>
  <c r="H15" i="26"/>
  <c r="H8" i="26"/>
  <c r="H1207" i="24"/>
  <c r="G1199" i="24"/>
  <c r="H1199" i="24" s="1"/>
  <c r="H1202" i="24" s="1"/>
  <c r="H1195" i="24"/>
  <c r="H1194" i="24"/>
  <c r="H1193" i="24"/>
  <c r="H1066" i="24"/>
  <c r="G1058" i="24"/>
  <c r="H1058" i="24" s="1"/>
  <c r="H1061" i="24" s="1"/>
  <c r="H1054" i="24"/>
  <c r="H1053" i="24"/>
  <c r="H1052" i="24"/>
  <c r="H839" i="24"/>
  <c r="H831" i="24"/>
  <c r="H834" i="24" s="1"/>
  <c r="H826" i="24"/>
  <c r="H825" i="24"/>
  <c r="H824" i="24"/>
  <c r="H814" i="24"/>
  <c r="H806" i="24"/>
  <c r="H809" i="24" s="1"/>
  <c r="H801" i="24"/>
  <c r="H800" i="24"/>
  <c r="H799" i="24"/>
  <c r="H43" i="23"/>
  <c r="H36" i="23"/>
  <c r="H32" i="23"/>
  <c r="H31" i="23"/>
  <c r="H30" i="23"/>
  <c r="H29" i="23"/>
  <c r="H19" i="23"/>
  <c r="H13" i="23"/>
  <c r="H8" i="23"/>
  <c r="H7" i="23"/>
  <c r="H6" i="23"/>
  <c r="H327" i="12"/>
  <c r="H328" i="12"/>
  <c r="H329" i="12"/>
  <c r="H330" i="12"/>
  <c r="H334" i="12"/>
  <c r="H335" i="12"/>
  <c r="H336" i="12"/>
  <c r="H9" i="12"/>
  <c r="H8" i="12"/>
  <c r="H7" i="12"/>
  <c r="H6" i="12"/>
  <c r="H16" i="12"/>
  <c r="H13" i="12"/>
  <c r="H272" i="36" l="1"/>
  <c r="E61" i="2" s="1"/>
  <c r="H299" i="36"/>
  <c r="E62" i="2" s="1"/>
  <c r="E98" i="35" s="1"/>
  <c r="F98" i="35" s="1"/>
  <c r="H332" i="12"/>
  <c r="H11" i="12"/>
  <c r="H339" i="12"/>
  <c r="H627" i="27"/>
  <c r="H686" i="27"/>
  <c r="H583" i="27"/>
  <c r="H584" i="27" s="1"/>
  <c r="H39" i="23"/>
  <c r="H1718" i="24"/>
  <c r="H1719" i="24" s="1"/>
  <c r="H1720" i="24" s="1"/>
  <c r="H647" i="27"/>
  <c r="H104" i="27"/>
  <c r="H667" i="27"/>
  <c r="H1695" i="24"/>
  <c r="H1696" i="24" s="1"/>
  <c r="H1697" i="24" s="1"/>
  <c r="H34" i="23"/>
  <c r="H1651" i="24"/>
  <c r="H1652" i="24" s="1"/>
  <c r="H1653" i="24" s="1"/>
  <c r="H1673" i="24"/>
  <c r="H1674" i="24" s="1"/>
  <c r="H1675" i="24" s="1"/>
  <c r="H896" i="24"/>
  <c r="H907" i="24" s="1"/>
  <c r="H908" i="24" s="1"/>
  <c r="H909" i="24" s="1"/>
  <c r="H852" i="24"/>
  <c r="H863" i="24" s="1"/>
  <c r="H864" i="24" s="1"/>
  <c r="H865" i="24" s="1"/>
  <c r="H919" i="24"/>
  <c r="H930" i="24" s="1"/>
  <c r="H931" i="24" s="1"/>
  <c r="H932" i="24" s="1"/>
  <c r="H688" i="24"/>
  <c r="H699" i="24" s="1"/>
  <c r="H700" i="24" s="1"/>
  <c r="H701" i="24" s="1"/>
  <c r="H756" i="24"/>
  <c r="H767" i="24" s="1"/>
  <c r="H768" i="24" s="1"/>
  <c r="H769" i="24" s="1"/>
  <c r="H941" i="24"/>
  <c r="H952" i="24" s="1"/>
  <c r="H953" i="24" s="1"/>
  <c r="H954" i="24" s="1"/>
  <c r="H710" i="24"/>
  <c r="H721" i="24" s="1"/>
  <c r="H722" i="24" s="1"/>
  <c r="H723" i="24" s="1"/>
  <c r="H733" i="24"/>
  <c r="H744" i="24" s="1"/>
  <c r="H745" i="24" s="1"/>
  <c r="H746" i="24" s="1"/>
  <c r="H874" i="24"/>
  <c r="H885" i="24" s="1"/>
  <c r="H886" i="24" s="1"/>
  <c r="H887" i="24" s="1"/>
  <c r="H643" i="24"/>
  <c r="H654" i="24" s="1"/>
  <c r="H655" i="24" s="1"/>
  <c r="H656" i="24" s="1"/>
  <c r="H255" i="24"/>
  <c r="H621" i="24"/>
  <c r="H632" i="24" s="1"/>
  <c r="H633" i="24" s="1"/>
  <c r="H634" i="24" s="1"/>
  <c r="H780" i="24"/>
  <c r="H791" i="24" s="1"/>
  <c r="H792" i="24" s="1"/>
  <c r="H793" i="24" s="1"/>
  <c r="H665" i="24"/>
  <c r="H677" i="24" s="1"/>
  <c r="H678" i="24" s="1"/>
  <c r="H679" i="24" s="1"/>
  <c r="H484" i="24"/>
  <c r="H461" i="24"/>
  <c r="H473" i="24" s="1"/>
  <c r="H474" i="24" s="1"/>
  <c r="H475" i="24" s="1"/>
  <c r="H438" i="24"/>
  <c r="H450" i="24" s="1"/>
  <c r="H451" i="24" s="1"/>
  <c r="H452" i="24" s="1"/>
  <c r="H303" i="24"/>
  <c r="H551" i="24"/>
  <c r="H562" i="24" s="1"/>
  <c r="H563" i="24" s="1"/>
  <c r="H564" i="24" s="1"/>
  <c r="H489" i="24"/>
  <c r="H415" i="24"/>
  <c r="H427" i="24" s="1"/>
  <c r="H428" i="24" s="1"/>
  <c r="H429" i="24" s="1"/>
  <c r="H507" i="24"/>
  <c r="H518" i="24" s="1"/>
  <c r="H519" i="24" s="1"/>
  <c r="H520" i="24" s="1"/>
  <c r="H529" i="24"/>
  <c r="H540" i="24" s="1"/>
  <c r="H541" i="24" s="1"/>
  <c r="H542" i="24" s="1"/>
  <c r="H573" i="24"/>
  <c r="H585" i="24" s="1"/>
  <c r="H586" i="24" s="1"/>
  <c r="H587" i="24" s="1"/>
  <c r="H596" i="24"/>
  <c r="H607" i="24" s="1"/>
  <c r="H608" i="24" s="1"/>
  <c r="H609" i="24" s="1"/>
  <c r="H327" i="24"/>
  <c r="H39" i="24"/>
  <c r="H226" i="24"/>
  <c r="H238" i="24" s="1"/>
  <c r="H239" i="24" s="1"/>
  <c r="H240" i="24" s="1"/>
  <c r="H63" i="24"/>
  <c r="H111" i="24"/>
  <c r="H87" i="24"/>
  <c r="H81" i="24"/>
  <c r="H368" i="24"/>
  <c r="H380" i="24" s="1"/>
  <c r="H381" i="24" s="1"/>
  <c r="H382" i="24" s="1"/>
  <c r="H34" i="24"/>
  <c r="H16" i="24"/>
  <c r="H279" i="24"/>
  <c r="H57" i="24"/>
  <c r="H105" i="24"/>
  <c r="H321" i="24"/>
  <c r="H11" i="24"/>
  <c r="H345" i="24"/>
  <c r="H357" i="24" s="1"/>
  <c r="H358" i="24" s="1"/>
  <c r="H359" i="24" s="1"/>
  <c r="H250" i="24"/>
  <c r="H391" i="24"/>
  <c r="H403" i="24" s="1"/>
  <c r="H404" i="24" s="1"/>
  <c r="H405" i="24" s="1"/>
  <c r="H273" i="24"/>
  <c r="H297" i="24"/>
  <c r="H178" i="24"/>
  <c r="H190" i="24" s="1"/>
  <c r="H191" i="24" s="1"/>
  <c r="H192" i="24" s="1"/>
  <c r="H202" i="24"/>
  <c r="H214" i="24" s="1"/>
  <c r="H215" i="24" s="1"/>
  <c r="H216" i="24" s="1"/>
  <c r="H154" i="24"/>
  <c r="H130" i="24"/>
  <c r="H142" i="24" s="1"/>
  <c r="H143" i="24" s="1"/>
  <c r="H144" i="24" s="1"/>
  <c r="H1197" i="24"/>
  <c r="H1209" i="24" s="1"/>
  <c r="H1210" i="24" s="1"/>
  <c r="H1211" i="24" s="1"/>
  <c r="G81" i="27"/>
  <c r="H81" i="27" s="1"/>
  <c r="G101" i="27"/>
  <c r="G121" i="27" s="1"/>
  <c r="H121" i="27" s="1"/>
  <c r="H64" i="27"/>
  <c r="H587" i="27"/>
  <c r="H738" i="27"/>
  <c r="H739" i="27" s="1"/>
  <c r="H65" i="27"/>
  <c r="H557" i="27"/>
  <c r="G586" i="27"/>
  <c r="H586" i="27" s="1"/>
  <c r="H105" i="27"/>
  <c r="H800" i="27"/>
  <c r="H124" i="27"/>
  <c r="G145" i="27"/>
  <c r="H145" i="27" s="1"/>
  <c r="H601" i="27"/>
  <c r="G619" i="27"/>
  <c r="H59" i="27"/>
  <c r="G84" i="27"/>
  <c r="H84" i="27" s="1"/>
  <c r="G602" i="27"/>
  <c r="F612" i="27"/>
  <c r="F632" i="27"/>
  <c r="F652" i="27"/>
  <c r="F672" i="27"/>
  <c r="F691" i="27"/>
  <c r="F703" i="27"/>
  <c r="F715" i="27"/>
  <c r="F727" i="27"/>
  <c r="F778" i="27"/>
  <c r="G79" i="27"/>
  <c r="F571" i="27"/>
  <c r="H60" i="27"/>
  <c r="G554" i="27"/>
  <c r="H554" i="27" s="1"/>
  <c r="H555" i="27" s="1"/>
  <c r="F594" i="27"/>
  <c r="G603" i="27"/>
  <c r="G80" i="27"/>
  <c r="G99" i="27"/>
  <c r="H61" i="27"/>
  <c r="F697" i="27"/>
  <c r="F709" i="27"/>
  <c r="F721" i="27"/>
  <c r="F744" i="27"/>
  <c r="F784" i="27"/>
  <c r="G100" i="27"/>
  <c r="F565" i="27"/>
  <c r="F577" i="27"/>
  <c r="H9" i="26"/>
  <c r="H1056" i="24"/>
  <c r="H1068" i="24" s="1"/>
  <c r="H1069" i="24" s="1"/>
  <c r="H1070" i="24" s="1"/>
  <c r="H829" i="24"/>
  <c r="H841" i="24" s="1"/>
  <c r="H842" i="24" s="1"/>
  <c r="H843" i="24" s="1"/>
  <c r="H804" i="24"/>
  <c r="H816" i="24" s="1"/>
  <c r="H817" i="24" s="1"/>
  <c r="H818" i="24" s="1"/>
  <c r="H15" i="23"/>
  <c r="H11" i="23"/>
  <c r="E97" i="35" l="1"/>
  <c r="F97" i="35" s="1"/>
  <c r="E27" i="44"/>
  <c r="F27" i="44" s="1"/>
  <c r="H345" i="12"/>
  <c r="H347" i="12" s="1"/>
  <c r="H45" i="23"/>
  <c r="H21" i="23"/>
  <c r="H23" i="23" s="1"/>
  <c r="H166" i="24"/>
  <c r="H167" i="24" s="1"/>
  <c r="H168" i="24" s="1"/>
  <c r="H14" i="26"/>
  <c r="G142" i="27"/>
  <c r="H142" i="27" s="1"/>
  <c r="H101" i="27"/>
  <c r="H286" i="24"/>
  <c r="H287" i="24" s="1"/>
  <c r="H288" i="24" s="1"/>
  <c r="H107" i="27"/>
  <c r="H67" i="27"/>
  <c r="H7" i="26"/>
  <c r="H118" i="24"/>
  <c r="H119" i="24" s="1"/>
  <c r="H120" i="24" s="1"/>
  <c r="H310" i="24"/>
  <c r="H311" i="24" s="1"/>
  <c r="H312" i="24" s="1"/>
  <c r="H23" i="24"/>
  <c r="H24" i="24" s="1"/>
  <c r="H25" i="24" s="1"/>
  <c r="H262" i="24"/>
  <c r="H263" i="24" s="1"/>
  <c r="H264" i="24" s="1"/>
  <c r="H496" i="24"/>
  <c r="H497" i="24" s="1"/>
  <c r="H498" i="24" s="1"/>
  <c r="H334" i="24"/>
  <c r="H335" i="24" s="1"/>
  <c r="H336" i="24" s="1"/>
  <c r="H46" i="24"/>
  <c r="H47" i="24" s="1"/>
  <c r="H48" i="24" s="1"/>
  <c r="H70" i="24"/>
  <c r="H71" i="24" s="1"/>
  <c r="H72" i="24" s="1"/>
  <c r="H94" i="24"/>
  <c r="H95" i="24" s="1"/>
  <c r="H96" i="24" s="1"/>
  <c r="H589" i="27"/>
  <c r="H593" i="27" s="1"/>
  <c r="H594" i="27" s="1"/>
  <c r="H595" i="27" s="1"/>
  <c r="G163" i="27"/>
  <c r="G182" i="27" s="1"/>
  <c r="H182" i="27" s="1"/>
  <c r="H558" i="27"/>
  <c r="H560" i="27" s="1"/>
  <c r="H564" i="27" s="1"/>
  <c r="H603" i="27"/>
  <c r="G621" i="27"/>
  <c r="G161" i="27"/>
  <c r="H79" i="27"/>
  <c r="H62" i="27"/>
  <c r="G620" i="27"/>
  <c r="H602" i="27"/>
  <c r="H85" i="27"/>
  <c r="H87" i="27" s="1"/>
  <c r="H100" i="27"/>
  <c r="G120" i="27"/>
  <c r="G119" i="27"/>
  <c r="H99" i="27"/>
  <c r="G162" i="27"/>
  <c r="H80" i="27"/>
  <c r="H619" i="27"/>
  <c r="G639" i="27"/>
  <c r="H146" i="27"/>
  <c r="H149" i="27" s="1"/>
  <c r="H125" i="27"/>
  <c r="H128" i="27" s="1"/>
  <c r="H6" i="26"/>
  <c r="H13" i="26"/>
  <c r="H7" i="11"/>
  <c r="H8" i="11"/>
  <c r="H9" i="11"/>
  <c r="H10" i="11"/>
  <c r="H14" i="11"/>
  <c r="H15" i="11"/>
  <c r="H16" i="11"/>
  <c r="C35" i="2"/>
  <c r="B35" i="2"/>
  <c r="C28" i="2"/>
  <c r="B28" i="2"/>
  <c r="C27" i="2"/>
  <c r="B27" i="2"/>
  <c r="C25" i="2"/>
  <c r="B25" i="2"/>
  <c r="C24" i="2"/>
  <c r="B24" i="2"/>
  <c r="C23" i="2"/>
  <c r="B23" i="2"/>
  <c r="C22" i="2"/>
  <c r="B22" i="2"/>
  <c r="C20" i="2"/>
  <c r="B20" i="2"/>
  <c r="C16" i="2"/>
  <c r="B16" i="2"/>
  <c r="C15" i="2"/>
  <c r="B15" i="2"/>
  <c r="C12" i="2"/>
  <c r="B12" i="2"/>
  <c r="C10" i="2"/>
  <c r="B10" i="2"/>
  <c r="C9" i="2"/>
  <c r="B9" i="2"/>
  <c r="C8" i="2"/>
  <c r="B8" i="2"/>
  <c r="C5" i="2"/>
  <c r="B5" i="2"/>
  <c r="H259" i="12"/>
  <c r="H258" i="12"/>
  <c r="H257" i="12"/>
  <c r="H256" i="12"/>
  <c r="H255" i="12"/>
  <c r="H231" i="12"/>
  <c r="H230" i="12"/>
  <c r="H229" i="12"/>
  <c r="H228" i="12"/>
  <c r="H227" i="12"/>
  <c r="H175" i="12"/>
  <c r="H174" i="12"/>
  <c r="H173" i="12"/>
  <c r="H172" i="12"/>
  <c r="H171" i="12"/>
  <c r="H170" i="12"/>
  <c r="H147" i="12"/>
  <c r="H146" i="12"/>
  <c r="H145" i="12"/>
  <c r="H144" i="12"/>
  <c r="H143" i="12"/>
  <c r="H142" i="12"/>
  <c r="H119" i="12"/>
  <c r="H118" i="12"/>
  <c r="H117" i="12"/>
  <c r="H116" i="12"/>
  <c r="H115" i="12"/>
  <c r="H114" i="12"/>
  <c r="H40" i="12"/>
  <c r="H39" i="12"/>
  <c r="H251" i="12"/>
  <c r="H250" i="12"/>
  <c r="H249" i="12"/>
  <c r="H248" i="12"/>
  <c r="H247" i="12"/>
  <c r="H221" i="12"/>
  <c r="H220" i="12"/>
  <c r="H222" i="12"/>
  <c r="H223" i="12"/>
  <c r="H219" i="12"/>
  <c r="H166" i="12"/>
  <c r="H165" i="12"/>
  <c r="H164" i="12"/>
  <c r="H163" i="12"/>
  <c r="H138" i="12"/>
  <c r="H137" i="12"/>
  <c r="H136" i="12"/>
  <c r="H135" i="12"/>
  <c r="H110" i="12"/>
  <c r="H109" i="12"/>
  <c r="H108" i="12"/>
  <c r="H107" i="12"/>
  <c r="H35" i="12"/>
  <c r="H34" i="12"/>
  <c r="H33" i="12"/>
  <c r="H32" i="12"/>
  <c r="G39" i="13"/>
  <c r="H39" i="13" s="1"/>
  <c r="G38" i="13"/>
  <c r="H38" i="13" s="1"/>
  <c r="G34" i="13"/>
  <c r="H34" i="13" s="1"/>
  <c r="G33" i="13"/>
  <c r="H33" i="13" s="1"/>
  <c r="G32" i="13"/>
  <c r="H32" i="13" s="1"/>
  <c r="H31" i="13"/>
  <c r="G9" i="13"/>
  <c r="H9" i="13" s="1"/>
  <c r="G8" i="13"/>
  <c r="H8" i="13" s="1"/>
  <c r="G7" i="13"/>
  <c r="H7" i="13" s="1"/>
  <c r="G6" i="13"/>
  <c r="H6" i="13" s="1"/>
  <c r="G15" i="13"/>
  <c r="H15" i="13" s="1"/>
  <c r="G14" i="13"/>
  <c r="H14" i="13" s="1"/>
  <c r="G13" i="13"/>
  <c r="H13" i="13" s="1"/>
  <c r="G123" i="11"/>
  <c r="H123" i="11" s="1"/>
  <c r="H125" i="11" s="1"/>
  <c r="H45" i="13"/>
  <c r="H21" i="13"/>
  <c r="H129" i="11"/>
  <c r="H119" i="11"/>
  <c r="H118" i="11"/>
  <c r="H77" i="11"/>
  <c r="H76" i="11"/>
  <c r="H56" i="11"/>
  <c r="H55" i="11"/>
  <c r="H35" i="11"/>
  <c r="H34" i="11"/>
  <c r="H346" i="12" l="1"/>
  <c r="H331" i="36"/>
  <c r="H333" i="36" s="1"/>
  <c r="H339" i="36" s="1"/>
  <c r="H341" i="36" s="1"/>
  <c r="H109" i="36"/>
  <c r="H22" i="23"/>
  <c r="H24" i="23" s="1"/>
  <c r="E44" i="2" s="1"/>
  <c r="E125" i="35" s="1"/>
  <c r="F125" i="35" s="1"/>
  <c r="H47" i="23"/>
  <c r="H46" i="23"/>
  <c r="H348" i="12"/>
  <c r="E35" i="2" s="1"/>
  <c r="E102" i="35" s="1"/>
  <c r="F102" i="35" s="1"/>
  <c r="F104" i="35" s="1"/>
  <c r="C17" i="34" s="1"/>
  <c r="H17" i="26"/>
  <c r="H42" i="12"/>
  <c r="H37" i="12"/>
  <c r="H140" i="12"/>
  <c r="H177" i="12"/>
  <c r="H112" i="12"/>
  <c r="H168" i="12"/>
  <c r="H225" i="12"/>
  <c r="H149" i="12"/>
  <c r="H253" i="12"/>
  <c r="H121" i="12"/>
  <c r="H233" i="12"/>
  <c r="H261" i="12"/>
  <c r="H121" i="11"/>
  <c r="H37" i="11"/>
  <c r="H58" i="11"/>
  <c r="H18" i="11"/>
  <c r="H12" i="11"/>
  <c r="H79" i="11"/>
  <c r="H71" i="27"/>
  <c r="H604" i="27"/>
  <c r="H611" i="27" s="1"/>
  <c r="H612" i="27" s="1"/>
  <c r="H613" i="27" s="1"/>
  <c r="H11" i="26"/>
  <c r="H163" i="27"/>
  <c r="H102" i="27"/>
  <c r="H111" i="27" s="1"/>
  <c r="H565" i="27"/>
  <c r="H566" i="27" s="1"/>
  <c r="H119" i="27"/>
  <c r="G140" i="27"/>
  <c r="H140" i="27" s="1"/>
  <c r="G141" i="27"/>
  <c r="H120" i="27"/>
  <c r="G640" i="27"/>
  <c r="H620" i="27"/>
  <c r="H82" i="27"/>
  <c r="H91" i="27" s="1"/>
  <c r="H92" i="27" s="1"/>
  <c r="H161" i="27"/>
  <c r="G180" i="27"/>
  <c r="H180" i="27" s="1"/>
  <c r="H639" i="27"/>
  <c r="G659" i="27"/>
  <c r="H162" i="27"/>
  <c r="G181" i="27"/>
  <c r="H181" i="27" s="1"/>
  <c r="H621" i="27"/>
  <c r="G641" i="27"/>
  <c r="H167" i="27"/>
  <c r="H168" i="27" s="1"/>
  <c r="H186" i="27"/>
  <c r="H187" i="27" s="1"/>
  <c r="H41" i="13"/>
  <c r="H11" i="13"/>
  <c r="H17" i="13"/>
  <c r="H36" i="13"/>
  <c r="H340" i="36" l="1"/>
  <c r="F130" i="35"/>
  <c r="H48" i="23"/>
  <c r="E45" i="2" s="1"/>
  <c r="E124" i="35" s="1"/>
  <c r="F124" i="35" s="1"/>
  <c r="F127" i="35" s="1"/>
  <c r="C20" i="34" s="1"/>
  <c r="H22" i="26"/>
  <c r="H24" i="26" s="1"/>
  <c r="F129" i="35"/>
  <c r="H47" i="13"/>
  <c r="H48" i="13" s="1"/>
  <c r="H342" i="36"/>
  <c r="E64" i="2" s="1"/>
  <c r="H155" i="12"/>
  <c r="H157" i="12" s="1"/>
  <c r="H267" i="12"/>
  <c r="H239" i="12"/>
  <c r="H183" i="12"/>
  <c r="H185" i="12" s="1"/>
  <c r="H127" i="12"/>
  <c r="H129" i="12" s="1"/>
  <c r="H48" i="12"/>
  <c r="H50" i="12" s="1"/>
  <c r="H23" i="13"/>
  <c r="H131" i="11"/>
  <c r="G10" i="36" s="1"/>
  <c r="H10" i="36" s="1"/>
  <c r="H89" i="11"/>
  <c r="H47" i="11"/>
  <c r="G9" i="36" s="1"/>
  <c r="H9" i="36" s="1"/>
  <c r="H68" i="11"/>
  <c r="H72" i="27"/>
  <c r="H73" i="27" s="1"/>
  <c r="H112" i="27"/>
  <c r="H113" i="27" s="1"/>
  <c r="G2001" i="24"/>
  <c r="H2001" i="24" s="1"/>
  <c r="G2039" i="24"/>
  <c r="H2039" i="24" s="1"/>
  <c r="E52" i="35"/>
  <c r="F52" i="35" s="1"/>
  <c r="H183" i="27"/>
  <c r="H191" i="27" s="1"/>
  <c r="H164" i="27"/>
  <c r="H172" i="27" s="1"/>
  <c r="H122" i="27"/>
  <c r="H132" i="27" s="1"/>
  <c r="H133" i="27" s="1"/>
  <c r="H622" i="27"/>
  <c r="H631" i="27" s="1"/>
  <c r="H632" i="27" s="1"/>
  <c r="H633" i="27" s="1"/>
  <c r="H641" i="27"/>
  <c r="G661" i="27"/>
  <c r="H141" i="27"/>
  <c r="H143" i="27" s="1"/>
  <c r="H153" i="27" s="1"/>
  <c r="H154" i="27" s="1"/>
  <c r="G734" i="27"/>
  <c r="H93" i="27"/>
  <c r="H659" i="27"/>
  <c r="G679" i="27"/>
  <c r="H679" i="27" s="1"/>
  <c r="G660" i="27"/>
  <c r="H640" i="27"/>
  <c r="H24" i="11"/>
  <c r="E29" i="44" l="1"/>
  <c r="F29" i="44" s="1"/>
  <c r="E17" i="45"/>
  <c r="F17" i="45" s="1"/>
  <c r="G388" i="36"/>
  <c r="H388" i="36" s="1"/>
  <c r="G13" i="36"/>
  <c r="H13" i="36" s="1"/>
  <c r="E106" i="35"/>
  <c r="F106" i="35" s="1"/>
  <c r="H23" i="26"/>
  <c r="H25" i="26" s="1"/>
  <c r="E48" i="2" s="1"/>
  <c r="H49" i="13"/>
  <c r="H50" i="13" s="1"/>
  <c r="E16" i="2" s="1"/>
  <c r="E31" i="35" s="1"/>
  <c r="F31" i="35" s="1"/>
  <c r="F132" i="35"/>
  <c r="C21" i="34" s="1"/>
  <c r="H24" i="13"/>
  <c r="G11" i="36"/>
  <c r="H11" i="36" s="1"/>
  <c r="H241" i="12"/>
  <c r="G35" i="36"/>
  <c r="H35" i="36" s="1"/>
  <c r="G107" i="36"/>
  <c r="H107" i="36" s="1"/>
  <c r="H268" i="12"/>
  <c r="G110" i="36"/>
  <c r="H110" i="36" s="1"/>
  <c r="G12" i="36"/>
  <c r="H12" i="36" s="1"/>
  <c r="H25" i="13"/>
  <c r="H156" i="12"/>
  <c r="H158" i="12" s="1"/>
  <c r="E24" i="2" s="1"/>
  <c r="H269" i="12"/>
  <c r="H240" i="12"/>
  <c r="H128" i="12"/>
  <c r="H130" i="12" s="1"/>
  <c r="E23" i="2" s="1"/>
  <c r="E17" i="44" s="1"/>
  <c r="F17" i="44" s="1"/>
  <c r="H184" i="12"/>
  <c r="H186" i="12" s="1"/>
  <c r="E25" i="2" s="1"/>
  <c r="H49" i="12"/>
  <c r="H51" i="12" s="1"/>
  <c r="H52" i="12" s="1"/>
  <c r="H132" i="11"/>
  <c r="H133" i="11"/>
  <c r="H91" i="11"/>
  <c r="H90" i="11"/>
  <c r="H70" i="11"/>
  <c r="H69" i="11"/>
  <c r="H49" i="11"/>
  <c r="H48" i="11"/>
  <c r="H26" i="11"/>
  <c r="H25" i="11"/>
  <c r="H173" i="27"/>
  <c r="H174" i="27" s="1"/>
  <c r="H192" i="27"/>
  <c r="H193" i="27" s="1"/>
  <c r="H2058" i="24"/>
  <c r="H2063" i="24" s="1"/>
  <c r="H2064" i="24" s="1"/>
  <c r="H2065" i="24" s="1"/>
  <c r="H2020" i="24"/>
  <c r="H2025" i="24" s="1"/>
  <c r="H2026" i="24" s="1"/>
  <c r="H2027" i="24" s="1"/>
  <c r="H642" i="27"/>
  <c r="H651" i="27" s="1"/>
  <c r="H652" i="27" s="1"/>
  <c r="H653" i="27" s="1"/>
  <c r="H134" i="27"/>
  <c r="H734" i="27"/>
  <c r="H735" i="27" s="1"/>
  <c r="H743" i="27" s="1"/>
  <c r="H792" i="27"/>
  <c r="G681" i="27"/>
  <c r="H681" i="27" s="1"/>
  <c r="H661" i="27"/>
  <c r="H155" i="27"/>
  <c r="G680" i="27"/>
  <c r="H680" i="27" s="1"/>
  <c r="H660" i="27"/>
  <c r="E88" i="35" l="1"/>
  <c r="F88" i="35" s="1"/>
  <c r="E21" i="44"/>
  <c r="F21" i="44" s="1"/>
  <c r="E21" i="45"/>
  <c r="F21" i="45" s="1"/>
  <c r="E35" i="44"/>
  <c r="F35" i="44" s="1"/>
  <c r="E34" i="44"/>
  <c r="F34" i="44" s="1"/>
  <c r="E19" i="44"/>
  <c r="F19" i="44" s="1"/>
  <c r="E14" i="45"/>
  <c r="F14" i="45" s="1"/>
  <c r="H92" i="11"/>
  <c r="E10" i="2" s="1"/>
  <c r="G2002" i="24" s="1"/>
  <c r="H2002" i="24" s="1"/>
  <c r="H26" i="13"/>
  <c r="E15" i="2" s="1"/>
  <c r="E32" i="35" s="1"/>
  <c r="F32" i="35" s="1"/>
  <c r="E80" i="35"/>
  <c r="F80" i="35" s="1"/>
  <c r="E116" i="35"/>
  <c r="F116" i="35" s="1"/>
  <c r="E64" i="35"/>
  <c r="F64" i="35" s="1"/>
  <c r="E76" i="35"/>
  <c r="F76" i="35" s="1"/>
  <c r="E68" i="35"/>
  <c r="F68" i="35" s="1"/>
  <c r="E60" i="35"/>
  <c r="F60" i="35" s="1"/>
  <c r="E72" i="35"/>
  <c r="F72" i="35" s="1"/>
  <c r="E44" i="35"/>
  <c r="F44" i="35" s="1"/>
  <c r="E115" i="35"/>
  <c r="F115" i="35" s="1"/>
  <c r="E114" i="35"/>
  <c r="F114" i="35" s="1"/>
  <c r="H50" i="11"/>
  <c r="E8" i="2" s="1"/>
  <c r="E28" i="35" s="1"/>
  <c r="F28" i="35" s="1"/>
  <c r="H270" i="12"/>
  <c r="E28" i="2" s="1"/>
  <c r="E56" i="35"/>
  <c r="F56" i="35" s="1"/>
  <c r="E20" i="2"/>
  <c r="E13" i="45" s="1"/>
  <c r="F13" i="45" s="1"/>
  <c r="H71" i="11"/>
  <c r="E9" i="2" s="1"/>
  <c r="E27" i="35" s="1"/>
  <c r="F27" i="35" s="1"/>
  <c r="H242" i="12"/>
  <c r="E27" i="2" s="1"/>
  <c r="H134" i="11"/>
  <c r="E12" i="2" s="1"/>
  <c r="E30" i="35" s="1"/>
  <c r="F30" i="35" s="1"/>
  <c r="H27" i="11"/>
  <c r="E5" i="2" s="1"/>
  <c r="E11" i="35" s="1"/>
  <c r="F11" i="35" s="1"/>
  <c r="F14" i="35" s="1"/>
  <c r="C10" i="34" s="1"/>
  <c r="H795" i="27"/>
  <c r="H804" i="27" s="1"/>
  <c r="H682" i="27"/>
  <c r="H690" i="27" s="1"/>
  <c r="H691" i="27" s="1"/>
  <c r="H692" i="27" s="1"/>
  <c r="H662" i="27"/>
  <c r="H671" i="27" s="1"/>
  <c r="H672" i="27" s="1"/>
  <c r="H673" i="27" s="1"/>
  <c r="H744" i="27"/>
  <c r="H745" i="27" s="1"/>
  <c r="E29" i="35" l="1"/>
  <c r="F29" i="35" s="1"/>
  <c r="G2040" i="24"/>
  <c r="H2040" i="24" s="1"/>
  <c r="E83" i="35"/>
  <c r="F83" i="35" s="1"/>
  <c r="E67" i="35"/>
  <c r="F67" i="35" s="1"/>
  <c r="E59" i="35"/>
  <c r="F59" i="35" s="1"/>
  <c r="E75" i="35"/>
  <c r="F75" i="35" s="1"/>
  <c r="E71" i="35"/>
  <c r="F71" i="35" s="1"/>
  <c r="F121" i="35"/>
  <c r="C19" i="34" s="1"/>
  <c r="E51" i="35"/>
  <c r="F51" i="35" s="1"/>
  <c r="E55" i="35"/>
  <c r="F55" i="35" s="1"/>
  <c r="E40" i="35"/>
  <c r="F40" i="35" s="1"/>
  <c r="F35" i="35"/>
  <c r="C14" i="34" s="1"/>
  <c r="E63" i="35"/>
  <c r="F63" i="35" s="1"/>
  <c r="E47" i="35"/>
  <c r="F47" i="35" s="1"/>
  <c r="E43" i="35"/>
  <c r="F43" i="35" s="1"/>
  <c r="H805" i="27"/>
  <c r="H806" i="27" s="1"/>
  <c r="F11" i="4" l="1"/>
  <c r="G510" i="36" s="1"/>
  <c r="H510" i="36" s="1"/>
  <c r="F10" i="4"/>
  <c r="G509" i="36" s="1"/>
  <c r="H509" i="36" s="1"/>
  <c r="H513" i="36" l="1"/>
  <c r="H519" i="36" s="1"/>
  <c r="H520" i="36" s="1"/>
  <c r="G14" i="12"/>
  <c r="H14" i="12" s="1"/>
  <c r="G15" i="12"/>
  <c r="H15" i="12" s="1"/>
  <c r="G14" i="36" l="1"/>
  <c r="G108" i="36"/>
  <c r="G37" i="36"/>
  <c r="G154" i="36"/>
  <c r="G389" i="36"/>
  <c r="G59" i="36"/>
  <c r="H521" i="36"/>
  <c r="H522" i="36" s="1"/>
  <c r="E72" i="2" s="1"/>
  <c r="E38" i="35" s="1"/>
  <c r="H18" i="12"/>
  <c r="H154" i="36" l="1"/>
  <c r="H156" i="36" s="1"/>
  <c r="H389" i="36"/>
  <c r="H392" i="36" s="1"/>
  <c r="H398" i="36" s="1"/>
  <c r="H59" i="36"/>
  <c r="H61" i="36" s="1"/>
  <c r="H37" i="36"/>
  <c r="H39" i="36" s="1"/>
  <c r="H45" i="36" s="1"/>
  <c r="H14" i="36"/>
  <c r="H17" i="36" s="1"/>
  <c r="H23" i="36" s="1"/>
  <c r="H24" i="12"/>
  <c r="H108" i="36"/>
  <c r="H112" i="36" s="1"/>
  <c r="H162" i="36" l="1"/>
  <c r="H118" i="36"/>
  <c r="H67" i="36"/>
  <c r="H26" i="12"/>
  <c r="H25" i="12"/>
  <c r="G15" i="4"/>
  <c r="G7" i="4"/>
  <c r="G6" i="4"/>
  <c r="G4" i="4"/>
  <c r="H400" i="36" l="1"/>
  <c r="H399" i="36"/>
  <c r="H164" i="36"/>
  <c r="H163" i="36"/>
  <c r="H120" i="36"/>
  <c r="H119" i="36"/>
  <c r="H69" i="36"/>
  <c r="H68" i="36"/>
  <c r="H47" i="36"/>
  <c r="H46" i="36"/>
  <c r="H25" i="36"/>
  <c r="H24" i="36"/>
  <c r="H27" i="12"/>
  <c r="E19" i="2" s="1"/>
  <c r="E12" i="45" s="1"/>
  <c r="F12" i="45" s="1"/>
  <c r="F38" i="35"/>
  <c r="E86" i="35" l="1"/>
  <c r="F86" i="35" s="1"/>
  <c r="E74" i="35"/>
  <c r="F74" i="35" s="1"/>
  <c r="E66" i="35"/>
  <c r="F66" i="35" s="1"/>
  <c r="E58" i="35"/>
  <c r="F58" i="35" s="1"/>
  <c r="E70" i="35"/>
  <c r="F70" i="35" s="1"/>
  <c r="H165" i="36"/>
  <c r="E57" i="2" s="1"/>
  <c r="H70" i="36"/>
  <c r="E53" i="2" s="1"/>
  <c r="H121" i="36"/>
  <c r="E55" i="2" s="1"/>
  <c r="E54" i="35"/>
  <c r="F54" i="35" s="1"/>
  <c r="E46" i="35"/>
  <c r="F46" i="35" s="1"/>
  <c r="E42" i="35"/>
  <c r="F42" i="35" s="1"/>
  <c r="E62" i="35"/>
  <c r="F62" i="35" s="1"/>
  <c r="E50" i="35"/>
  <c r="F50" i="35" s="1"/>
  <c r="E78" i="35"/>
  <c r="F78" i="35" s="1"/>
  <c r="E82" i="35"/>
  <c r="F82" i="35" s="1"/>
  <c r="E39" i="35"/>
  <c r="F39" i="35" s="1"/>
  <c r="H48" i="36"/>
  <c r="E52" i="2" s="1"/>
  <c r="H401" i="36"/>
  <c r="E67" i="2" s="1"/>
  <c r="H26" i="36"/>
  <c r="E51" i="2" s="1"/>
  <c r="E21" i="35" l="1"/>
  <c r="F21" i="35" s="1"/>
  <c r="E11" i="45"/>
  <c r="F11" i="45" s="1"/>
  <c r="E26" i="44"/>
  <c r="F26" i="44" s="1"/>
  <c r="E13" i="44"/>
  <c r="F13" i="44" s="1"/>
  <c r="E19" i="45"/>
  <c r="F19" i="45" s="1"/>
  <c r="E31" i="44"/>
  <c r="F31" i="44" s="1"/>
  <c r="E23" i="44"/>
  <c r="F23" i="44" s="1"/>
  <c r="E15" i="45"/>
  <c r="F15" i="45" s="1"/>
  <c r="E24" i="44"/>
  <c r="F24" i="44" s="1"/>
  <c r="E16" i="45"/>
  <c r="F16" i="45" s="1"/>
  <c r="E9" i="45"/>
  <c r="F9" i="45" s="1"/>
  <c r="E11" i="44"/>
  <c r="F11" i="44" s="1"/>
  <c r="E10" i="45"/>
  <c r="F10" i="45" s="1"/>
  <c r="E25" i="44"/>
  <c r="F25" i="44" s="1"/>
  <c r="E12" i="44"/>
  <c r="F12" i="44" s="1"/>
  <c r="E92" i="35"/>
  <c r="F92" i="35" s="1"/>
  <c r="E93" i="35"/>
  <c r="F93" i="35" s="1"/>
  <c r="E95" i="35"/>
  <c r="F95" i="35" s="1"/>
  <c r="E19" i="35"/>
  <c r="F19" i="35" s="1"/>
  <c r="E108" i="35"/>
  <c r="F108" i="35" s="1"/>
  <c r="F112" i="35" s="1"/>
  <c r="C18" i="34" s="1"/>
  <c r="F90" i="35"/>
  <c r="C15" i="34" s="1"/>
  <c r="E94" i="35"/>
  <c r="F94" i="35" s="1"/>
  <c r="E20" i="35"/>
  <c r="F20" i="35" s="1"/>
  <c r="F22" i="45" l="1"/>
  <c r="F37" i="44"/>
  <c r="F24" i="35"/>
  <c r="C12" i="34" s="1"/>
  <c r="F100" i="35"/>
  <c r="C16" i="34" s="1"/>
  <c r="C23" i="34" l="1"/>
  <c r="F122" i="35"/>
  <c r="F133" i="35" s="1"/>
  <c r="G30" i="44" l="1"/>
  <c r="G9" i="44"/>
  <c r="G21" i="45"/>
  <c r="G26" i="44"/>
  <c r="G10" i="45"/>
  <c r="G14" i="45"/>
  <c r="G34" i="44"/>
  <c r="G25" i="44"/>
  <c r="G11" i="45"/>
  <c r="G13" i="45"/>
  <c r="G12" i="44"/>
  <c r="G16" i="45"/>
  <c r="G35" i="44"/>
  <c r="G13" i="44"/>
  <c r="G31" i="44"/>
  <c r="G11" i="44"/>
  <c r="G18" i="45"/>
  <c r="G29" i="44"/>
  <c r="G27" i="44"/>
  <c r="G32" i="44"/>
  <c r="G9" i="45"/>
  <c r="G17" i="44"/>
  <c r="G19" i="45"/>
  <c r="G15" i="45"/>
  <c r="G24" i="44"/>
  <c r="G19" i="44"/>
  <c r="G21" i="44"/>
  <c r="G36" i="44"/>
  <c r="G20" i="45"/>
  <c r="G12" i="45"/>
  <c r="G17" i="45"/>
  <c r="G23" i="44"/>
  <c r="C24" i="34"/>
  <c r="C25" i="34" s="1"/>
  <c r="B26" i="34" l="1"/>
  <c r="G26" i="34"/>
  <c r="I34" i="44"/>
  <c r="G37" i="44"/>
  <c r="G22" i="45"/>
  <c r="G24" i="34"/>
</calcChain>
</file>

<file path=xl/sharedStrings.xml><?xml version="1.0" encoding="utf-8"?>
<sst xmlns="http://schemas.openxmlformats.org/spreadsheetml/2006/main" count="8464" uniqueCount="1139">
  <si>
    <t>No</t>
  </si>
  <si>
    <t>Uraian</t>
  </si>
  <si>
    <t>Kode</t>
  </si>
  <si>
    <t>Satuan</t>
  </si>
  <si>
    <t>Koefisien</t>
  </si>
  <si>
    <t>A</t>
  </si>
  <si>
    <t>TENAGA</t>
  </si>
  <si>
    <t>Pekerja</t>
  </si>
  <si>
    <t>L.01</t>
  </si>
  <si>
    <t>OH</t>
  </si>
  <si>
    <t>Mandor</t>
  </si>
  <si>
    <t>L.04</t>
  </si>
  <si>
    <t>JUMLAH  TENAGA KERJA</t>
  </si>
  <si>
    <t>B</t>
  </si>
  <si>
    <t>BAHAN</t>
  </si>
  <si>
    <t>Kg</t>
  </si>
  <si>
    <t>JUMLAH HARGA BAHAN</t>
  </si>
  <si>
    <t>C</t>
  </si>
  <si>
    <t>PERALATAN</t>
  </si>
  <si>
    <t>JUMLAH HARGA ALAT</t>
  </si>
  <si>
    <t>D</t>
  </si>
  <si>
    <t>Jumlah (A+B+C)</t>
  </si>
  <si>
    <t>E</t>
  </si>
  <si>
    <t>Overhead &amp; Profit (Maksimum 15 %)</t>
  </si>
  <si>
    <t>F</t>
  </si>
  <si>
    <t>L.06</t>
  </si>
  <si>
    <t>xD</t>
  </si>
  <si>
    <t>G</t>
  </si>
  <si>
    <t>Tukang kayu</t>
  </si>
  <si>
    <t>L.02</t>
  </si>
  <si>
    <t>Kepala tukang</t>
  </si>
  <si>
    <t>L.03</t>
  </si>
  <si>
    <t>Kayu albesia 5/7</t>
  </si>
  <si>
    <t>Paku 2”-3”</t>
  </si>
  <si>
    <t>Kayu papan 3/20</t>
  </si>
  <si>
    <t>Btg</t>
  </si>
  <si>
    <t>NO</t>
  </si>
  <si>
    <t>URAIAN</t>
  </si>
  <si>
    <t>KODE</t>
  </si>
  <si>
    <t>SATUAN</t>
  </si>
  <si>
    <t>KOEFISIEN</t>
  </si>
  <si>
    <t>HARGA SATUAN
(Rp)</t>
  </si>
  <si>
    <t>JUMLAH HARGA
(Rp)</t>
  </si>
  <si>
    <t xml:space="preserve">Overhead &amp; Profit </t>
  </si>
  <si>
    <t>x D</t>
  </si>
  <si>
    <t>Harga Satuan Pekerjaan (D+E)</t>
  </si>
  <si>
    <t>Pasir urug</t>
  </si>
  <si>
    <t>m3</t>
  </si>
  <si>
    <t>A.</t>
  </si>
  <si>
    <t>JUMLAH TENAGA KERJA</t>
  </si>
  <si>
    <t>B.</t>
  </si>
  <si>
    <t>Solar</t>
  </si>
  <si>
    <t>Ltr</t>
  </si>
  <si>
    <t>C.</t>
  </si>
  <si>
    <t>Hari</t>
  </si>
  <si>
    <t>D.</t>
  </si>
  <si>
    <t>E.</t>
  </si>
  <si>
    <t>F.</t>
  </si>
  <si>
    <t>Tukang batu</t>
  </si>
  <si>
    <t>Batu belah</t>
  </si>
  <si>
    <t>Semen Portland</t>
  </si>
  <si>
    <t>Pasir pasang</t>
  </si>
  <si>
    <t>kg</t>
  </si>
  <si>
    <t>Pasir beton</t>
  </si>
  <si>
    <t>Kerikil (Maks 30 mm)</t>
  </si>
  <si>
    <t>Air</t>
  </si>
  <si>
    <t>Liter</t>
  </si>
  <si>
    <t>m</t>
  </si>
  <si>
    <t>Tukang besi</t>
  </si>
  <si>
    <t>Besi beton (polos/ulir)</t>
  </si>
  <si>
    <t>Kawat beton</t>
  </si>
  <si>
    <t>Harga Satuan Pekerjaan 1 Kg Besi (F/10)</t>
  </si>
  <si>
    <t>L.05</t>
  </si>
  <si>
    <t>Kayu kelas III</t>
  </si>
  <si>
    <t>Paku 5 cm – 10 cm</t>
  </si>
  <si>
    <t>Minyak bekisting</t>
  </si>
  <si>
    <t>Paku 5 cm – 12 cm</t>
  </si>
  <si>
    <t>Balok kayu kelas II</t>
  </si>
  <si>
    <t>Plywood tebal 9 mm</t>
  </si>
  <si>
    <t>Lbr</t>
  </si>
  <si>
    <t>Batang</t>
  </si>
  <si>
    <t>Buah</t>
  </si>
  <si>
    <t>Besi beton polos</t>
  </si>
  <si>
    <t>Pasir Beton</t>
  </si>
  <si>
    <t>Kerikil</t>
  </si>
  <si>
    <t>buah</t>
  </si>
  <si>
    <t xml:space="preserve">Pekerja </t>
  </si>
  <si>
    <t xml:space="preserve">Tukang batu </t>
  </si>
  <si>
    <t>Kepala Tukang batu</t>
  </si>
  <si>
    <t xml:space="preserve">Mandor </t>
  </si>
  <si>
    <t>Hollow Block 10</t>
  </si>
  <si>
    <t>Bh</t>
  </si>
  <si>
    <t xml:space="preserve">Portland Cement </t>
  </si>
  <si>
    <t>Pasir Pasang</t>
  </si>
  <si>
    <t>M3</t>
  </si>
  <si>
    <t>Besi angkur ø=8 mm</t>
  </si>
  <si>
    <t>Tukang cat</t>
  </si>
  <si>
    <t>Pipa galvanis ½”</t>
  </si>
  <si>
    <t>M</t>
  </si>
  <si>
    <t>Ls</t>
  </si>
  <si>
    <t>Kran air</t>
  </si>
  <si>
    <t>Sealtape</t>
  </si>
  <si>
    <t>Pipa galvanis 3/4”</t>
  </si>
  <si>
    <t>Pipa galvanis 1”</t>
  </si>
  <si>
    <t>Pipa PVC 1/2”</t>
  </si>
  <si>
    <t>Pipa PVC 1”</t>
  </si>
  <si>
    <t>Pipa PVC 11/2”</t>
  </si>
  <si>
    <t>Tukang pipa</t>
  </si>
  <si>
    <t>Pipa PVC Ø 63 mm</t>
  </si>
  <si>
    <t>Sewa    Tripot/Tackel
&amp; handle crane 2  T</t>
  </si>
  <si>
    <t>hari</t>
  </si>
  <si>
    <t>Pipa PVC Ø 90 mm</t>
  </si>
  <si>
    <t>Pipa PVC Ø 110 mm</t>
  </si>
  <si>
    <t>Tukang  pipa</t>
  </si>
  <si>
    <t>Pipa PVC Ø 200 mm</t>
  </si>
  <si>
    <t>Pipa GIP Ø 63 mm</t>
  </si>
  <si>
    <t>Pipa GIP Ø 100 mm</t>
  </si>
  <si>
    <t>Pipa GIP Ø 150 mm</t>
  </si>
  <si>
    <t>Pipa GIP Ø 200 mm</t>
  </si>
  <si>
    <t>Pipa PVC  Ø 90
mm</t>
  </si>
  <si>
    <t>Pipa PVC Ø 150 mm</t>
  </si>
  <si>
    <t>Operator</t>
  </si>
  <si>
    <t>L.08</t>
  </si>
  <si>
    <t>Valve Ø 150 mm</t>
  </si>
  <si>
    <t>Valve Ø 200 mm</t>
  </si>
  <si>
    <t>Tee Ø 150 mm</t>
  </si>
  <si>
    <t>Sewa  Tripot/Tackel &amp; handle crane 2  T</t>
  </si>
  <si>
    <t>Tee Ø 200 mm</t>
  </si>
  <si>
    <t>Air test (air bersih)</t>
  </si>
  <si>
    <t>Bahan bakar</t>
  </si>
  <si>
    <t>liter</t>
  </si>
  <si>
    <t>Oli</t>
  </si>
  <si>
    <t>Pembuatan Tangga Pipa GIP 11/2"</t>
  </si>
  <si>
    <t>Tukang Pipa</t>
  </si>
  <si>
    <t>Pipa GIP dia 11/2"</t>
  </si>
  <si>
    <t>bh</t>
  </si>
  <si>
    <t>Mesin Las</t>
  </si>
  <si>
    <t>Jam</t>
  </si>
  <si>
    <t>Mesin Gerinda</t>
  </si>
  <si>
    <t xml:space="preserve">Pembuatan Tutup Main Hole 80 x 80 cm </t>
  </si>
  <si>
    <t>Besi Pelat</t>
  </si>
  <si>
    <t xml:space="preserve">Pembuatan Tutup Main Hole 70 x 70 cm </t>
  </si>
  <si>
    <t>Pembubuhan Kaporit</t>
  </si>
  <si>
    <t>HARGA  SATUAN (Rp)</t>
  </si>
  <si>
    <t>KET</t>
  </si>
  <si>
    <t xml:space="preserve">Kerikil  </t>
  </si>
  <si>
    <t xml:space="preserve">Semen PC (50  Kg) setara gresik </t>
  </si>
  <si>
    <t xml:space="preserve">Pasir beton </t>
  </si>
  <si>
    <t xml:space="preserve">Pasir pasang </t>
  </si>
  <si>
    <t xml:space="preserve">Pasir urug </t>
  </si>
  <si>
    <t xml:space="preserve">Tanah Urug </t>
  </si>
  <si>
    <t>M'</t>
  </si>
  <si>
    <t xml:space="preserve">Pasir Beton </t>
  </si>
  <si>
    <t xml:space="preserve">Kerikil Beton </t>
  </si>
  <si>
    <t xml:space="preserve">Air </t>
  </si>
  <si>
    <t xml:space="preserve">Liter </t>
  </si>
  <si>
    <t xml:space="preserve">Oli/Pelumas </t>
  </si>
  <si>
    <t>Solar industri</t>
  </si>
  <si>
    <t>Batu belah 15-20 cm</t>
  </si>
  <si>
    <t>m2</t>
  </si>
  <si>
    <t>M2</t>
  </si>
  <si>
    <t>m'</t>
  </si>
  <si>
    <t>Paving stone 6cm</t>
  </si>
  <si>
    <t xml:space="preserve">Batako  UK.  20 X 40 X 10 </t>
  </si>
  <si>
    <t>Batu Candi 30 x 30 tebal 2cm</t>
  </si>
  <si>
    <t xml:space="preserve">Dolken kayu ø 8-10/4m </t>
  </si>
  <si>
    <t xml:space="preserve">Minyak bekisting </t>
  </si>
  <si>
    <t>Bambu Ø 8-10/4m</t>
  </si>
  <si>
    <t xml:space="preserve">Kayu Meranti papan /Usuk/Reng </t>
  </si>
  <si>
    <t xml:space="preserve">Kawat ikat beton </t>
  </si>
  <si>
    <t>Paku  uk.  3  cm  -  7  cm</t>
  </si>
  <si>
    <t>Paku  uk.  2  cm  -  4  cm</t>
  </si>
  <si>
    <t>Paku  uk.  5  cm  -  12  cm</t>
  </si>
  <si>
    <t>Paku</t>
  </si>
  <si>
    <t xml:space="preserve">Paku biasa 0,5"-1" atau skrup </t>
  </si>
  <si>
    <t>unit</t>
  </si>
  <si>
    <t>I</t>
  </si>
  <si>
    <t xml:space="preserve">Floor drain </t>
  </si>
  <si>
    <t>L</t>
  </si>
  <si>
    <t>Gate Valve  All Flanged Ø 2</t>
  </si>
  <si>
    <t>set</t>
  </si>
  <si>
    <t>Unit</t>
  </si>
  <si>
    <t xml:space="preserve">Kuas </t>
  </si>
  <si>
    <t>Cat meni (kayu)</t>
  </si>
  <si>
    <t xml:space="preserve">Cat dasar </t>
  </si>
  <si>
    <t xml:space="preserve">Thiner </t>
  </si>
  <si>
    <t xml:space="preserve">Menur batu hitam </t>
  </si>
  <si>
    <t xml:space="preserve">Candi Bentar batu hitam </t>
  </si>
  <si>
    <t xml:space="preserve"> T. 3,5 m</t>
  </si>
  <si>
    <t>Padmasari batu hitam 70x70x250</t>
  </si>
  <si>
    <t xml:space="preserve"> DATA UPAH KERJA</t>
  </si>
  <si>
    <t xml:space="preserve">  TENAGA KERJA</t>
  </si>
  <si>
    <t>Tukang Las</t>
  </si>
  <si>
    <t>Kepala Tukang Las</t>
  </si>
  <si>
    <t>Pipa HDPE Ø 200 mm</t>
  </si>
  <si>
    <t>Pipa HDPE Ø 150 mm</t>
  </si>
  <si>
    <t>Pipa HDPE Ø 100 mm</t>
  </si>
  <si>
    <t>Pipa HDPE Ø 63 mm</t>
  </si>
  <si>
    <t>Pipa PVC  Ø 110 mm</t>
  </si>
  <si>
    <t>Pipa galvanis 11/2”</t>
  </si>
  <si>
    <t>L.13</t>
  </si>
  <si>
    <t>Pipa PVC 3/4”</t>
  </si>
  <si>
    <t>pipa  HDPE  Ø 25 mm</t>
  </si>
  <si>
    <t>Pipa  HDPE  Ø 32 mm</t>
  </si>
  <si>
    <t>Pipa  HDPE  Ø 50 mm</t>
  </si>
  <si>
    <t>L.07</t>
  </si>
  <si>
    <t>Bambu Ø 8-10 cm, panjang 4 m</t>
  </si>
  <si>
    <t>L.09</t>
  </si>
  <si>
    <t>L.10</t>
  </si>
  <si>
    <t>pipa  HDPE  Ø  20 mm</t>
  </si>
  <si>
    <t>Overhead &amp; Profit (Contoh 15%)</t>
  </si>
  <si>
    <t>Pemasangan 1 bh Gate Valve Ø 63 mm</t>
  </si>
  <si>
    <t>Kepala Tukang</t>
  </si>
  <si>
    <t>Menggali 1 m3  tanah biasa</t>
  </si>
  <si>
    <t>rol</t>
  </si>
  <si>
    <t>Upah</t>
  </si>
  <si>
    <t>%</t>
  </si>
  <si>
    <t>Pipa listrik   5/8”</t>
  </si>
  <si>
    <t>btg</t>
  </si>
  <si>
    <t>Kabel</t>
  </si>
  <si>
    <t>T Dus</t>
  </si>
  <si>
    <t>L Bow</t>
  </si>
  <si>
    <t>Las Dop</t>
  </si>
  <si>
    <t>Klem</t>
  </si>
  <si>
    <t>Mongkok</t>
  </si>
  <si>
    <t>Saklar</t>
  </si>
  <si>
    <t>Fitting</t>
  </si>
  <si>
    <t>Klem biasa</t>
  </si>
  <si>
    <t>M C B</t>
  </si>
  <si>
    <t>Pemasangan  1  buah MCB</t>
  </si>
  <si>
    <t>Pemasangan  1  buah titik  lampu</t>
  </si>
  <si>
    <t>Kepala Tukang Batu</t>
  </si>
  <si>
    <t>KETERANGAN</t>
  </si>
  <si>
    <t>b</t>
  </si>
  <si>
    <t>Minyak pelumas</t>
  </si>
  <si>
    <t>L.17</t>
  </si>
  <si>
    <t>L.11</t>
  </si>
  <si>
    <t>L.12</t>
  </si>
  <si>
    <t>L.14</t>
  </si>
  <si>
    <t>L.18</t>
  </si>
  <si>
    <t>L.20</t>
  </si>
  <si>
    <t>Pemasangan 1 bh Check Valve Ø 63 mm</t>
  </si>
  <si>
    <t>Valve Ø 100 mm</t>
  </si>
  <si>
    <t>Check Valve  All Flanged Ø 2</t>
  </si>
  <si>
    <t>Pek. Instalasi Lampu</t>
  </si>
  <si>
    <t xml:space="preserve">Tukang </t>
  </si>
  <si>
    <t xml:space="preserve">Kepala </t>
  </si>
  <si>
    <t>NYM  2 x 2.5 mm2</t>
  </si>
  <si>
    <t>Conduit High Impact</t>
  </si>
  <si>
    <t>Inbow dos</t>
  </si>
  <si>
    <t>Sock</t>
  </si>
  <si>
    <t>Isolasi</t>
  </si>
  <si>
    <t xml:space="preserve">Klem </t>
  </si>
  <si>
    <t>Pek. Instalasi Stop Kontak</t>
  </si>
  <si>
    <t>NYM  3 x 2.5 mm2</t>
  </si>
  <si>
    <t>Pek. Lampu RM + cover T8 2x36W</t>
  </si>
  <si>
    <t>Lampu RM + cover T8 2x36W</t>
  </si>
  <si>
    <t>Pek. Exhaust fan,dinding type,12"</t>
  </si>
  <si>
    <t>Exhaust fan,dinding type,12"</t>
  </si>
  <si>
    <t>ls</t>
  </si>
  <si>
    <t>Ket</t>
  </si>
  <si>
    <t>REKAPITULASI ANALISA</t>
  </si>
  <si>
    <t>SAT</t>
  </si>
  <si>
    <t>HARGA SATUAN</t>
  </si>
  <si>
    <t>Satgas Pencegahan Covid-19</t>
  </si>
  <si>
    <t>JENIS</t>
  </si>
  <si>
    <t>Mengetahui</t>
  </si>
  <si>
    <t xml:space="preserve">Kepala Bidang Cipta Karya  Dinas PU. </t>
  </si>
  <si>
    <t>Kepala Dinas PU. Penataan Ruang,</t>
  </si>
  <si>
    <t>Penataan  Ruang, Perumahan dan</t>
  </si>
  <si>
    <t xml:space="preserve"> Perumahan  dan Kawasan Permukiman </t>
  </si>
  <si>
    <t>Kawasan Permukiman  Kabupaten  Bangli</t>
  </si>
  <si>
    <t xml:space="preserve"> Kabupaten Bangli</t>
  </si>
  <si>
    <t xml:space="preserve">Bangli, </t>
  </si>
  <si>
    <t>4"</t>
  </si>
  <si>
    <t xml:space="preserve">A.4.1.1.29 </t>
  </si>
  <si>
    <t>A.8.4.1.1</t>
  </si>
  <si>
    <t xml:space="preserve">A.8.4.1.2 </t>
  </si>
  <si>
    <t>A.8.4.1.3</t>
  </si>
  <si>
    <t>Pipa PVC  Ø 150
mm</t>
  </si>
  <si>
    <t xml:space="preserve">A.8.4.1.4  </t>
  </si>
  <si>
    <t xml:space="preserve">A.8.4.1.5 </t>
  </si>
  <si>
    <t>A.8.4.1.17a</t>
  </si>
  <si>
    <t>A.8.4.1.17b</t>
  </si>
  <si>
    <t>A.8.4.1.17c</t>
  </si>
  <si>
    <t>A.8.4.1.17d</t>
  </si>
  <si>
    <t>A.8.4.1.17</t>
  </si>
  <si>
    <t>A.8.4.1.17e</t>
  </si>
  <si>
    <t>Pipa HDPE Ø 90 mm</t>
  </si>
  <si>
    <t>A.8.4.1.18</t>
  </si>
  <si>
    <t>A.5.1.1.18.a</t>
  </si>
  <si>
    <t>A.5.1.1.20.a</t>
  </si>
  <si>
    <t xml:space="preserve">A.8.4.1.33 </t>
  </si>
  <si>
    <t>A.8.4.1.33a</t>
  </si>
  <si>
    <t>Pipa GIP Ø 90 mm</t>
  </si>
  <si>
    <t>A.8.4.1.34</t>
  </si>
  <si>
    <t>A.8.4.1.36</t>
  </si>
  <si>
    <t>A.8.4.2.1</t>
  </si>
  <si>
    <t xml:space="preserve">A.8.4.2.2 </t>
  </si>
  <si>
    <t>A.8.4.2.3</t>
  </si>
  <si>
    <t xml:space="preserve">A.8.4.2.17 </t>
  </si>
  <si>
    <t>A.8.4.2.18</t>
  </si>
  <si>
    <t xml:space="preserve">A.8.4.2.17a </t>
  </si>
  <si>
    <t>A.8.4.2.33</t>
  </si>
  <si>
    <t xml:space="preserve">A.8.4.2.34 </t>
  </si>
  <si>
    <t>A.8.4.2.33a</t>
  </si>
  <si>
    <t>A.8.4.3.1b</t>
  </si>
  <si>
    <t>A.8.4.3.1a</t>
  </si>
  <si>
    <t xml:space="preserve">A.8.4.3.1 </t>
  </si>
  <si>
    <t>A.8.4.3.1.1</t>
  </si>
  <si>
    <t>A.8.4.3.1.2</t>
  </si>
  <si>
    <t>A.8.4.3.1.3</t>
  </si>
  <si>
    <t>A.8.4.3.15</t>
  </si>
  <si>
    <t>A.8.4.5.1</t>
  </si>
  <si>
    <t>A.8.4.5.1a</t>
  </si>
  <si>
    <t>A.8.4.5.1b</t>
  </si>
  <si>
    <t>A.8.4.5.2</t>
  </si>
  <si>
    <t xml:space="preserve">A.8.4.5.3 </t>
  </si>
  <si>
    <t>A.8.4.5.4</t>
  </si>
  <si>
    <t xml:space="preserve">A.8.4.5.5 </t>
  </si>
  <si>
    <t>Lembar</t>
  </si>
  <si>
    <r>
      <rPr>
        <b/>
        <sz val="12"/>
        <rFont val="Cambria"/>
        <family val="1"/>
        <scheme val="major"/>
      </rPr>
      <t>Harga
Satuan (Rp)</t>
    </r>
  </si>
  <si>
    <r>
      <rPr>
        <b/>
        <sz val="12"/>
        <rFont val="Cambria"/>
        <family val="1"/>
        <scheme val="major"/>
      </rPr>
      <t>Jumlah
Harga (Rp)</t>
    </r>
  </si>
  <si>
    <r>
      <rPr>
        <vertAlign val="subscript"/>
        <sz val="12"/>
        <rFont val="Cambria"/>
        <family val="1"/>
        <scheme val="major"/>
      </rPr>
      <t>m</t>
    </r>
    <r>
      <rPr>
        <sz val="12"/>
        <rFont val="Cambria"/>
        <family val="1"/>
        <scheme val="major"/>
      </rPr>
      <t>3</t>
    </r>
  </si>
  <si>
    <t>Peralatan potong pipa  T1/manual (gergaji) /saw</t>
  </si>
  <si>
    <t>Peralatan potong pipa T1/manual (gergaji) /saw</t>
  </si>
  <si>
    <t>Peralatan potong pipa  T2/mekanik / cilinder saw</t>
  </si>
  <si>
    <t>Peralatan potong pipa  T2/mekanik /cilinder saw</t>
  </si>
  <si>
    <t>Valve Ø 90 mm</t>
  </si>
  <si>
    <t>Pemasangan 1 bh Check Valve Ø 90 mm</t>
  </si>
  <si>
    <t>Pemasangan 1 bh Check Valve Ø 100 mm</t>
  </si>
  <si>
    <t>M1</t>
  </si>
  <si>
    <t>Perlengkapan</t>
  </si>
  <si>
    <t>Floor drain</t>
  </si>
  <si>
    <t>A.8.4.1  HARGA  SATUAN  PEKERJAAN  PEMASANGAN  PIPA  DI  LUAR  GEDUNG</t>
  </si>
  <si>
    <t>A.8.4.2  HARGA  SATUAN  PEKERJAAN  PEMOTONGAN  PIPA</t>
  </si>
  <si>
    <t>A.8.4.3  HARGA  SATUAN  PEKERJAAN  PEMASANGAN  AKSESORIS  PIPA</t>
  </si>
  <si>
    <t>A.8.4.5  HARGA  SATUAN  PEKERJAAN  PENGETESAN  PIPA</t>
  </si>
  <si>
    <t>Kepala Tukang Kayu</t>
  </si>
  <si>
    <t>Profit</t>
  </si>
  <si>
    <t>* D</t>
  </si>
  <si>
    <t>m1</t>
  </si>
  <si>
    <t>Upah + Bahan</t>
  </si>
  <si>
    <t>* A</t>
  </si>
  <si>
    <t>Harga Satuan Pekerjaan (A+B)</t>
  </si>
  <si>
    <t>A.9.2.1 HARGA SATUAN PEKERJAAN STYLE BALI</t>
  </si>
  <si>
    <t xml:space="preserve">A. 9.2.1.8. </t>
  </si>
  <si>
    <t>Pemasangan 1m2 Tempelan Tembok Batu Candi Hitam</t>
  </si>
  <si>
    <t>A.6.1.1 HARGA SATUAN PEKERJAAN MEKANIKAL ELEKTRIKAL</t>
  </si>
  <si>
    <t xml:space="preserve">A. 6.1.1.1.  </t>
  </si>
  <si>
    <t>Pemasangan 1 titik Stop kontak, Clipsal</t>
  </si>
  <si>
    <t>Tukang listrik</t>
  </si>
  <si>
    <t>Kabel NYM 3 x 2,5 mm, Suprame</t>
  </si>
  <si>
    <t>Pipa konduit 5/8"</t>
  </si>
  <si>
    <t>Stop kontak Clipsal + indoos</t>
  </si>
  <si>
    <t>Pemasangan 1 titik Stop Kontak AC, Clipsal</t>
  </si>
  <si>
    <t>Stop kontak AC+ indoos</t>
  </si>
  <si>
    <t>Pemasangan 1 M1 Kabel LAN</t>
  </si>
  <si>
    <t xml:space="preserve">Kabel LAN </t>
  </si>
  <si>
    <t>Pipa 5/8"</t>
  </si>
  <si>
    <t>Pemasangan 1 M1 Kabel Telephon</t>
  </si>
  <si>
    <t>Kabel Telepon</t>
  </si>
  <si>
    <t xml:space="preserve"> Pemasangan Instalasi 1 titik Penerangan + Lampu TL Bambu 18 Watt Komplit Philips</t>
  </si>
  <si>
    <t>Kabel NYM 2 x 2,5 mm, Suprame</t>
  </si>
  <si>
    <t xml:space="preserve">Lampu TL Bambu 18 Watt Komplit, Philips </t>
  </si>
  <si>
    <t>Pemasangan Instalasi 1 titik Penerangan + Fiting Down Light 5" + Lampu 18 Watt Philips</t>
  </si>
  <si>
    <t xml:space="preserve">Lampu 18 Watt, Philips </t>
  </si>
  <si>
    <t>Fiting Down Light 5"</t>
  </si>
  <si>
    <t>Pemasangan Instalasi 1 titik Penerangan + Fiting Tempel + Lampu 18 Watt Philips</t>
  </si>
  <si>
    <t>Fiting Tempel</t>
  </si>
  <si>
    <t xml:space="preserve">A. 6.1.1.2.  </t>
  </si>
  <si>
    <t>Pemasangan 1 titik Saklar Tunggal, Clipsal</t>
  </si>
  <si>
    <t>Kabel NYM 3 x 2,5 mm Suprame</t>
  </si>
  <si>
    <t>Pipa pralon 5/8"</t>
  </si>
  <si>
    <t>Saklar tunggal + indoos</t>
  </si>
  <si>
    <t xml:space="preserve">A. 6.1.1.2a.  </t>
  </si>
  <si>
    <t>Pemasangan 1  Conector LAN Komputer</t>
  </si>
  <si>
    <t xml:space="preserve">A. 6.1.1.2b.  </t>
  </si>
  <si>
    <t>Pemasangan 1  Conector Telepon</t>
  </si>
  <si>
    <t xml:space="preserve">A. 6.1.1.3.  </t>
  </si>
  <si>
    <t>Pemasangan 1 titik Saklar ganda, Clipsal</t>
  </si>
  <si>
    <t>Kabel NYA 3 x 2,5 mm</t>
  </si>
  <si>
    <t>Saklar ganda + indoos</t>
  </si>
  <si>
    <t>Lampu PLC  32 watt</t>
  </si>
  <si>
    <t>A. 6.1.1.5.  Pemasangan 1 buah Lampu PLC 11 watt</t>
  </si>
  <si>
    <t>Lampu PLC 11 watt</t>
  </si>
  <si>
    <t>Fiting keramik</t>
  </si>
  <si>
    <t>Roset</t>
  </si>
  <si>
    <t>Lampu pijar 25 watt</t>
  </si>
  <si>
    <t>Panel Box + MCB</t>
  </si>
  <si>
    <t>Kabel NYA 1 x 2,5 mm</t>
  </si>
  <si>
    <t xml:space="preserve">A. 6.1.1.3a. </t>
  </si>
  <si>
    <t>1 M1. Penadaan &amp; Pemasangan Kabel NYY 3 x 4 mm,, Suprame</t>
  </si>
  <si>
    <t xml:space="preserve">A. 6.1.1.3b. </t>
  </si>
  <si>
    <t>1 Bh Pengadaan dan Pemasangan stik Penangkal Petir Lengkap, ex. Tembasa</t>
  </si>
  <si>
    <t xml:space="preserve">A. 6.1.1.3c. </t>
  </si>
  <si>
    <t>1 M1 Pengadaan dan pemasangan kabel BC 50 mm</t>
  </si>
  <si>
    <t xml:space="preserve">A. 6.1.1.3d. </t>
  </si>
  <si>
    <t>1 Bh Pengadaan dan pemasangan Grounding</t>
  </si>
  <si>
    <t xml:space="preserve">A. 6.1.1.3e. </t>
  </si>
  <si>
    <t>1 M1 Pas. Pipa Gas Medis</t>
  </si>
  <si>
    <t xml:space="preserve">A. 6.1.1.3f. </t>
  </si>
  <si>
    <t>1 Bh Pengadaan dan pemasangan Panel DP Tipe OB Plastik</t>
  </si>
  <si>
    <t>A. 6.1.1.4</t>
  </si>
  <si>
    <t>1 m1 penyambungan kabel NYY 4  x 10 mm</t>
  </si>
  <si>
    <t>Tukang Listrik</t>
  </si>
  <si>
    <t>Kabel NYY 4 x 10 mm, Suprame</t>
  </si>
  <si>
    <t>A. 6.1.1.5</t>
  </si>
  <si>
    <t>1 m1 penyambungan kabel NYY 3 x 4 mm</t>
  </si>
  <si>
    <t>Kabel NYY 3 x 4 mm, Suprame</t>
  </si>
  <si>
    <t>A. 6.1.1.6</t>
  </si>
  <si>
    <t>1 Bh Pengadaan dan pemasangan MCB 25 A</t>
  </si>
  <si>
    <t>A. 6.1.1.7</t>
  </si>
  <si>
    <t>1 Bh Pengadaan dan pemasangan MCB 6 A</t>
  </si>
  <si>
    <t>A. 6.1.1.8</t>
  </si>
  <si>
    <t>Ls. Pengadaan dan pemasangan Penambahan Daya Listrik Baru</t>
  </si>
  <si>
    <t>A.8.4.1.1a</t>
  </si>
  <si>
    <t>A.8.4.1.1b</t>
  </si>
  <si>
    <t>A.8.4.1.1c</t>
  </si>
  <si>
    <t>A.8.4.1.1d</t>
  </si>
  <si>
    <t>A.8.4.1.1e</t>
  </si>
  <si>
    <t>A.8.4.1.37</t>
  </si>
  <si>
    <t>A.8.4.3.1c</t>
  </si>
  <si>
    <t>A.8.4.3.1.4</t>
  </si>
  <si>
    <t>Pemasangan 1 buah Lampu  PLC 32 watt</t>
  </si>
  <si>
    <t xml:space="preserve">A. 6.1.1.4.  </t>
  </si>
  <si>
    <t>Pemasangan 1 buah Lampu Pijar 25 watt</t>
  </si>
  <si>
    <t xml:space="preserve">A. 6.1.1.6.  </t>
  </si>
  <si>
    <t>Pemasangan 1 buah Box Panel Fuse + MCB (2x450 VA)</t>
  </si>
  <si>
    <t xml:space="preserve">A. 6.1.1.7.  </t>
  </si>
  <si>
    <t>Pemasangan instalasi listrik</t>
  </si>
  <si>
    <t xml:space="preserve">A. 6.1.1.8.  </t>
  </si>
  <si>
    <t>Seng plat 3" x 6" bjls 28</t>
  </si>
  <si>
    <t>Rangka metal hollow 40.40.2 mm</t>
  </si>
  <si>
    <t>Kayu balok 6/12 (Meranti)</t>
  </si>
  <si>
    <t>Kayu Papan ( albesia )</t>
  </si>
  <si>
    <t>g</t>
  </si>
  <si>
    <t>Pipa PVC 4”</t>
  </si>
  <si>
    <t>Sewa Tripot/Tackel &amp; handle crane 2 T</t>
  </si>
  <si>
    <t xml:space="preserve">A.8.4.2.20  </t>
  </si>
  <si>
    <t>A.8.4.2.21</t>
  </si>
  <si>
    <t>A.8.4.2.36</t>
  </si>
  <si>
    <t>A.8.4.2.37</t>
  </si>
  <si>
    <t>A.8.4.3.2</t>
  </si>
  <si>
    <t>A.8.4.3.16</t>
  </si>
  <si>
    <t>A.8.4.6.1</t>
  </si>
  <si>
    <t>Kepala Tukang Listrik</t>
  </si>
  <si>
    <t>Tukang las konstruksi</t>
  </si>
  <si>
    <t>Tukang besi konstruksi</t>
  </si>
  <si>
    <t>Jaring kawat baja dilas (wiremesh)</t>
  </si>
  <si>
    <t>Besi tulangan beton ulir/polos</t>
  </si>
  <si>
    <t>Tukang stil bali</t>
  </si>
  <si>
    <t>Kepala Tukang stil bali</t>
  </si>
  <si>
    <t>Semen</t>
  </si>
  <si>
    <t>Cor beton rabat 1:3:5</t>
  </si>
  <si>
    <t>A.5.1.1.22.a</t>
  </si>
  <si>
    <t>A.5.1.1.21.a</t>
  </si>
  <si>
    <t>II</t>
  </si>
  <si>
    <t>III</t>
  </si>
  <si>
    <t>Pemasangan 1 m3 pondasi batu belah campuran 1SP : 5 PP</t>
  </si>
  <si>
    <t>Pemasangan 1 m3 batu kosong (anstamping)</t>
  </si>
  <si>
    <t>IV</t>
  </si>
  <si>
    <t>Pembesian 10 kg dengan besi polos atau besi ulir</t>
  </si>
  <si>
    <t>Pemasangan 1 m2 bekisting untuk sloof</t>
  </si>
  <si>
    <t>Pemasangan 1 m2 bekisting untuk kolom</t>
  </si>
  <si>
    <t>Pemasangan 1 m2 bekisting untuk balok</t>
  </si>
  <si>
    <t>Pemasangan 1 m2 bekisting untuk lantai</t>
  </si>
  <si>
    <t>Pemasangan 1 m2 bekisting untuk tangga</t>
  </si>
  <si>
    <t>V</t>
  </si>
  <si>
    <t xml:space="preserve">A.4.1.1.28 </t>
  </si>
  <si>
    <t>A.4.1.1.24</t>
  </si>
  <si>
    <t>A.4.1.1.23</t>
  </si>
  <si>
    <t>A.4.1.1.22</t>
  </si>
  <si>
    <t xml:space="preserve">A.4.1.1.21 </t>
  </si>
  <si>
    <t xml:space="preserve">A.4.1.1.17 </t>
  </si>
  <si>
    <t>VI</t>
  </si>
  <si>
    <t>Pengerjaan 100 kg pekerjaan perakitan</t>
  </si>
  <si>
    <t>Memasang 1M² dinding Batako, campuran spesi 1PC : 4PP</t>
  </si>
  <si>
    <t>XIII</t>
  </si>
  <si>
    <t>XIV</t>
  </si>
  <si>
    <t>Kepala Tukang Besi</t>
  </si>
  <si>
    <t>Kepala Tukang cat</t>
  </si>
  <si>
    <t>Tukang setil bali</t>
  </si>
  <si>
    <t>Kepala tukang setil bali</t>
  </si>
  <si>
    <t>Seal Tape</t>
  </si>
  <si>
    <t>Pengadaan dan Pemsangan Kran Air</t>
  </si>
  <si>
    <t>Pengadaan dan PemasanganGate valve 1/2" (Onda)</t>
  </si>
  <si>
    <t>Pengadaan dan Pemasangan Angle Lockable Magnetic</t>
  </si>
  <si>
    <t>Pengadaan dan pemasangan Pipa GIP Ø 1/2"</t>
  </si>
  <si>
    <t>Pengadaan dan pemasanganKnee  GIP Ø ½"</t>
  </si>
  <si>
    <t>Pengadaan dan pemasangan Bantalan  Bak water meter</t>
  </si>
  <si>
    <t>Pengadaan dan pemasangan Bak water meter</t>
  </si>
  <si>
    <t>Pengadaan dan pemasangan Lem Pipa PVC</t>
  </si>
  <si>
    <t>Pengadaan dan pemasangan Knee  PVC Ø ½"</t>
  </si>
  <si>
    <t>Pengadaan dan pemasangan Socket  Ø ½"</t>
  </si>
  <si>
    <t>Pengadaan dan pemasangan Seltip</t>
  </si>
  <si>
    <t>Pengadaan dan pemasangan Cap Plugh/Plugen GIP Ø ½"</t>
  </si>
  <si>
    <t xml:space="preserve">Pengadaan dan pemasangan Tee gip 1/2” </t>
  </si>
  <si>
    <t xml:space="preserve">Pengadaan dan pemasangan Elbow FM gip 1/2” </t>
  </si>
  <si>
    <t>Pengadaan dan pemasangan Taping sadle 2 x 1/2 (Onda)</t>
  </si>
  <si>
    <t>Pengadaan dan pemasangan Water Meter Drat +Copling 1/2" (Onda)</t>
  </si>
  <si>
    <t xml:space="preserve">Pengadaan dan pemasangan Pipa PVC Ø ½" </t>
  </si>
  <si>
    <t xml:space="preserve"> ….... x 1¼" </t>
  </si>
  <si>
    <t xml:space="preserve"> 20 x 1¼" </t>
  </si>
  <si>
    <t>20 mm</t>
  </si>
  <si>
    <t>20 x 20"</t>
  </si>
  <si>
    <t>½"</t>
  </si>
  <si>
    <t>½" x ½"</t>
  </si>
  <si>
    <t xml:space="preserve"> ½"</t>
  </si>
  <si>
    <t>Urugan kembali galian tanah</t>
  </si>
  <si>
    <t>Pengadaan dan pemasangan Clamp Saddle</t>
  </si>
  <si>
    <t>Pengadaan dan pemasangan Ferrule With Cutter</t>
  </si>
  <si>
    <t>Pengadaan dan pemasangan Pipa PN 16</t>
  </si>
  <si>
    <t xml:space="preserve">Pengadaan dan pemasangan Equal Elbow </t>
  </si>
  <si>
    <t>Pengadaan dan pemasangan Angle Lockable Magnetic</t>
  </si>
  <si>
    <t>Pengadaan dan pemasangan Altap Kran</t>
  </si>
  <si>
    <t>Pengadaan dan pemasangan Bak Water  Meter Fiber</t>
  </si>
  <si>
    <t>Pengadaan dan pemasanganBantalan bak W.Meter</t>
  </si>
  <si>
    <t>Pengadaan dan pemasangan Bronze Gate Valve GWI</t>
  </si>
  <si>
    <t>Pengadaan dan pemasangan Double Neple GWI</t>
  </si>
  <si>
    <t>Pengadaan dan pemasangan Kenne GWI</t>
  </si>
  <si>
    <t>Pengadaan dan pemasangan Pipa Riser panjang 30 cm GWI</t>
  </si>
  <si>
    <t>Pengadaan dan pemasangan TEE GWI</t>
  </si>
  <si>
    <t>Pengadaan dan pemasangan Cap/Plugh GWI</t>
  </si>
  <si>
    <t>Pengadaan dan pemasangan Water Meter Komplit  (onda)</t>
  </si>
  <si>
    <t>Pekerjaan 1 Unit Sambungan Rumah (SR) Pipa PVC</t>
  </si>
  <si>
    <t>Pekerjaan 1 Unit Sambungan Rumah (SR) Pipa HDPE</t>
  </si>
  <si>
    <t>Pengadaan dan pemasangan Pipa Riser panjang 80 cm GWI</t>
  </si>
  <si>
    <t xml:space="preserve">A.8.4.5.6 </t>
  </si>
  <si>
    <t>A.8.4.5.6a</t>
  </si>
  <si>
    <t>A.8.4.5.6b</t>
  </si>
  <si>
    <t>A.8.4.5.6c</t>
  </si>
  <si>
    <t>A.8.4.5.6d</t>
  </si>
  <si>
    <t>A.8.4.5.6e</t>
  </si>
  <si>
    <t>A.8.4.5.6f</t>
  </si>
  <si>
    <t>A.8.4.5.6g</t>
  </si>
  <si>
    <t>A.8.4.5.6h</t>
  </si>
  <si>
    <t>A.8.4.5.6i</t>
  </si>
  <si>
    <t>A.8.4.5.6j</t>
  </si>
  <si>
    <t>Kode Analisa</t>
  </si>
  <si>
    <t>Jaring kawat baja dilas</t>
  </si>
  <si>
    <t xml:space="preserve">Pipa PVC </t>
  </si>
  <si>
    <t>Kayu usuk 5/7 ( albesia )</t>
  </si>
  <si>
    <t xml:space="preserve">A. 6.1.1.4 </t>
  </si>
  <si>
    <t xml:space="preserve">A. 6.1.1.8a </t>
  </si>
  <si>
    <t>A. 6.1.1.8b</t>
  </si>
  <si>
    <t>A. 6.1.1.8c</t>
  </si>
  <si>
    <t>A. 6.1.1.8d</t>
  </si>
  <si>
    <t>A. 6.1.1.8e</t>
  </si>
  <si>
    <t>A. 6.1.1.8f</t>
  </si>
  <si>
    <t>A. 6.1.1.8g</t>
  </si>
  <si>
    <t>A. 6.1.1.8h</t>
  </si>
  <si>
    <t>Galian tanah</t>
  </si>
  <si>
    <t>Pondasi batu kali 1:5</t>
  </si>
  <si>
    <t xml:space="preserve">ring beton bertulang </t>
  </si>
  <si>
    <t>Pepalihan style bali batu hitam</t>
  </si>
  <si>
    <t xml:space="preserve">Padmasari batu hitam </t>
  </si>
  <si>
    <t>Membuat 1 m' kolom praktis beton bertulang (11 x 11) cm</t>
  </si>
  <si>
    <t>Pemasangan 1 bh Flange Socket Ø 2"</t>
  </si>
  <si>
    <t>Flange Socket Ø 2"</t>
  </si>
  <si>
    <t>Pemasangan 1 bh Giboult Joint PVC Ø 2"</t>
  </si>
  <si>
    <t>Giboult Joint PVC  Ø 2"</t>
  </si>
  <si>
    <t>Pemasangan/Penyambungan 1 bh Bronze Gate Valve Ø 1 1/2"</t>
  </si>
  <si>
    <t>Bronze Gate Valve 1 1/2"</t>
  </si>
  <si>
    <t>Pemasangan/Penyambungan 1 bh Tee PVC RRJ Ø 2" x 2 "</t>
  </si>
  <si>
    <t>Tee PVC RRJ  Ø 2" x 2 "</t>
  </si>
  <si>
    <t>Pemasangan/Penyambungan 1 bh Tee PVC  Ø 2" x 1 1/2 "</t>
  </si>
  <si>
    <t>Tee PVC  Ø 2" x 1 1/2 "</t>
  </si>
  <si>
    <t>Pemasangan/Penyambungan 1 bh Tee PVC  Ø1 1/2" x 1 1/2 "</t>
  </si>
  <si>
    <t>Tee PVC  Ø 1 1/2" x 1 1/2 "</t>
  </si>
  <si>
    <t>Pemasangan/Penyambungan 1 bh Bend PVC RRJ Ø 2" x 90</t>
  </si>
  <si>
    <t>Bend PVC RRJ Ø 2" x 90</t>
  </si>
  <si>
    <t>Pemasangan/Penyambungan 1 bh Bend PVC RRJ Ø 2" x 45</t>
  </si>
  <si>
    <t>Bend PVC RRJ Ø 2" x 45</t>
  </si>
  <si>
    <t xml:space="preserve">Pemasangan/Penyambungan 1 bh Valve Socket Ø 1 1/2" </t>
  </si>
  <si>
    <t xml:space="preserve">Valve Socket Ø 1 1/2" </t>
  </si>
  <si>
    <t xml:space="preserve">Pemasangan/Penyambungan 1 bh Dop PVC RRJ Ø 2" </t>
  </si>
  <si>
    <t xml:space="preserve">Dop PVC RRJ Ø 2" </t>
  </si>
  <si>
    <t xml:space="preserve">Pemasangan/Penyambungan 1 bh Dop PVC Ø 1 1/2" </t>
  </si>
  <si>
    <t xml:space="preserve">Dop PVC Ø 1 1/2" </t>
  </si>
  <si>
    <t xml:space="preserve">Pemasangan 1 bh Clamp Saddle Ø 2" x 1" </t>
  </si>
  <si>
    <t xml:space="preserve">Clamp Saddle Ø 2" x 1" </t>
  </si>
  <si>
    <t xml:space="preserve">Pemasangan 1 bh Clamp Saddle Ø 2" x 1/2" </t>
  </si>
  <si>
    <t xml:space="preserve">Clamp Saddle Ø 2" x 1/2" </t>
  </si>
  <si>
    <t xml:space="preserve">Pemasangan 1 bh Double Nepel Ø 1" </t>
  </si>
  <si>
    <t xml:space="preserve">Double Nepel Ø 1" </t>
  </si>
  <si>
    <t xml:space="preserve">Pemasangan 1 bh Double Nepel Ø  1/2" </t>
  </si>
  <si>
    <t xml:space="preserve">Double Nepel Ø 1/2" </t>
  </si>
  <si>
    <t xml:space="preserve">Pemasangan 1 bh Faucet Socket Ø 1" </t>
  </si>
  <si>
    <t xml:space="preserve">Faucet Socket Ø 1" </t>
  </si>
  <si>
    <t xml:space="preserve">Pemasangan 1 bh Faucet Socket Ø  1/2" </t>
  </si>
  <si>
    <t xml:space="preserve">Faucet Socket Ø 1/2" </t>
  </si>
  <si>
    <t xml:space="preserve">Pemasangan 1 bh Manometer (1-10 bar) </t>
  </si>
  <si>
    <t>Manometer (1 -10Bar)</t>
  </si>
  <si>
    <t>Pemasangan 1 bh Air Valve  Ø  1 "</t>
  </si>
  <si>
    <t>Air Valve  Ø  1 "</t>
  </si>
  <si>
    <t>A.8.4.3.16a</t>
  </si>
  <si>
    <t>A.8.4.3.16b</t>
  </si>
  <si>
    <t>A.8.4.3.16c</t>
  </si>
  <si>
    <t>A.8.4.3.16d</t>
  </si>
  <si>
    <t>A.8.4.3.16e</t>
  </si>
  <si>
    <t>A.8.4.3.16f</t>
  </si>
  <si>
    <t>A.8.4.3.16g</t>
  </si>
  <si>
    <t>A.8.4.3.16h</t>
  </si>
  <si>
    <t>A.8.4.3.16i</t>
  </si>
  <si>
    <t>A.8.4.3.16j</t>
  </si>
  <si>
    <t>A.8.4.3.16k</t>
  </si>
  <si>
    <t>A.8.4.3.16l</t>
  </si>
  <si>
    <t>A.8.4.3.16m</t>
  </si>
  <si>
    <t>A.8.4.3.16n</t>
  </si>
  <si>
    <t>A.8.4.3.16o</t>
  </si>
  <si>
    <t>A.8.4.3.16p</t>
  </si>
  <si>
    <t>A.8.4.3.16q</t>
  </si>
  <si>
    <t>A.8.4.3.16r</t>
  </si>
  <si>
    <t>A.8.4.3.16s</t>
  </si>
  <si>
    <t>XX</t>
  </si>
  <si>
    <t>ANALISA BIAYA KONSTRUKSI TAHUN 2022</t>
  </si>
  <si>
    <t>VOL</t>
  </si>
  <si>
    <t>TOTAL HARGA</t>
  </si>
  <si>
    <t>a</t>
  </si>
  <si>
    <t>Pembuatan Dokumen Rencana Keselamatan Konstruksi</t>
  </si>
  <si>
    <t>c</t>
  </si>
  <si>
    <t>Pertemuan Keselamatan (Safety Talk/Tool Box Meeting)</t>
  </si>
  <si>
    <t>d</t>
  </si>
  <si>
    <t>Pelatihan RKK</t>
  </si>
  <si>
    <t>e</t>
  </si>
  <si>
    <t>P3K</t>
  </si>
  <si>
    <t>f</t>
  </si>
  <si>
    <t>Simulasi RKK;</t>
  </si>
  <si>
    <t>h</t>
  </si>
  <si>
    <t>Spanduk (banner) ;</t>
  </si>
  <si>
    <t>i</t>
  </si>
  <si>
    <t>Poster;</t>
  </si>
  <si>
    <t>Papan Informasi RKK.</t>
  </si>
  <si>
    <t>Alat Pelindung Diri (APD):</t>
  </si>
  <si>
    <t>Topi Pelindung (Safety Helmet) ;</t>
  </si>
  <si>
    <t>Pelindung Mata (Goggles, Spectacles);</t>
  </si>
  <si>
    <t>Pelindung Pernapasan dan Mulut (Masker)</t>
  </si>
  <si>
    <t>Sarung Tangan (Safety Gloves);</t>
  </si>
  <si>
    <t>Sepatu Keselamatan (Rubber Safety Shoes_and toe cap)</t>
  </si>
  <si>
    <t>Rompi Keselamatan (Safety Vest);</t>
  </si>
  <si>
    <t>j</t>
  </si>
  <si>
    <t>Asuransi dan Perizinan</t>
  </si>
  <si>
    <t>ob</t>
  </si>
  <si>
    <t>Petugas Keselamatan Konstruksi</t>
  </si>
  <si>
    <t>Petugas P3K;</t>
  </si>
  <si>
    <t>Peralatan P3K (Kotak P3K, tandu, tabung oksigen,Obat Luka, Perban, dll)</t>
  </si>
  <si>
    <t>Tempat cuci tangan (watertank)</t>
  </si>
  <si>
    <t>Termometer digital (alat ukur suhu tubuh)</t>
  </si>
  <si>
    <t>rambu peringatan dengan kata-kata</t>
  </si>
  <si>
    <t>Bendera K3;</t>
  </si>
  <si>
    <t>Pembuatan Kartu Identitas Pekerja (KIP)</t>
  </si>
  <si>
    <t>Program Inspeksi</t>
  </si>
  <si>
    <t>Pelaporan dan Penyelidikan Insiden.</t>
  </si>
  <si>
    <t>Titik Kumpul (Assemly Poin)</t>
  </si>
  <si>
    <t>bulan</t>
  </si>
  <si>
    <t>Ketua/anggota</t>
  </si>
  <si>
    <t>Anggota</t>
  </si>
  <si>
    <t>TOTAL BIAYA KESELAMATAN DAN KESEHATAN KERJA</t>
  </si>
  <si>
    <t>Pek. Instalasi NYY  3 x 1,5 mm</t>
  </si>
  <si>
    <t>NYY  3 x 1,5 mm</t>
  </si>
  <si>
    <t>Pek. Instalasi Kabel NYY  4 x 1,5 mm</t>
  </si>
  <si>
    <t>Kabel NYY  4 x 1,5 mm</t>
  </si>
  <si>
    <t xml:space="preserve">Pek. Instalasi Kabel  Kabel NYY  3x2,5 mm </t>
  </si>
  <si>
    <t xml:space="preserve">Kabel NYY  3x2,5 mm </t>
  </si>
  <si>
    <t>Pek. Instalasi Kabel NYY  4x2,5 mm</t>
  </si>
  <si>
    <t>Kabel NYY  4x2,5 mm</t>
  </si>
  <si>
    <t>Pek. Instalasi NYY 4 x 6 mm</t>
  </si>
  <si>
    <t>NYY 4 x 6 mm</t>
  </si>
  <si>
    <t>Pek. Instalasi Kabel  NYYHY 3 x 2.5 mm</t>
  </si>
  <si>
    <t>Kabel  NYYHY 3 x 2.5 mm</t>
  </si>
  <si>
    <t>Pek. Instalasi Kabel  NYYHY  4 x 4 mm</t>
  </si>
  <si>
    <t>Kabel  NYYHY  4 x 4 mm</t>
  </si>
  <si>
    <t>Pek. Instalasi Kabel NYYHY 4 x 6 mm</t>
  </si>
  <si>
    <t>Kabel NYYHY 4 x 6 mm</t>
  </si>
  <si>
    <t>A. 6.1.1.8i</t>
  </si>
  <si>
    <t>Pek. Instalasi Kabel NYYHY 4 x 16 mm</t>
  </si>
  <si>
    <t>Kabel NYYHY 4 x 16 mm</t>
  </si>
  <si>
    <t>A. 6.1.1.8j</t>
  </si>
  <si>
    <t>Pek. Instalasi Kabel NYFGbY 4 x 4 mm2</t>
  </si>
  <si>
    <t>Kabel NYFGbY 4 x 4 mm2</t>
  </si>
  <si>
    <t>A. 6.1.1.8k</t>
  </si>
  <si>
    <t>Pek. Instalasi Kabel  NYFGBY  4 x 6 mm</t>
  </si>
  <si>
    <t>Kabel  NYFGBY  4 x 6 mm</t>
  </si>
  <si>
    <t>A. 6.1.1.8l</t>
  </si>
  <si>
    <t>Pek. Instalasi Kabel NYFGbY 4 x 10 mm2</t>
  </si>
  <si>
    <t>Kabel NYFGbY 4 x 10 mm2</t>
  </si>
  <si>
    <t>A. 6.1.1.8m</t>
  </si>
  <si>
    <t>Pek. Instalasi Kabel NYFGBY 4 x 16 mm</t>
  </si>
  <si>
    <t>Kabel NYFGBY 4 x 16 mm</t>
  </si>
  <si>
    <t>A. 6.1.1.8n</t>
  </si>
  <si>
    <t>Pek. Instalasi Kabel NYFGbY 4 x 25 mm2</t>
  </si>
  <si>
    <t>Kabel NYFGbY 4 x 25 mm2</t>
  </si>
  <si>
    <t>A. 6.1.1.8o</t>
  </si>
  <si>
    <t>Pek. Instalasi Kabel NYFGbY 4 x 35 mm2</t>
  </si>
  <si>
    <t>Kabel NYFGbY 4 x 35 mm2</t>
  </si>
  <si>
    <t>A. 6.1.1.8p</t>
  </si>
  <si>
    <t>Pek. Instalasi Kabel NYFGbY 4 x 50 mm2</t>
  </si>
  <si>
    <t>Kabel NYFGbY 4 x 50 mm2</t>
  </si>
  <si>
    <t>1 m1 penyambungan Kabel NYFGBY 4 x 70 mm</t>
  </si>
  <si>
    <t>A. 6.1.1.8q</t>
  </si>
  <si>
    <t>Pemasangan 1 buah kran diameter ½” atau ¾”</t>
  </si>
  <si>
    <t>Pemasangan 1 m pipa PVC Ø ½"</t>
  </si>
  <si>
    <t>Pemasangan 1 m pipa PVC Ø ¾"</t>
  </si>
  <si>
    <t>Pemasangan 1 m pipa PVC Ø 1"</t>
  </si>
  <si>
    <t>Pemasangan 1 m pipa PVC Ø 11/2"</t>
  </si>
  <si>
    <t>Pemasangan 1 m pipa PVC Ø 63 mm</t>
  </si>
  <si>
    <t>Pemasangan 1 m pipa PVC Ø 90 mm</t>
  </si>
  <si>
    <t>Pemasangan 1 m pipa PVC Ø 110 mm</t>
  </si>
  <si>
    <t>Pemasangan 1 m pipa PVC Ø 150 mm</t>
  </si>
  <si>
    <t>Pemasangan 1 m pipa PVC Ø 200 mm</t>
  </si>
  <si>
    <t>Pemasangan 1 m pipa HDPE Ø 20 mm</t>
  </si>
  <si>
    <t>Pemasangan 1 m pipa HDPE Ø 25 mm</t>
  </si>
  <si>
    <t>Pemasangan 1 m pipa HDPE Ø 32 mm</t>
  </si>
  <si>
    <t>Pemasangan 1 m pipa HDPE Ø 50 mm</t>
  </si>
  <si>
    <t>Pemasangan 1 m pipa HDPE Ø 63 mm</t>
  </si>
  <si>
    <t>Pemasangan 1 m pipa HDPE Ø 90 mm</t>
  </si>
  <si>
    <t>Pemasangan 1 m pipa HDPE Ø 100 mm</t>
  </si>
  <si>
    <t>Pemasangan 1 m’ pipa galvanis diameter ½”</t>
  </si>
  <si>
    <t>Pemasangan 1 m’ pipa galvanis diameter ¾  ”</t>
  </si>
  <si>
    <t xml:space="preserve">Pemasangan 1 m’ pipa galvanis diameter 1"  </t>
  </si>
  <si>
    <t>Pemasangan 1 m’ pipa galvanis diameter 1½”</t>
  </si>
  <si>
    <t>Pemasangan 1 m pipa GIP Ø 63 mm</t>
  </si>
  <si>
    <t>Pemasangan 1 m pipa GIP Ø 90 mm</t>
  </si>
  <si>
    <t>Pemasangan 1 m pipa GIP Ø 100 mm</t>
  </si>
  <si>
    <t>Pemasangan 1 m pipa GIP Ø 150 mm</t>
  </si>
  <si>
    <t>Pemasangan 1 m pipa GIP Ø 200 mm</t>
  </si>
  <si>
    <t>Pemotongan 1 buah pipa PVC Ø 63 mm</t>
  </si>
  <si>
    <t>Pemotongan 1 buah pipa PVC Ø 90 mm</t>
  </si>
  <si>
    <t>Pemotongan 1 buah pipa PVC Ø 110 mm</t>
  </si>
  <si>
    <t>Pemotongan 1 buah pipa PVC Ø 150 mm</t>
  </si>
  <si>
    <t>Pemotongan 1 buah pipa PVC Ø 200 mm</t>
  </si>
  <si>
    <t>Pemotongan 1 buah pipa HDPE Ø 63 mm</t>
  </si>
  <si>
    <t>Pemotongan 1 buah pipa HDPE Ø 90 mm</t>
  </si>
  <si>
    <t>Pemotongan 1 buah pipa HDPE Ø 100 mm</t>
  </si>
  <si>
    <t>Pemotongan 1 buah pipa HDPE Ø 150 mm</t>
  </si>
  <si>
    <t>Pemotongan 1 buah pipa HDPE Ø 200 mm</t>
  </si>
  <si>
    <t>Pemotongan 1 buah pipa GIP Ø 63 mm</t>
  </si>
  <si>
    <t>Pemotongan 1 buah pipa GIP Ø 90 mm</t>
  </si>
  <si>
    <t>Pemotongan 1 buah pipa GIP Ø 100 mm</t>
  </si>
  <si>
    <t>Pemotongan 1 buah pipa GIP Ø 150 mm</t>
  </si>
  <si>
    <t>Pemotongan 1 buah pipa GIP Ø 200 mm</t>
  </si>
  <si>
    <t>Pemasangan 1 bh Gate Valve Ø 90 mm</t>
  </si>
  <si>
    <t>Pemasangan 1 bh Gate Valve Ø 100 mm</t>
  </si>
  <si>
    <t>Pemasangan 1 bh Gate Valve Ø 150 mm</t>
  </si>
  <si>
    <t>Pemasangan 1 bh Gate Valve Ø 200 mm</t>
  </si>
  <si>
    <t>Pemasangan 1 buah Valve Ø 150 mm</t>
  </si>
  <si>
    <t>Pemasangan 1 buah Tee Ø 150 mm</t>
  </si>
  <si>
    <t>Pemasangan 1 buah Tee Ø 200 mm</t>
  </si>
  <si>
    <t>Pengetesan 1 m pipa Ø 25 mm</t>
  </si>
  <si>
    <t>Pengetesan 1 m pipa Ø 40 mm</t>
  </si>
  <si>
    <t>Pengetesan 1 m pipa Ø 50 mm</t>
  </si>
  <si>
    <t>Pengetesan 1 m pipa Ø 75 mm</t>
  </si>
  <si>
    <t>Pengetesan 1 m pipa Ø 100 mm</t>
  </si>
  <si>
    <t>Pengetesan 1 m pipa Ø 150 mm</t>
  </si>
  <si>
    <t>Pengetesan 1 m pipa Ø 200 mm</t>
  </si>
  <si>
    <t xml:space="preserve">Pengurasan/Flushing 1 m' Pipa Ø 1"  </t>
  </si>
  <si>
    <t xml:space="preserve">Pengurasan/Flushing 1 m' Pipa Ø 2"  </t>
  </si>
  <si>
    <t xml:space="preserve">Pengurasan/Flushing 1 m' Pipa Ø 1½"  </t>
  </si>
  <si>
    <t xml:space="preserve">Pengurasan/Flushing 1 m' Pipa Ø 3"  </t>
  </si>
  <si>
    <t xml:space="preserve">Pengurasan/Flushing 1 m' Pipa Ø 4"  </t>
  </si>
  <si>
    <t xml:space="preserve">Pengurasan/Flushing 1 m' Pipa Ø 6"  </t>
  </si>
  <si>
    <t>Pemasangan 1 buah floor drain</t>
  </si>
  <si>
    <t>Pemasangan 1 m’ pipa PVC tipe AW diameter 4”</t>
  </si>
  <si>
    <t>A.4.1.1 HARGA SATUAN PEKERJAAN BETON</t>
  </si>
  <si>
    <t>DAFTAR HARGA SATUAN BAHAN DAN UPAH</t>
  </si>
  <si>
    <t>KEGIATAN</t>
  </si>
  <si>
    <t>PEKERJAAN</t>
  </si>
  <si>
    <t>LOKASI</t>
  </si>
  <si>
    <t>TUHAN</t>
  </si>
  <si>
    <t>URAIAN PEKERJAAN</t>
  </si>
  <si>
    <t>PANJANG</t>
  </si>
  <si>
    <t>LEBAR</t>
  </si>
  <si>
    <t>TINGGI</t>
  </si>
  <si>
    <t>JUMLAH 1</t>
  </si>
  <si>
    <t>JUMLAH 2</t>
  </si>
  <si>
    <t>LUAS</t>
  </si>
  <si>
    <t>KELILING</t>
  </si>
  <si>
    <t>BERAT JENIS</t>
  </si>
  <si>
    <t>WASTE</t>
  </si>
  <si>
    <t>Pek. Pasang Papan Nama</t>
  </si>
  <si>
    <t>Pek. Uitset Dan Bowplank</t>
  </si>
  <si>
    <t>PEKERJAAN TANAH DAN PASANGAN</t>
  </si>
  <si>
    <t>Pek. Urugan Tanah Kembali</t>
  </si>
  <si>
    <t>Pek. Urugan Pasir Bawah Pondasi</t>
  </si>
  <si>
    <t>Pek. Pasangan Batu Kosong</t>
  </si>
  <si>
    <t>PEKERJAAN BETON</t>
  </si>
  <si>
    <t>Beton K 250</t>
  </si>
  <si>
    <t>Pembesian</t>
  </si>
  <si>
    <t>Begesting</t>
  </si>
  <si>
    <t>Pek. Dinding Batako 1 : 4</t>
  </si>
  <si>
    <t>Pek. Coating</t>
  </si>
  <si>
    <t>PEKERJAAN TEMPAT SUCI</t>
  </si>
  <si>
    <t>Pek. Beton Pondasi Telapak</t>
  </si>
  <si>
    <t>Beton K 100</t>
  </si>
  <si>
    <t>Pek. Plat Lantai 12 cm</t>
  </si>
  <si>
    <t>Pek. Tangga 12 cm</t>
  </si>
  <si>
    <t>PEKERJAAN PIPA DRAINASE</t>
  </si>
  <si>
    <t>Pek. Pipa 2" tipe AW Drainase Lantai Tempat Suci</t>
  </si>
  <si>
    <t>Pek. Floordrain</t>
  </si>
  <si>
    <t>PEKERJAAN PENUTUP LANGIT - LANGIT</t>
  </si>
  <si>
    <t>PEMBANGUNAN PADMASANA &amp; TEMBOK PEMBATAS HALAMAN UTARA GEDUNG BPR</t>
  </si>
  <si>
    <t>TAHUN</t>
  </si>
  <si>
    <t>KABUPATEN BANGLI</t>
  </si>
  <si>
    <t>JUMLAH HARGA</t>
  </si>
  <si>
    <t>TOTAL COST</t>
  </si>
  <si>
    <t>PPN 11%</t>
  </si>
  <si>
    <t>TOTAL REAL COST</t>
  </si>
  <si>
    <t>TERBILANG</t>
  </si>
  <si>
    <t>ENGINEERING ESTIMATE</t>
  </si>
  <si>
    <t>6 = 3 * 5</t>
  </si>
  <si>
    <t>PEKERJAAN PERSIAPAN</t>
  </si>
  <si>
    <t>TOTAL A</t>
  </si>
  <si>
    <t>PEKERJAAN PAGAR SISI UTARA</t>
  </si>
  <si>
    <t>TOTAL B</t>
  </si>
  <si>
    <t>TOTAL C</t>
  </si>
  <si>
    <t>TOTAL D</t>
  </si>
  <si>
    <t>TOTAL E</t>
  </si>
  <si>
    <r>
      <t xml:space="preserve">Pengukuran dan pemasangan 1 m1 </t>
    </r>
    <r>
      <rPr>
        <b/>
        <i/>
        <sz val="12"/>
        <rFont val="Cambria"/>
        <family val="1"/>
        <scheme val="major"/>
      </rPr>
      <t>Bouwplank</t>
    </r>
  </si>
  <si>
    <t>orang</t>
  </si>
  <si>
    <t>lembar</t>
  </si>
  <si>
    <t>pasang</t>
  </si>
  <si>
    <t>Pagar</t>
  </si>
  <si>
    <t>Padmasana</t>
  </si>
  <si>
    <t>Urugan pasir</t>
  </si>
  <si>
    <t>Cor beton rabat 1:3:5 (pengeresek)</t>
  </si>
  <si>
    <t>A. 10.1.1</t>
  </si>
  <si>
    <t>Pek. Pagar Stilbali Batu Hitam Karangasem Tebal 5 cm</t>
  </si>
  <si>
    <t>Kolom praktis</t>
  </si>
  <si>
    <t>A.10.1.2</t>
  </si>
  <si>
    <t>A.10.1.3</t>
  </si>
  <si>
    <t>Pek. Kepala Paduraksa Batu Hitam Karangasem</t>
  </si>
  <si>
    <t>Pek. Paduraksa Batu Hitam Karangasem</t>
  </si>
  <si>
    <t>Pembesian Wiremesh M10 2 Lapis</t>
  </si>
  <si>
    <t>Pek. Pengukuran Dan Pemasangan Bowplank</t>
  </si>
  <si>
    <t>PEKERJAAN PAGAR TEMPAT SUCI</t>
  </si>
  <si>
    <t>A.10.1.4</t>
  </si>
  <si>
    <t>Pemasangan 1 m2 Bekisting Untuk Kolom Lingkaran</t>
  </si>
  <si>
    <t>Seng plat bjls 28</t>
  </si>
  <si>
    <t>PEKERJAAN BANGUNAN SUCI</t>
  </si>
  <si>
    <t>Pek. Candi Bentar Batu Hitam Karangasem Tebal 5 cm</t>
  </si>
  <si>
    <t>A.10.1.5</t>
  </si>
  <si>
    <t>Pemasangan Candi bentar batu hitam T=3,5M</t>
  </si>
  <si>
    <t>Candi bentar batu hitam T=3,5M</t>
  </si>
  <si>
    <t>Pek. Beton Kolom 40 x 40 (K1)</t>
  </si>
  <si>
    <t>Pek. Beton Kolom Diameter 40 (K2)</t>
  </si>
  <si>
    <t>Pek. Beton Sloof 20 x 25 (S1)</t>
  </si>
  <si>
    <t>Pek. Beton Balok 20 x 40 (B1)</t>
  </si>
  <si>
    <t>Pek. Beton Balok 20 x 35 (B2)</t>
  </si>
  <si>
    <t>Balok Lantai</t>
  </si>
  <si>
    <t>Tangga</t>
  </si>
  <si>
    <t>PEKERJAAN RAILING TANGGA</t>
  </si>
  <si>
    <t>Pek. Toping Railing Tangga Batu Hitam Karangasem</t>
  </si>
  <si>
    <t>Kolom K1</t>
  </si>
  <si>
    <t>Kolom K2</t>
  </si>
  <si>
    <t>PEKERJAAN PASANGAN DINDING</t>
  </si>
  <si>
    <t>Pek. Pasangan Pondasi Batu Belah 1 : 5</t>
  </si>
  <si>
    <t>Pek. Pasangan Pondasi Batu Kosong</t>
  </si>
  <si>
    <t>Pek. Bale Piasan</t>
  </si>
  <si>
    <t>Pek. Rambut Sedana</t>
  </si>
  <si>
    <t>Pek. Pelinggih (Penglurah)</t>
  </si>
  <si>
    <t>Pek. Padmasari</t>
  </si>
  <si>
    <t>PEKERJAAN FINISHING LANTAI DAN DINDING</t>
  </si>
  <si>
    <t>Pek. Tempelan Batu Hitam Karangasem Kolom</t>
  </si>
  <si>
    <t>Pek. Tempelan Batu Hitam Karangasem Railing Tangga</t>
  </si>
  <si>
    <t>A.10.1.7</t>
  </si>
  <si>
    <t>Pekerjaan 1 m2 Coating Batu Alam</t>
  </si>
  <si>
    <t>Coating natural</t>
  </si>
  <si>
    <t>Kuas star 4"</t>
  </si>
  <si>
    <t>A.10.1.9</t>
  </si>
  <si>
    <t>Pemasangan Padmasari batu hitam</t>
  </si>
  <si>
    <t>Cor beton rabat 1:3:5 (Pengresek)</t>
  </si>
  <si>
    <t>1 m1 Pas. Tembok stilbali dengan batu candi hitam</t>
  </si>
  <si>
    <t>Pepalihan styl bali batu candi hitam</t>
  </si>
  <si>
    <t>Batu Candi Hitam 30 x 30 tebal 2cm</t>
  </si>
  <si>
    <t>Pemasangan 1m2 Stil bali dengan batu candi hitam</t>
  </si>
  <si>
    <t>A.10.1.10</t>
  </si>
  <si>
    <t>Batu candi hitam 30 x 30 cm tebal 2 cm</t>
  </si>
  <si>
    <t>1 Bh Paduraksa Dengan Batu Candi Hitam</t>
  </si>
  <si>
    <t>Pepalihan style bali batu candi hitam</t>
  </si>
  <si>
    <t>1 Bh Kepala Paduraksa Dengan Batu Candi Hitam</t>
  </si>
  <si>
    <t>Pek. Pagar Stilbali Batu Candi Hitam</t>
  </si>
  <si>
    <t>Pek. Paduraksa Batu Candi Hitam</t>
  </si>
  <si>
    <t>Pek. Kepala Paduraksa Batu Candi Hitam</t>
  </si>
  <si>
    <t>Pek. Tempelan Kolom Batu Candi Hitam</t>
  </si>
  <si>
    <t>Pek. Tempelan Railing Tangga Batu Candi Hitam</t>
  </si>
  <si>
    <t>Pek. Toping Railing Tangga Batu Candi Hitam</t>
  </si>
  <si>
    <t>Pek. Plafond Lambersering</t>
  </si>
  <si>
    <t>Pek. Rangka Plafond Kayu</t>
  </si>
  <si>
    <t>Pek. List Plafond Kayu</t>
  </si>
  <si>
    <t>Pek. Politur Melamic</t>
  </si>
  <si>
    <t>KESELAMATAN DAN KESEHATAN KERJA</t>
  </si>
  <si>
    <t>Penyiapan RKK:</t>
  </si>
  <si>
    <t>-</t>
  </si>
  <si>
    <t>Induksi RKK (Safety Induction)</t>
  </si>
  <si>
    <t>Pengarahan RKK (safety briefing Meeting)</t>
  </si>
  <si>
    <t>TOTAL D.I</t>
  </si>
  <si>
    <t>TOTAL D.II</t>
  </si>
  <si>
    <t>TOTAL D.III</t>
  </si>
  <si>
    <t>TOTAL D.IV</t>
  </si>
  <si>
    <t>TOTAL D.V</t>
  </si>
  <si>
    <t>TOTAL D.VI</t>
  </si>
  <si>
    <t>TOTAL F</t>
  </si>
  <si>
    <t>box</t>
  </si>
  <si>
    <t>Sosialisasi, Promosi dan Pelatihan:</t>
  </si>
  <si>
    <t>Alat Pelindung Kerja (APK) dan Alat Pelindung Diri (APD):</t>
  </si>
  <si>
    <t>Asuransi Dan Perizinan:</t>
  </si>
  <si>
    <t>Personel Keselamatan Konstruksi:</t>
  </si>
  <si>
    <t>Fasilitas Sarana, Prasarana dan Alat Kesehatan:</t>
  </si>
  <si>
    <t>Rambu- Rambu:</t>
  </si>
  <si>
    <t>Kegiatan dan Peralatan Terkait dengan Pengendalian Risiko Keselamatan Konstruksi:</t>
  </si>
  <si>
    <t>Pek. Pasangan Batu Kali 1: 5</t>
  </si>
  <si>
    <t>Pek. Dinding Batako 1: 4 Railing Tangga</t>
  </si>
  <si>
    <t>Atas</t>
  </si>
  <si>
    <t>Bawah</t>
  </si>
  <si>
    <t>Pek. Galian Tanah Pondasi Telapak</t>
  </si>
  <si>
    <t>Pek. Galian Tanah Pondasi Menerus</t>
  </si>
  <si>
    <t>Topi Pelindung (Safety Helmet);</t>
  </si>
  <si>
    <t>Pek. Penutup Lantai Batu Andesit</t>
  </si>
  <si>
    <t>A.10.1.12</t>
  </si>
  <si>
    <t>Andesit Acid</t>
  </si>
  <si>
    <t>A.10.1.13</t>
  </si>
  <si>
    <t>(a) 1 Buah papan nama pekerjaan mengunakan multiplex 10 mm, frame aluminium siku &amp; tiang kayu 5/7, printing banner plastik</t>
  </si>
  <si>
    <t>Kayu usuk 5/7</t>
  </si>
  <si>
    <t>Aluminium siku</t>
  </si>
  <si>
    <t>Banner plastik 0,6 x 0,8 m</t>
  </si>
  <si>
    <t>Menie</t>
  </si>
  <si>
    <t>Plywood 9 mm</t>
  </si>
  <si>
    <t>Aluminium siku 10 x 10 mm</t>
  </si>
  <si>
    <t>Banner plastik</t>
  </si>
  <si>
    <t>Beton K250</t>
  </si>
  <si>
    <t>Kantilever</t>
  </si>
  <si>
    <t>Sengkang Kantilever</t>
  </si>
  <si>
    <t>Menur batu hitam</t>
  </si>
  <si>
    <t>Pek. Pipa 4" tipe AW Air Hujan Lantai Tempat Suci</t>
  </si>
  <si>
    <t>1 Unit Gerbang Utama</t>
  </si>
  <si>
    <t>Besi hollow 4x4</t>
  </si>
  <si>
    <t>Perakitan</t>
  </si>
  <si>
    <t>Engsel Gerbang</t>
  </si>
  <si>
    <t>Handel Gerbang</t>
  </si>
  <si>
    <t>Aksesoris</t>
  </si>
  <si>
    <t>A.10.1.15</t>
  </si>
  <si>
    <t>Roda pintu gerbang</t>
  </si>
  <si>
    <t>Engsel besi pintu gerbang</t>
  </si>
  <si>
    <t>Handle besi pintu gerbang</t>
  </si>
  <si>
    <t>Pek. Gerbang Utama</t>
  </si>
  <si>
    <t>Pek. Gerbang Tempat Suci</t>
  </si>
  <si>
    <t>A.10.1.16</t>
  </si>
  <si>
    <t>1 Unit Gerbang Tempat Suci</t>
  </si>
  <si>
    <t>A.10.1.17</t>
  </si>
  <si>
    <t>Pemasangan Bale Piasan Batu Hitam Karangasem</t>
  </si>
  <si>
    <t>Piasan 100 x 120 Tempelan Batu Hitam + Penutup Atap Komplit</t>
  </si>
  <si>
    <t>Urugan Tanah</t>
  </si>
  <si>
    <t>Pasangan Batako</t>
  </si>
  <si>
    <r>
      <t>Pengurugan 1 m</t>
    </r>
    <r>
      <rPr>
        <b/>
        <vertAlign val="superscript"/>
        <sz val="12"/>
        <rFont val="Cambria"/>
        <family val="1"/>
        <scheme val="major"/>
      </rPr>
      <t xml:space="preserve">3 </t>
    </r>
    <r>
      <rPr>
        <b/>
        <sz val="12"/>
        <rFont val="Cambria"/>
        <family val="1"/>
        <scheme val="major"/>
      </rPr>
      <t>dengan  tanah urug</t>
    </r>
  </si>
  <si>
    <t>Tanah urug</t>
  </si>
  <si>
    <t>A.10.1.18</t>
  </si>
  <si>
    <t>A.10.1.19</t>
  </si>
  <si>
    <t>Pemasangan Rambut Sedana Batu Hitam Karangasem</t>
  </si>
  <si>
    <t>Rambut Sedana Atap Ijuk Komplit</t>
  </si>
  <si>
    <t>Pek. Beton Pondasi Telapak 150 x 150</t>
  </si>
  <si>
    <t>A.10.1.20</t>
  </si>
  <si>
    <t>Pemasangan Penglurah Batu Hitam Karangasem</t>
  </si>
  <si>
    <t>A.10.1.21</t>
  </si>
  <si>
    <t>A.2.2.1.4</t>
  </si>
  <si>
    <t>A.2.3.1.1</t>
  </si>
  <si>
    <t>A.2.3.1.2</t>
  </si>
  <si>
    <t>A.2.3.1.9</t>
  </si>
  <si>
    <t>A.2.3.1.11</t>
  </si>
  <si>
    <r>
      <t>Pengurugan kembali 1 m3</t>
    </r>
    <r>
      <rPr>
        <b/>
        <vertAlign val="superscript"/>
        <sz val="12"/>
        <rFont val="Cambria"/>
        <family val="1"/>
        <scheme val="major"/>
      </rPr>
      <t xml:space="preserve"> </t>
    </r>
    <r>
      <rPr>
        <b/>
        <sz val="12"/>
        <rFont val="Cambria"/>
        <family val="1"/>
        <scheme val="major"/>
      </rPr>
      <t>galian tanah</t>
    </r>
  </si>
  <si>
    <t>A.2.2.1 HARGA SATUAN PEKERJAAN PERSIAPAN</t>
  </si>
  <si>
    <t>Penggalian 1 m3 tanah biasa sedalam 1 m</t>
  </si>
  <si>
    <t>Penggalian 1 m3 tanah biasa sedalam 2 m</t>
  </si>
  <si>
    <t>Pengurugan 1 m3 dengan pasir urug</t>
  </si>
  <si>
    <t>A.3.2.1 HARGA SATUAN PEKERJAAN PONDASI</t>
  </si>
  <si>
    <t>A.3.2.1.3</t>
  </si>
  <si>
    <t>A.3.2.1.9</t>
  </si>
  <si>
    <t>Membuat 1 m3 beton mutu f'c = 21,7 MPa</t>
  </si>
  <si>
    <t>Pemasangan 10 kg jaring kawat baja (wiremesh)</t>
  </si>
  <si>
    <t xml:space="preserve">A.4.2.1 HARGA SATUAN PEKERJAAN BESI DAN ALUMUNIUM </t>
  </si>
  <si>
    <t xml:space="preserve">A.4.4.1 HARGA SATUAN PEKERJAAN PASANGAN DINDING </t>
  </si>
  <si>
    <t xml:space="preserve">A.4.4.1.21b </t>
  </si>
  <si>
    <t>A.4.7.1 HARGA SATUAN PEKERJAAN PENGECATAN</t>
  </si>
  <si>
    <t xml:space="preserve">A.4.1.1.19 </t>
  </si>
  <si>
    <t xml:space="preserve">A.4.1.1.26 </t>
  </si>
  <si>
    <t>A.2.3.1 HARGA SATUAN PEKERJAAN TANAH</t>
  </si>
  <si>
    <t>A.4.2.1.3</t>
  </si>
  <si>
    <t>Membuat 1 m1 kolom praktis beton bertulang (11 x 11) cm</t>
  </si>
  <si>
    <t>A.5.1.1.14</t>
  </si>
  <si>
    <t>A.5.1.1.32</t>
  </si>
  <si>
    <t>A.5.1.1 HARGA SATUAN PEKERJAAN SANITASI DALAM GEDUNG</t>
  </si>
  <si>
    <t>A.4.1.1.8</t>
  </si>
  <si>
    <t>A.10.1 HARGA SATUAN PEKERJAAN TAMBAHAN</t>
  </si>
  <si>
    <t>Overhead</t>
  </si>
  <si>
    <t>H</t>
  </si>
  <si>
    <t>Ahli Keselamatan terkait bangunan gedung</t>
  </si>
  <si>
    <t>Konsultasi dengan Ahli Terkait Keselamatan Konstruksi:</t>
  </si>
  <si>
    <t>Coating natural propan</t>
  </si>
  <si>
    <t>Pek. Coating Propan Natural</t>
  </si>
  <si>
    <t>Andesit Acid 20x40x2 cm</t>
  </si>
  <si>
    <t>Pemasangan 1 m2 Lantai Andesit Acid 20x40x2</t>
  </si>
  <si>
    <t>A.10.1.22</t>
  </si>
  <si>
    <t>Plafon PVC Motif kayu 0,2 x 4 m tebal 8 mm</t>
  </si>
  <si>
    <t>PVC Motif Kayu 0,2 x 4 m tebal 8 mm</t>
  </si>
  <si>
    <t>Pemasangan 1 m2 langit-langit PVC Motif Kayu</t>
  </si>
  <si>
    <t>Paku skrup</t>
  </si>
  <si>
    <t>A.4.2.1.21</t>
  </si>
  <si>
    <t>Pemasangan 1 m2 rangka besi hollow 1x40.40.2mm, modul  60 x 60 cm, untuk  plafon</t>
  </si>
  <si>
    <t>Assesoris (perkuatan, las dll)</t>
  </si>
  <si>
    <t>Pek. Rangka Plafond Hollow 40x40x2 Modul 60x60 cm</t>
  </si>
  <si>
    <t>Pek. Plafond PVC 0,2 x 4 m tebal 8 mm</t>
  </si>
  <si>
    <t>Pek. Pemadatan Tanah Urug</t>
  </si>
  <si>
    <t>A.2.3.1.10</t>
  </si>
  <si>
    <t>Pemadatan tanah 1 m3 tanah ( per 20 cm)</t>
  </si>
  <si>
    <t>Pek. Pemadatan Tanah Urugan Kembali per 20 cm</t>
  </si>
  <si>
    <t>Pemadatan Urugan Tanah per 20 cm</t>
  </si>
  <si>
    <t>Pek. Pembongkaran Paving</t>
  </si>
  <si>
    <t>Pemasangan 1 m2 paving block natural tebal 6cm</t>
  </si>
  <si>
    <t xml:space="preserve">A.4.4.3    HARGA SATUAN  PEKERJAAN  PENUTUP LANTAI DAN PENUTUP DINDING
</t>
  </si>
  <si>
    <t>A.10.1.23</t>
  </si>
  <si>
    <t>Pembongkaran 1 m2 paving block</t>
  </si>
  <si>
    <t>Pek. Pemasangan Paving Block Natural tebal 6 cm</t>
  </si>
  <si>
    <t>A.4.4.3.64</t>
  </si>
  <si>
    <t>Paving block 6 cm</t>
  </si>
  <si>
    <t>VIII</t>
  </si>
  <si>
    <t>Pemasangan 1 kg besi Hollow</t>
  </si>
  <si>
    <t>Besi Hollow</t>
  </si>
  <si>
    <t xml:space="preserve">A.4.7.1.20.     </t>
  </si>
  <si>
    <t>Pengecatan 1 m2 permukaan baja galvanis secara manual sistem 3 lapis</t>
  </si>
  <si>
    <t>Cat dasar</t>
  </si>
  <si>
    <t>Cat antara</t>
  </si>
  <si>
    <t>Cat penutup</t>
  </si>
  <si>
    <t>Kwas</t>
  </si>
  <si>
    <t>Pengencer</t>
  </si>
  <si>
    <t>Cat galvanis 3 lapis</t>
  </si>
  <si>
    <t>Bale piasan Dewata Temple</t>
  </si>
  <si>
    <t>Rambut Sedana Komplit Dewata Temple</t>
  </si>
  <si>
    <t>Penglurah Dewata Temple</t>
  </si>
  <si>
    <t>Uraian Pekerjaan</t>
  </si>
  <si>
    <t>Identifikasi Bahaya</t>
  </si>
  <si>
    <t>Tingkat Resiko</t>
  </si>
  <si>
    <t>Pek. Ramp</t>
  </si>
  <si>
    <t>Pembesian Wiremesh M8 2 Lapis</t>
  </si>
  <si>
    <t>Bekisting</t>
  </si>
  <si>
    <t>PVC penutup gerbang</t>
  </si>
  <si>
    <t>A.10.1.24</t>
  </si>
  <si>
    <t>A.10.1.25</t>
  </si>
  <si>
    <t>Pemasangan 1 m2 PVC Motif Kayu Penutup Gerbang</t>
  </si>
  <si>
    <r>
      <rPr>
        <i/>
        <sz val="12"/>
        <color theme="1"/>
        <rFont val="Proxima Nova Rg"/>
        <family val="3"/>
      </rPr>
      <t>Slump</t>
    </r>
    <r>
      <rPr>
        <sz val="12"/>
        <color theme="1"/>
        <rFont val="Proxima Nova Rg"/>
        <family val="3"/>
      </rPr>
      <t xml:space="preserve"> pada (cm)</t>
    </r>
  </si>
  <si>
    <t>Maksimum</t>
  </si>
  <si>
    <t>Minimum</t>
  </si>
  <si>
    <t>Konstruksi Beton</t>
  </si>
  <si>
    <t>Dinding, pelat pondasi dan pondasi telapak bertulang</t>
  </si>
  <si>
    <t>Pondasi telapak tidak bertulang dan konstruksi di bawah tanah</t>
  </si>
  <si>
    <t>Pelat, balok, kolom, dan dinding</t>
  </si>
  <si>
    <t>Pekerjaan Bekisting</t>
  </si>
  <si>
    <t xml:space="preserve">BIAYA PENERAPAN SMKK </t>
  </si>
  <si>
    <t>Pek. Beton Balok 20 x 55 (B3)</t>
  </si>
  <si>
    <t>Pengurangan</t>
  </si>
  <si>
    <t>MERK</t>
  </si>
  <si>
    <t>TKDN</t>
  </si>
  <si>
    <t>Pek. Beton Balok 20 x 40 (B1A)</t>
  </si>
  <si>
    <t>Pek. Beton Balok 20 x 35 (B2A)</t>
  </si>
  <si>
    <t>Pek. Beton Balok 20 x 55 (B3A)</t>
  </si>
  <si>
    <t>Rel gerbang besi siku 3x3</t>
  </si>
  <si>
    <t>Pek. Penutup Lantai Batu Andesit 20 x 40 x 2 cm</t>
  </si>
  <si>
    <t>Gresik</t>
  </si>
  <si>
    <t>Perwira</t>
  </si>
  <si>
    <t>Diamond Baru Mutu B</t>
  </si>
  <si>
    <t>Perjuangan Steel</t>
  </si>
  <si>
    <t>Propan Stone Care</t>
  </si>
  <si>
    <t>Nippon Zinc Chromate Primer</t>
  </si>
  <si>
    <t>Cat  besi</t>
  </si>
  <si>
    <t>Nippon Bee Brand 1000</t>
  </si>
  <si>
    <t>Cat antara Besi</t>
  </si>
  <si>
    <t>Cat dasar Besi</t>
  </si>
  <si>
    <t>Cat penutup Besi</t>
  </si>
  <si>
    <t>Union Wire Mesh</t>
  </si>
  <si>
    <t>Wilson Sekrup</t>
  </si>
  <si>
    <t>Pralon</t>
  </si>
  <si>
    <t>Genius PVC</t>
  </si>
  <si>
    <t>Saktitruss</t>
  </si>
  <si>
    <t>BOBOT</t>
  </si>
  <si>
    <t>TOTAL</t>
  </si>
  <si>
    <t>Pek. Tempelan Batu Candi Hitam</t>
  </si>
  <si>
    <t>Star Elephant</t>
  </si>
  <si>
    <t>Terkena Peralatan Kerja</t>
  </si>
  <si>
    <t>Tertusuk Paku</t>
  </si>
  <si>
    <t>Tertimpa Kayu</t>
  </si>
  <si>
    <t>Terkena Serpihan Material</t>
  </si>
  <si>
    <t>Tertimpa Paving</t>
  </si>
  <si>
    <t>Terluka karena Gerinda Listrik/Circle</t>
  </si>
  <si>
    <t>Tertimbun Longsor</t>
  </si>
  <si>
    <t>Terkena Panyong/Sekop</t>
  </si>
  <si>
    <t>Kerusakan Prasarana Umum</t>
  </si>
  <si>
    <t>Terkena Alat Kerja</t>
  </si>
  <si>
    <t>Terpapar Debu Semen</t>
  </si>
  <si>
    <t>Terjatuh Dari Ketinggian/Scafolding</t>
  </si>
  <si>
    <t>Tertimpa Material</t>
  </si>
  <si>
    <t>Mata Terkena Cairan Coating</t>
  </si>
  <si>
    <t>Terperosok Ke Dalam Galian</t>
  </si>
  <si>
    <t>Pek. Pondasi Batu Kosong</t>
  </si>
  <si>
    <t>Tertimbun Material</t>
  </si>
  <si>
    <t>Beton K100</t>
  </si>
  <si>
    <t>Beton Struktur Fc' 20,75 MPa (K250)</t>
  </si>
  <si>
    <t>Terbentur Molen</t>
  </si>
  <si>
    <t>Baja Tulangan Sirip BJTS 280</t>
  </si>
  <si>
    <t>Terkena Circel Listrik</t>
  </si>
  <si>
    <t>Terkena Serpihan Besi</t>
  </si>
  <si>
    <t>Tertimpa Besi</t>
  </si>
  <si>
    <t>Tertimpa Besi Tulangan</t>
  </si>
  <si>
    <t>Pek. Candi Bentar Batu Hitam Karangasem</t>
  </si>
  <si>
    <t>Terjatuh Dari Ketinggian/Scaffolding</t>
  </si>
  <si>
    <t>Terpapan Debu Semen</t>
  </si>
  <si>
    <t>Teroaoar Debut Semen</t>
  </si>
  <si>
    <t>Pek. Pipa 4" AW Air Hujan</t>
  </si>
  <si>
    <t>Terbentur Pipa</t>
  </si>
  <si>
    <t>Terpeleset</t>
  </si>
  <si>
    <t>Pek. Plafon PVC</t>
  </si>
  <si>
    <t>Pek. Rangka Plafon Hollow</t>
  </si>
  <si>
    <t>Pasangan batako</t>
  </si>
  <si>
    <t>Membuat 1 m3 beton pengeresek/rabatan</t>
  </si>
  <si>
    <t>A.10.1.26</t>
  </si>
  <si>
    <t>Rabat Lantai Kerja</t>
  </si>
  <si>
    <t>Beton f'c = 21,7 MPa</t>
  </si>
  <si>
    <t>Sloof praktis</t>
  </si>
  <si>
    <t>Membuat 1 m1 ring balok/sloof praktis beton bertulang (10 x 15) cm</t>
  </si>
  <si>
    <t>1 m1 Pas. Tembok stilbali dengan batu candi hitam tempat suci</t>
  </si>
  <si>
    <t>Memasang 1M² dinding Batako, campuran spesi 1PC : 4PP bangunan suci</t>
  </si>
  <si>
    <t>A.10.1.27</t>
  </si>
  <si>
    <t>Penglurah</t>
  </si>
  <si>
    <t>Besi hollow 2x4</t>
  </si>
  <si>
    <t>Pek. Pagar Stilbali Batu Candi Hitam Tempat Suci</t>
  </si>
  <si>
    <t>Besi hollow</t>
  </si>
  <si>
    <t>Begesting Balok</t>
  </si>
  <si>
    <t>Petugaaas Keselamatan terkait bangunan gedung</t>
  </si>
  <si>
    <t>Nilai Tingkat Komponen Dalam Negeri (TKDN)</t>
  </si>
  <si>
    <t>RENCANA ANGGARAN BIAYA (RAB)</t>
  </si>
  <si>
    <t>REKAPITULASI RENCANA ANGGARAN BIAYA (RAB)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</si>
</sst>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_-* #,##0.00_-;\-* #,##0.00_-;_-* &quot;-&quot;_-;_-@_-"/>
    <numFmt numFmtId="168" formatCode="_(* #,##0.0000_);_(* \(#,##0.0000\);_(* &quot;-&quot;??_);_(@_)"/>
    <numFmt numFmtId="169" formatCode="0.0000"/>
    <numFmt numFmtId="170" formatCode="_(* #,##0.00_);_(* \(#,##0.00\);_(* &quot;-&quot;_);_(@_)"/>
    <numFmt numFmtId="171" formatCode="_-* #,##0.0000_-;\-* #,##0.0000_-;_-* &quot;-&quot;_-;_-@_-"/>
    <numFmt numFmtId="172" formatCode="_-* #,##0.000_-;\-* #,##0.000_-;_-* &quot;-&quot;_-;_-@_-"/>
    <numFmt numFmtId="173" formatCode="0.00000"/>
    <numFmt numFmtId="174" formatCode="_(* #,##0.000_);_(* \(#,##0.000\);_(* &quot;-&quot;??_);_(@_)"/>
    <numFmt numFmtId="175" formatCode="_(&quot;Rp&quot;* #,##0_);_(&quot;Rp&quot;* \(#,##0\);_(&quot;Rp&quot;* &quot;-&quot;_);_(@_)"/>
    <numFmt numFmtId="176" formatCode="_-* #,##0.0_-;\-* #,##0.0_-;_-* &quot;-&quot;_-;_-@_-"/>
    <numFmt numFmtId="177" formatCode="_ * #,##0_ ;_ * \-#,##0_ ;_ * &quot;-&quot;_ ;_ @_ "/>
    <numFmt numFmtId="178" formatCode="@\ * &quot;:&quot;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  <charset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Cambria"/>
      <family val="1"/>
      <scheme val="major"/>
    </font>
    <font>
      <b/>
      <i/>
      <sz val="12"/>
      <name val="Cambria"/>
      <family val="1"/>
      <scheme val="major"/>
    </font>
    <font>
      <b/>
      <vertAlign val="superscript"/>
      <sz val="12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u/>
      <sz val="12"/>
      <name val="Cambria"/>
      <family val="1"/>
      <scheme val="major"/>
    </font>
    <font>
      <sz val="12"/>
      <color rgb="FF000000"/>
      <name val="Cambria"/>
      <family val="1"/>
      <scheme val="major"/>
    </font>
    <font>
      <i/>
      <sz val="12"/>
      <name val="Cambria"/>
      <family val="1"/>
      <scheme val="major"/>
    </font>
    <font>
      <vertAlign val="subscript"/>
      <sz val="12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9"/>
      <name val="Arial"/>
      <family val="2"/>
    </font>
    <font>
      <sz val="12"/>
      <color theme="0"/>
      <name val="Cambria"/>
      <family val="1"/>
      <scheme val="major"/>
    </font>
    <font>
      <b/>
      <u/>
      <sz val="12"/>
      <color rgb="FF000000"/>
      <name val="Cambria"/>
      <family val="1"/>
      <scheme val="major"/>
    </font>
    <font>
      <u/>
      <sz val="12"/>
      <color rgb="FF000000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2"/>
      <color theme="1"/>
      <name val="Proxima Nova Rg"/>
      <family val="3"/>
    </font>
    <font>
      <b/>
      <sz val="12"/>
      <color theme="1"/>
      <name val="Proxima Nova Rg"/>
      <family val="3"/>
    </font>
    <font>
      <sz val="12"/>
      <name val="Proxima Nova Rg"/>
      <family val="3"/>
    </font>
    <font>
      <b/>
      <sz val="12"/>
      <name val="Proxima Nova Rg"/>
      <family val="3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Proxima Nova Rg"/>
      <family val="3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Gray"/>
    </fill>
    <fill>
      <patternFill patternType="solid">
        <fgColor rgb="FFFFFF00"/>
        <bgColor indexed="64"/>
      </patternFill>
    </fill>
  </fills>
  <borders count="1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medium">
        <color auto="1"/>
      </bottom>
      <diagonal/>
    </border>
    <border>
      <left style="thin">
        <color indexed="64"/>
      </left>
      <right/>
      <top style="double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auto="1"/>
      </bottom>
      <diagonal/>
    </border>
    <border>
      <left/>
      <right style="thin">
        <color indexed="64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n">
        <color indexed="64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indexed="64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/>
      <top style="medium">
        <color auto="1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/>
      <bottom style="medium">
        <color indexed="64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indexed="64"/>
      </right>
      <top style="double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hair">
        <color auto="1"/>
      </top>
      <bottom style="medium">
        <color auto="1"/>
      </bottom>
      <diagonal/>
    </border>
    <border>
      <left/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double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172">
    <xf numFmtId="0" fontId="0" fillId="0" borderId="0"/>
    <xf numFmtId="41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  <xf numFmtId="165" fontId="3" fillId="0" borderId="0" applyFont="0" applyFill="0" applyBorder="0" applyAlignment="0" applyProtection="0"/>
    <xf numFmtId="0" fontId="24" fillId="0" borderId="0"/>
    <xf numFmtId="165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77" fontId="12" fillId="0" borderId="0" applyFont="0" applyFill="0" applyBorder="0" applyAlignment="0" applyProtection="0">
      <alignment vertical="center"/>
    </xf>
    <xf numFmtId="0" fontId="1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4">
    <xf numFmtId="0" fontId="0" fillId="0" borderId="0" xfId="0"/>
    <xf numFmtId="0" fontId="6" fillId="0" borderId="0" xfId="0" applyFont="1"/>
    <xf numFmtId="0" fontId="13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8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wrapText="1"/>
    </xf>
    <xf numFmtId="0" fontId="17" fillId="0" borderId="6" xfId="0" applyFont="1" applyBorder="1" applyAlignment="1">
      <alignment horizontal="center" wrapText="1"/>
    </xf>
    <xf numFmtId="0" fontId="18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center" vertical="top" wrapText="1"/>
    </xf>
    <xf numFmtId="166" fontId="20" fillId="0" borderId="6" xfId="0" applyNumberFormat="1" applyFont="1" applyBorder="1" applyAlignment="1">
      <alignment horizontal="center" vertical="top" shrinkToFit="1"/>
    </xf>
    <xf numFmtId="41" fontId="17" fillId="0" borderId="6" xfId="1" applyFont="1" applyFill="1" applyBorder="1" applyAlignment="1">
      <alignment horizontal="left" wrapText="1"/>
    </xf>
    <xf numFmtId="167" fontId="17" fillId="0" borderId="6" xfId="1" applyNumberFormat="1" applyFont="1" applyFill="1" applyBorder="1" applyAlignment="1">
      <alignment horizontal="left" wrapText="1"/>
    </xf>
    <xf numFmtId="0" fontId="18" fillId="0" borderId="7" xfId="0" applyFont="1" applyBorder="1" applyAlignment="1">
      <alignment horizontal="center" vertical="top" wrapText="1"/>
    </xf>
    <xf numFmtId="166" fontId="20" fillId="0" borderId="7" xfId="0" applyNumberFormat="1" applyFont="1" applyBorder="1" applyAlignment="1">
      <alignment horizontal="center" vertical="top" shrinkToFit="1"/>
    </xf>
    <xf numFmtId="41" fontId="17" fillId="0" borderId="7" xfId="1" applyFont="1" applyFill="1" applyBorder="1" applyAlignment="1">
      <alignment horizontal="left" wrapText="1"/>
    </xf>
    <xf numFmtId="167" fontId="17" fillId="0" borderId="7" xfId="1" applyNumberFormat="1" applyFont="1" applyFill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167" fontId="16" fillId="0" borderId="1" xfId="1" applyNumberFormat="1" applyFont="1" applyFill="1" applyBorder="1" applyAlignment="1">
      <alignment horizontal="left" wrapText="1"/>
    </xf>
    <xf numFmtId="167" fontId="17" fillId="0" borderId="5" xfId="1" applyNumberFormat="1" applyFont="1" applyFill="1" applyBorder="1" applyAlignment="1">
      <alignment horizontal="left" wrapText="1"/>
    </xf>
    <xf numFmtId="0" fontId="17" fillId="0" borderId="6" xfId="0" applyFont="1" applyBorder="1" applyAlignment="1">
      <alignment horizontal="left" wrapText="1"/>
    </xf>
    <xf numFmtId="0" fontId="17" fillId="0" borderId="7" xfId="0" applyFont="1" applyBorder="1" applyAlignment="1">
      <alignment horizontal="left" wrapText="1"/>
    </xf>
    <xf numFmtId="167" fontId="17" fillId="0" borderId="1" xfId="1" applyNumberFormat="1" applyFont="1" applyFill="1" applyBorder="1" applyAlignment="1">
      <alignment horizontal="left" wrapText="1"/>
    </xf>
    <xf numFmtId="0" fontId="17" fillId="0" borderId="7" xfId="0" applyFont="1" applyBorder="1" applyAlignment="1">
      <alignment horizontal="center" wrapText="1"/>
    </xf>
    <xf numFmtId="0" fontId="17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center" vertical="top" wrapText="1"/>
    </xf>
    <xf numFmtId="9" fontId="18" fillId="0" borderId="2" xfId="0" applyNumberFormat="1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0" xfId="0" applyFont="1" applyAlignment="1">
      <alignment horizontal="center" vertical="top" wrapText="1"/>
    </xf>
    <xf numFmtId="167" fontId="16" fillId="0" borderId="0" xfId="1" applyNumberFormat="1" applyFont="1" applyFill="1" applyBorder="1" applyAlignment="1">
      <alignment horizontal="left" wrapText="1"/>
    </xf>
    <xf numFmtId="0" fontId="17" fillId="0" borderId="0" xfId="0" applyFont="1" applyAlignment="1">
      <alignment vertical="top"/>
    </xf>
    <xf numFmtId="0" fontId="18" fillId="0" borderId="53" xfId="0" applyFont="1" applyBorder="1" applyAlignment="1">
      <alignment horizontal="left" vertical="top" wrapText="1"/>
    </xf>
    <xf numFmtId="0" fontId="17" fillId="0" borderId="53" xfId="0" applyFont="1" applyBorder="1" applyAlignment="1">
      <alignment horizontal="left" wrapText="1"/>
    </xf>
    <xf numFmtId="0" fontId="18" fillId="0" borderId="53" xfId="0" applyFont="1" applyBorder="1" applyAlignment="1">
      <alignment horizontal="center" vertical="top" wrapText="1"/>
    </xf>
    <xf numFmtId="166" fontId="20" fillId="0" borderId="54" xfId="0" applyNumberFormat="1" applyFont="1" applyBorder="1" applyAlignment="1">
      <alignment horizontal="center" vertical="top" shrinkToFit="1"/>
    </xf>
    <xf numFmtId="167" fontId="17" fillId="0" borderId="53" xfId="1" applyNumberFormat="1" applyFont="1" applyFill="1" applyBorder="1" applyAlignment="1">
      <alignment horizontal="left" wrapText="1"/>
    </xf>
    <xf numFmtId="0" fontId="18" fillId="0" borderId="56" xfId="0" applyFont="1" applyBorder="1" applyAlignment="1">
      <alignment horizontal="left" vertical="top" wrapText="1"/>
    </xf>
    <xf numFmtId="0" fontId="18" fillId="0" borderId="56" xfId="0" applyFont="1" applyBorder="1" applyAlignment="1">
      <alignment horizontal="center" vertical="top" wrapText="1"/>
    </xf>
    <xf numFmtId="166" fontId="20" fillId="0" borderId="57" xfId="0" applyNumberFormat="1" applyFont="1" applyBorder="1" applyAlignment="1">
      <alignment horizontal="center" vertical="top" shrinkToFit="1"/>
    </xf>
    <xf numFmtId="0" fontId="18" fillId="0" borderId="59" xfId="0" applyFont="1" applyBorder="1" applyAlignment="1">
      <alignment horizontal="left" vertical="top" wrapText="1"/>
    </xf>
    <xf numFmtId="0" fontId="18" fillId="0" borderId="59" xfId="0" applyFont="1" applyBorder="1" applyAlignment="1">
      <alignment horizontal="center" vertical="top" wrapText="1"/>
    </xf>
    <xf numFmtId="166" fontId="20" fillId="0" borderId="60" xfId="0" applyNumberFormat="1" applyFont="1" applyBorder="1" applyAlignment="1">
      <alignment horizontal="center" vertical="top" shrinkToFit="1"/>
    </xf>
    <xf numFmtId="41" fontId="17" fillId="0" borderId="61" xfId="1" applyFont="1" applyFill="1" applyBorder="1" applyAlignment="1">
      <alignment horizontal="left" wrapText="1"/>
    </xf>
    <xf numFmtId="167" fontId="17" fillId="0" borderId="59" xfId="1" applyNumberFormat="1" applyFont="1" applyFill="1" applyBorder="1" applyAlignment="1">
      <alignment horizontal="left" wrapText="1"/>
    </xf>
    <xf numFmtId="0" fontId="19" fillId="0" borderId="62" xfId="0" applyFont="1" applyBorder="1" applyAlignment="1">
      <alignment horizontal="left" vertical="top" wrapText="1"/>
    </xf>
    <xf numFmtId="0" fontId="17" fillId="0" borderId="62" xfId="0" applyFont="1" applyBorder="1" applyAlignment="1">
      <alignment horizontal="left" wrapText="1"/>
    </xf>
    <xf numFmtId="167" fontId="17" fillId="0" borderId="62" xfId="1" applyNumberFormat="1" applyFont="1" applyFill="1" applyBorder="1" applyAlignment="1">
      <alignment horizontal="left" wrapText="1"/>
    </xf>
    <xf numFmtId="0" fontId="18" fillId="0" borderId="63" xfId="0" applyFont="1" applyBorder="1" applyAlignment="1">
      <alignment horizontal="left" vertical="top" wrapText="1"/>
    </xf>
    <xf numFmtId="0" fontId="17" fillId="0" borderId="63" xfId="0" applyFont="1" applyBorder="1" applyAlignment="1">
      <alignment horizontal="left" wrapText="1"/>
    </xf>
    <xf numFmtId="167" fontId="17" fillId="0" borderId="63" xfId="1" applyNumberFormat="1" applyFont="1" applyFill="1" applyBorder="1" applyAlignment="1">
      <alignment horizontal="left" wrapText="1"/>
    </xf>
    <xf numFmtId="2" fontId="17" fillId="0" borderId="63" xfId="1" applyNumberFormat="1" applyFont="1" applyFill="1" applyBorder="1" applyAlignment="1">
      <alignment horizontal="center"/>
    </xf>
    <xf numFmtId="0" fontId="17" fillId="0" borderId="59" xfId="0" applyFont="1" applyBorder="1" applyAlignment="1">
      <alignment horizontal="left" wrapText="1"/>
    </xf>
    <xf numFmtId="167" fontId="17" fillId="0" borderId="63" xfId="1" applyNumberFormat="1" applyFont="1" applyFill="1" applyBorder="1" applyAlignment="1">
      <alignment horizontal="left" vertical="center" wrapText="1"/>
    </xf>
    <xf numFmtId="167" fontId="17" fillId="0" borderId="53" xfId="1" applyNumberFormat="1" applyFont="1" applyFill="1" applyBorder="1" applyAlignment="1">
      <alignment horizontal="left" vertical="center" wrapText="1"/>
    </xf>
    <xf numFmtId="0" fontId="17" fillId="0" borderId="63" xfId="0" applyFont="1" applyBorder="1" applyAlignment="1">
      <alignment horizontal="center" wrapText="1"/>
    </xf>
    <xf numFmtId="0" fontId="17" fillId="0" borderId="53" xfId="0" applyFont="1" applyBorder="1" applyAlignment="1">
      <alignment horizontal="center" wrapText="1"/>
    </xf>
    <xf numFmtId="166" fontId="17" fillId="0" borderId="63" xfId="1" applyNumberFormat="1" applyFont="1" applyFill="1" applyBorder="1" applyAlignment="1">
      <alignment horizontal="center"/>
    </xf>
    <xf numFmtId="166" fontId="17" fillId="0" borderId="53" xfId="0" applyNumberFormat="1" applyFont="1" applyBorder="1" applyAlignment="1">
      <alignment horizontal="center" wrapText="1"/>
    </xf>
    <xf numFmtId="0" fontId="17" fillId="0" borderId="56" xfId="0" applyFont="1" applyBorder="1" applyAlignment="1">
      <alignment horizontal="left" vertical="top" wrapText="1"/>
    </xf>
    <xf numFmtId="0" fontId="17" fillId="0" borderId="56" xfId="0" applyFont="1" applyBorder="1" applyAlignment="1">
      <alignment horizontal="center" vertical="top" wrapText="1"/>
    </xf>
    <xf numFmtId="2" fontId="17" fillId="0" borderId="6" xfId="1" applyNumberFormat="1" applyFont="1" applyFill="1" applyBorder="1" applyAlignment="1">
      <alignment horizontal="center"/>
    </xf>
    <xf numFmtId="166" fontId="17" fillId="0" borderId="6" xfId="1" applyNumberFormat="1" applyFont="1" applyFill="1" applyBorder="1" applyAlignment="1">
      <alignment horizontal="center"/>
    </xf>
    <xf numFmtId="0" fontId="18" fillId="0" borderId="63" xfId="0" applyFont="1" applyBorder="1" applyAlignment="1">
      <alignment horizontal="left" vertical="top"/>
    </xf>
    <xf numFmtId="0" fontId="18" fillId="0" borderId="53" xfId="0" applyFont="1" applyBorder="1" applyAlignment="1">
      <alignment horizontal="left" vertical="top"/>
    </xf>
    <xf numFmtId="1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3" fontId="17" fillId="0" borderId="6" xfId="0" applyNumberFormat="1" applyFont="1" applyBorder="1" applyAlignment="1">
      <alignment horizontal="left" wrapText="1"/>
    </xf>
    <xf numFmtId="0" fontId="18" fillId="0" borderId="7" xfId="0" applyFont="1" applyBorder="1" applyAlignment="1">
      <alignment horizontal="left" vertical="top" wrapText="1"/>
    </xf>
    <xf numFmtId="43" fontId="17" fillId="0" borderId="7" xfId="0" applyNumberFormat="1" applyFont="1" applyBorder="1" applyAlignment="1">
      <alignment horizontal="left" wrapText="1"/>
    </xf>
    <xf numFmtId="43" fontId="16" fillId="0" borderId="1" xfId="0" applyNumberFormat="1" applyFont="1" applyBorder="1" applyAlignment="1">
      <alignment horizontal="left" wrapText="1"/>
    </xf>
    <xf numFmtId="0" fontId="18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167" fontId="17" fillId="0" borderId="6" xfId="1" applyNumberFormat="1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wrapText="1"/>
    </xf>
    <xf numFmtId="43" fontId="17" fillId="0" borderId="1" xfId="0" applyNumberFormat="1" applyFont="1" applyBorder="1" applyAlignment="1">
      <alignment horizontal="left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8" fillId="0" borderId="0" xfId="3" applyFont="1" applyAlignment="1">
      <alignment horizontal="left" vertical="center"/>
    </xf>
    <xf numFmtId="165" fontId="18" fillId="0" borderId="0" xfId="55" applyFont="1" applyFill="1" applyBorder="1" applyAlignment="1">
      <alignment horizontal="left" vertical="center"/>
    </xf>
    <xf numFmtId="0" fontId="18" fillId="0" borderId="0" xfId="3" applyFont="1" applyAlignment="1">
      <alignment horizontal="center" vertical="center"/>
    </xf>
    <xf numFmtId="167" fontId="17" fillId="0" borderId="6" xfId="1" applyNumberFormat="1" applyFont="1" applyFill="1" applyBorder="1" applyAlignment="1">
      <alignment vertical="center"/>
    </xf>
    <xf numFmtId="167" fontId="17" fillId="0" borderId="10" xfId="1" applyNumberFormat="1" applyFont="1" applyFill="1" applyBorder="1" applyAlignment="1">
      <alignment vertical="center"/>
    </xf>
    <xf numFmtId="2" fontId="17" fillId="0" borderId="6" xfId="0" applyNumberFormat="1" applyFont="1" applyBorder="1" applyAlignment="1">
      <alignment horizontal="center" wrapText="1"/>
    </xf>
    <xf numFmtId="0" fontId="18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Continuous" vertical="center"/>
    </xf>
    <xf numFmtId="165" fontId="18" fillId="0" borderId="16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166" fontId="17" fillId="0" borderId="6" xfId="0" applyNumberFormat="1" applyFont="1" applyBorder="1" applyAlignment="1">
      <alignment horizontal="center" wrapText="1"/>
    </xf>
    <xf numFmtId="167" fontId="17" fillId="0" borderId="6" xfId="1" applyNumberFormat="1" applyFont="1" applyFill="1" applyBorder="1" applyAlignment="1">
      <alignment horizontal="left"/>
    </xf>
    <xf numFmtId="167" fontId="17" fillId="0" borderId="7" xfId="1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 wrapText="1" indent="1"/>
    </xf>
    <xf numFmtId="0" fontId="17" fillId="0" borderId="6" xfId="0" applyFont="1" applyBorder="1" applyAlignment="1">
      <alignment horizontal="center" vertical="center" wrapText="1"/>
    </xf>
    <xf numFmtId="2" fontId="17" fillId="0" borderId="6" xfId="1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 wrapText="1"/>
    </xf>
    <xf numFmtId="0" fontId="17" fillId="0" borderId="59" xfId="0" applyFont="1" applyBorder="1" applyAlignment="1">
      <alignment horizontal="center" wrapText="1"/>
    </xf>
    <xf numFmtId="1" fontId="16" fillId="0" borderId="0" xfId="0" applyNumberFormat="1" applyFont="1" applyAlignment="1">
      <alignment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/>
    </xf>
    <xf numFmtId="0" fontId="17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41" fontId="17" fillId="0" borderId="5" xfId="1" applyFont="1" applyFill="1" applyBorder="1" applyAlignment="1">
      <alignment horizontal="left"/>
    </xf>
    <xf numFmtId="0" fontId="18" fillId="0" borderId="6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41" fontId="17" fillId="0" borderId="7" xfId="1" applyFont="1" applyFill="1" applyBorder="1" applyAlignment="1">
      <alignment vertical="center" wrapText="1"/>
    </xf>
    <xf numFmtId="2" fontId="20" fillId="0" borderId="6" xfId="0" applyNumberFormat="1" applyFont="1" applyBorder="1" applyAlignment="1">
      <alignment horizontal="center" vertical="top" shrinkToFit="1"/>
    </xf>
    <xf numFmtId="0" fontId="18" fillId="0" borderId="7" xfId="0" applyFont="1" applyBorder="1" applyAlignment="1">
      <alignment horizontal="left" vertical="top" wrapText="1" indent="2"/>
    </xf>
    <xf numFmtId="2" fontId="20" fillId="0" borderId="7" xfId="0" applyNumberFormat="1" applyFont="1" applyBorder="1" applyAlignment="1">
      <alignment horizontal="center" vertical="top" shrinkToFit="1"/>
    </xf>
    <xf numFmtId="169" fontId="17" fillId="0" borderId="6" xfId="1" applyNumberFormat="1" applyFont="1" applyFill="1" applyBorder="1" applyAlignment="1">
      <alignment horizontal="center"/>
    </xf>
    <xf numFmtId="169" fontId="17" fillId="0" borderId="6" xfId="0" applyNumberFormat="1" applyFont="1" applyBorder="1" applyAlignment="1">
      <alignment horizontal="center" wrapText="1"/>
    </xf>
    <xf numFmtId="169" fontId="20" fillId="0" borderId="6" xfId="0" applyNumberFormat="1" applyFont="1" applyBorder="1" applyAlignment="1">
      <alignment horizontal="center" vertical="top" shrinkToFit="1"/>
    </xf>
    <xf numFmtId="169" fontId="20" fillId="0" borderId="7" xfId="0" applyNumberFormat="1" applyFont="1" applyBorder="1" applyAlignment="1">
      <alignment horizontal="center" vertical="top" shrinkToFit="1"/>
    </xf>
    <xf numFmtId="0" fontId="18" fillId="0" borderId="4" xfId="0" applyFont="1" applyBorder="1" applyAlignment="1">
      <alignment vertical="top"/>
    </xf>
    <xf numFmtId="173" fontId="20" fillId="0" borderId="6" xfId="0" applyNumberFormat="1" applyFont="1" applyBorder="1" applyAlignment="1">
      <alignment horizontal="center" vertical="top" shrinkToFit="1"/>
    </xf>
    <xf numFmtId="41" fontId="17" fillId="0" borderId="6" xfId="0" applyNumberFormat="1" applyFont="1" applyBorder="1" applyAlignment="1">
      <alignment horizontal="left" wrapText="1"/>
    </xf>
    <xf numFmtId="0" fontId="13" fillId="0" borderId="4" xfId="0" applyFont="1" applyBorder="1" applyAlignment="1">
      <alignment horizontal="left" vertical="top" wrapText="1" indent="2"/>
    </xf>
    <xf numFmtId="0" fontId="18" fillId="0" borderId="23" xfId="0" applyFont="1" applyBorder="1" applyAlignment="1">
      <alignment horizontal="left" vertical="top" wrapText="1"/>
    </xf>
    <xf numFmtId="0" fontId="18" fillId="0" borderId="24" xfId="0" applyFont="1" applyBorder="1" applyAlignment="1">
      <alignment horizontal="left" vertical="top" wrapText="1"/>
    </xf>
    <xf numFmtId="0" fontId="18" fillId="0" borderId="25" xfId="0" applyFont="1" applyBorder="1" applyAlignment="1">
      <alignment horizontal="left" vertical="top" wrapText="1"/>
    </xf>
    <xf numFmtId="0" fontId="13" fillId="0" borderId="4" xfId="0" applyFont="1" applyBorder="1" applyAlignment="1">
      <alignment vertical="top" wrapText="1"/>
    </xf>
    <xf numFmtId="0" fontId="16" fillId="0" borderId="6" xfId="0" applyFont="1" applyBorder="1" applyAlignment="1">
      <alignment horizontal="left" wrapText="1"/>
    </xf>
    <xf numFmtId="0" fontId="13" fillId="0" borderId="6" xfId="0" applyFont="1" applyBorder="1" applyAlignment="1">
      <alignment vertical="top"/>
    </xf>
    <xf numFmtId="0" fontId="16" fillId="0" borderId="7" xfId="0" applyFont="1" applyBorder="1" applyAlignment="1">
      <alignment horizontal="left" wrapText="1"/>
    </xf>
    <xf numFmtId="0" fontId="13" fillId="0" borderId="0" xfId="0" applyFont="1" applyAlignment="1">
      <alignment horizontal="center" vertical="top" wrapText="1"/>
    </xf>
    <xf numFmtId="43" fontId="16" fillId="0" borderId="0" xfId="0" applyNumberFormat="1" applyFont="1" applyAlignment="1">
      <alignment horizontal="left" wrapText="1"/>
    </xf>
    <xf numFmtId="0" fontId="17" fillId="0" borderId="5" xfId="0" applyFont="1" applyBorder="1" applyAlignment="1">
      <alignment horizontal="left"/>
    </xf>
    <xf numFmtId="0" fontId="17" fillId="0" borderId="18" xfId="0" applyFont="1" applyBorder="1" applyAlignment="1">
      <alignment horizontal="left" wrapText="1"/>
    </xf>
    <xf numFmtId="41" fontId="17" fillId="0" borderId="7" xfId="1" applyFont="1" applyFill="1" applyBorder="1" applyAlignment="1">
      <alignment vertical="center"/>
    </xf>
    <xf numFmtId="0" fontId="13" fillId="0" borderId="26" xfId="0" applyFont="1" applyBorder="1" applyAlignment="1">
      <alignment horizontal="center" vertical="top" wrapText="1"/>
    </xf>
    <xf numFmtId="0" fontId="19" fillId="0" borderId="23" xfId="0" applyFont="1" applyBorder="1" applyAlignment="1">
      <alignment horizontal="left" vertical="top" wrapText="1"/>
    </xf>
    <xf numFmtId="0" fontId="16" fillId="0" borderId="27" xfId="0" applyFont="1" applyBorder="1" applyAlignment="1">
      <alignment horizontal="left" wrapText="1"/>
    </xf>
    <xf numFmtId="0" fontId="13" fillId="0" borderId="27" xfId="0" applyFont="1" applyBorder="1" applyAlignment="1">
      <alignment vertical="top"/>
    </xf>
    <xf numFmtId="0" fontId="13" fillId="0" borderId="27" xfId="0" applyFont="1" applyBorder="1" applyAlignment="1">
      <alignment horizontal="center" vertical="top" wrapText="1"/>
    </xf>
    <xf numFmtId="2" fontId="17" fillId="0" borderId="6" xfId="1" applyNumberFormat="1" applyFont="1" applyFill="1" applyBorder="1" applyAlignment="1">
      <alignment horizontal="center" wrapText="1"/>
    </xf>
    <xf numFmtId="0" fontId="18" fillId="0" borderId="24" xfId="0" applyFont="1" applyBorder="1" applyAlignment="1">
      <alignment horizontal="left" vertical="center" wrapText="1"/>
    </xf>
    <xf numFmtId="2" fontId="17" fillId="0" borderId="6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top" wrapText="1"/>
    </xf>
    <xf numFmtId="0" fontId="17" fillId="0" borderId="17" xfId="0" applyFont="1" applyBorder="1" applyAlignment="1">
      <alignment horizontal="left" wrapText="1"/>
    </xf>
    <xf numFmtId="0" fontId="17" fillId="0" borderId="16" xfId="0" applyFont="1" applyBorder="1" applyAlignment="1">
      <alignment horizontal="left" wrapText="1"/>
    </xf>
    <xf numFmtId="0" fontId="17" fillId="0" borderId="34" xfId="0" applyFont="1" applyBorder="1" applyAlignment="1">
      <alignment horizontal="left" wrapText="1"/>
    </xf>
    <xf numFmtId="0" fontId="16" fillId="0" borderId="28" xfId="0" applyFont="1" applyBorder="1" applyAlignment="1">
      <alignment horizontal="left" wrapText="1"/>
    </xf>
    <xf numFmtId="0" fontId="13" fillId="0" borderId="0" xfId="0" applyFont="1"/>
    <xf numFmtId="0" fontId="18" fillId="0" borderId="0" xfId="0" applyFont="1"/>
    <xf numFmtId="0" fontId="17" fillId="0" borderId="26" xfId="0" applyFont="1" applyBorder="1" applyAlignment="1">
      <alignment horizontal="center"/>
    </xf>
    <xf numFmtId="0" fontId="23" fillId="0" borderId="17" xfId="0" applyFont="1" applyBorder="1"/>
    <xf numFmtId="0" fontId="18" fillId="0" borderId="17" xfId="3" applyFont="1" applyBorder="1" applyAlignment="1">
      <alignment horizontal="center" vertical="center"/>
    </xf>
    <xf numFmtId="165" fontId="18" fillId="0" borderId="16" xfId="55" applyFont="1" applyFill="1" applyBorder="1" applyAlignment="1">
      <alignment vertical="center"/>
    </xf>
    <xf numFmtId="165" fontId="18" fillId="0" borderId="16" xfId="55" applyFont="1" applyFill="1" applyBorder="1" applyAlignment="1">
      <alignment horizontal="left" vertical="center"/>
    </xf>
    <xf numFmtId="0" fontId="17" fillId="0" borderId="14" xfId="0" applyFont="1" applyBorder="1"/>
    <xf numFmtId="0" fontId="13" fillId="0" borderId="14" xfId="3" applyFont="1" applyBorder="1" applyAlignment="1">
      <alignment vertical="top"/>
    </xf>
    <xf numFmtId="167" fontId="17" fillId="0" borderId="32" xfId="1" applyNumberFormat="1" applyFont="1" applyFill="1" applyBorder="1"/>
    <xf numFmtId="0" fontId="17" fillId="0" borderId="6" xfId="0" applyFont="1" applyBorder="1" applyAlignment="1">
      <alignment horizontal="center"/>
    </xf>
    <xf numFmtId="0" fontId="19" fillId="0" borderId="33" xfId="0" applyFont="1" applyBorder="1" applyAlignment="1">
      <alignment horizontal="left" vertical="top" wrapText="1"/>
    </xf>
    <xf numFmtId="0" fontId="18" fillId="0" borderId="16" xfId="3" applyFont="1" applyBorder="1" applyAlignment="1">
      <alignment horizontal="center" vertical="center"/>
    </xf>
    <xf numFmtId="174" fontId="18" fillId="0" borderId="16" xfId="55" applyNumberFormat="1" applyFont="1" applyFill="1" applyBorder="1" applyAlignment="1">
      <alignment horizontal="left" vertical="center"/>
    </xf>
    <xf numFmtId="0" fontId="17" fillId="0" borderId="27" xfId="0" applyFont="1" applyBorder="1" applyAlignment="1">
      <alignment horizontal="center"/>
    </xf>
    <xf numFmtId="0" fontId="23" fillId="0" borderId="11" xfId="0" applyFont="1" applyBorder="1"/>
    <xf numFmtId="165" fontId="18" fillId="0" borderId="16" xfId="50" applyFont="1" applyFill="1" applyBorder="1" applyAlignment="1">
      <alignment horizontal="left" vertical="center"/>
    </xf>
    <xf numFmtId="0" fontId="17" fillId="0" borderId="32" xfId="0" applyFont="1" applyBorder="1"/>
    <xf numFmtId="0" fontId="18" fillId="0" borderId="1" xfId="3" applyFont="1" applyBorder="1" applyAlignment="1">
      <alignment horizontal="center" vertical="top"/>
    </xf>
    <xf numFmtId="165" fontId="18" fillId="0" borderId="48" xfId="3" applyNumberFormat="1" applyFont="1" applyBorder="1" applyAlignment="1">
      <alignment horizontal="left" vertical="center"/>
    </xf>
    <xf numFmtId="167" fontId="18" fillId="0" borderId="1" xfId="1" applyNumberFormat="1" applyFont="1" applyFill="1" applyBorder="1" applyAlignment="1">
      <alignment vertical="top"/>
    </xf>
    <xf numFmtId="0" fontId="13" fillId="0" borderId="1" xfId="3" applyFont="1" applyBorder="1" applyAlignment="1">
      <alignment horizontal="center" vertical="top"/>
    </xf>
    <xf numFmtId="165" fontId="13" fillId="0" borderId="48" xfId="3" applyNumberFormat="1" applyFont="1" applyBorder="1" applyAlignment="1">
      <alignment horizontal="left" vertical="center"/>
    </xf>
    <xf numFmtId="0" fontId="18" fillId="0" borderId="16" xfId="3" applyFont="1" applyBorder="1" applyAlignment="1">
      <alignment horizontal="left" vertical="center"/>
    </xf>
    <xf numFmtId="165" fontId="18" fillId="0" borderId="29" xfId="8" applyFont="1" applyFill="1" applyBorder="1"/>
    <xf numFmtId="0" fontId="13" fillId="0" borderId="0" xfId="3" applyFont="1" applyAlignment="1">
      <alignment horizontal="center" vertical="top"/>
    </xf>
    <xf numFmtId="165" fontId="13" fillId="0" borderId="0" xfId="3" applyNumberFormat="1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7" fillId="0" borderId="0" xfId="0" applyFont="1" applyAlignment="1">
      <alignment horizontal="left" wrapText="1"/>
    </xf>
    <xf numFmtId="166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175" fontId="18" fillId="0" borderId="0" xfId="0" applyNumberFormat="1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75" fontId="1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49" xfId="0" applyFont="1" applyBorder="1" applyAlignment="1">
      <alignment vertical="center"/>
    </xf>
    <xf numFmtId="0" fontId="18" fillId="0" borderId="49" xfId="0" applyFont="1" applyBorder="1" applyAlignment="1">
      <alignment vertical="center"/>
    </xf>
    <xf numFmtId="175" fontId="13" fillId="0" borderId="49" xfId="0" applyNumberFormat="1" applyFont="1" applyBorder="1" applyAlignment="1">
      <alignment vertical="center"/>
    </xf>
    <xf numFmtId="0" fontId="18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166" fontId="18" fillId="0" borderId="35" xfId="0" applyNumberFormat="1" applyFont="1" applyBorder="1" applyAlignment="1">
      <alignment horizontal="right" vertical="center"/>
    </xf>
    <xf numFmtId="170" fontId="18" fillId="0" borderId="35" xfId="5" applyNumberFormat="1" applyFont="1" applyFill="1" applyBorder="1" applyAlignment="1">
      <alignment vertical="center"/>
    </xf>
    <xf numFmtId="0" fontId="18" fillId="0" borderId="4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170" fontId="18" fillId="0" borderId="15" xfId="5" applyNumberFormat="1" applyFont="1" applyFill="1" applyBorder="1" applyAlignment="1">
      <alignment horizontal="right" vertical="center"/>
    </xf>
    <xf numFmtId="170" fontId="18" fillId="0" borderId="12" xfId="5" applyNumberFormat="1" applyFont="1" applyFill="1" applyBorder="1" applyAlignment="1">
      <alignment vertical="center"/>
    </xf>
    <xf numFmtId="0" fontId="17" fillId="0" borderId="49" xfId="0" applyFont="1" applyBorder="1" applyAlignment="1">
      <alignment vertical="center"/>
    </xf>
    <xf numFmtId="0" fontId="18" fillId="0" borderId="49" xfId="0" applyFont="1" applyBorder="1" applyAlignment="1">
      <alignment horizontal="center" vertical="center"/>
    </xf>
    <xf numFmtId="166" fontId="18" fillId="0" borderId="49" xfId="0" applyNumberFormat="1" applyFont="1" applyBorder="1" applyAlignment="1">
      <alignment horizontal="right" vertical="center"/>
    </xf>
    <xf numFmtId="170" fontId="18" fillId="0" borderId="49" xfId="5" applyNumberFormat="1" applyFont="1" applyFill="1" applyBorder="1" applyAlignment="1">
      <alignment vertical="center"/>
    </xf>
    <xf numFmtId="0" fontId="13" fillId="0" borderId="41" xfId="0" applyFont="1" applyBorder="1" applyAlignment="1">
      <alignment horizontal="center" vertical="center"/>
    </xf>
    <xf numFmtId="0" fontId="18" fillId="0" borderId="39" xfId="0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8" fillId="0" borderId="41" xfId="0" applyFont="1" applyBorder="1" applyAlignment="1">
      <alignment horizontal="center" vertical="center"/>
    </xf>
    <xf numFmtId="166" fontId="18" fillId="0" borderId="41" xfId="0" applyNumberFormat="1" applyFont="1" applyBorder="1" applyAlignment="1">
      <alignment horizontal="right" vertical="center"/>
    </xf>
    <xf numFmtId="170" fontId="18" fillId="0" borderId="41" xfId="5" applyNumberFormat="1" applyFont="1" applyFill="1" applyBorder="1" applyAlignment="1">
      <alignment vertical="center"/>
    </xf>
    <xf numFmtId="0" fontId="18" fillId="0" borderId="13" xfId="0" applyFont="1" applyBorder="1" applyAlignment="1">
      <alignment horizontal="center"/>
    </xf>
    <xf numFmtId="166" fontId="18" fillId="0" borderId="14" xfId="0" applyNumberFormat="1" applyFont="1" applyBorder="1" applyAlignment="1">
      <alignment horizontal="right"/>
    </xf>
    <xf numFmtId="0" fontId="18" fillId="0" borderId="14" xfId="0" applyFont="1" applyBorder="1" applyAlignment="1">
      <alignment horizontal="center"/>
    </xf>
    <xf numFmtId="0" fontId="18" fillId="0" borderId="14" xfId="0" applyFont="1" applyBorder="1"/>
    <xf numFmtId="175" fontId="18" fillId="0" borderId="14" xfId="0" applyNumberFormat="1" applyFont="1" applyBorder="1"/>
    <xf numFmtId="0" fontId="13" fillId="0" borderId="41" xfId="0" applyFont="1" applyBorder="1" applyAlignment="1">
      <alignment horizontal="center"/>
    </xf>
    <xf numFmtId="166" fontId="13" fillId="0" borderId="41" xfId="0" applyNumberFormat="1" applyFont="1" applyBorder="1" applyAlignment="1">
      <alignment horizontal="left"/>
    </xf>
    <xf numFmtId="0" fontId="18" fillId="0" borderId="41" xfId="0" applyFont="1" applyBorder="1" applyAlignment="1">
      <alignment horizontal="center"/>
    </xf>
    <xf numFmtId="0" fontId="18" fillId="0" borderId="41" xfId="0" applyFont="1" applyBorder="1"/>
    <xf numFmtId="175" fontId="18" fillId="0" borderId="41" xfId="0" applyNumberFormat="1" applyFont="1" applyBorder="1" applyAlignment="1">
      <alignment horizontal="left"/>
    </xf>
    <xf numFmtId="170" fontId="18" fillId="0" borderId="41" xfId="5" applyNumberFormat="1" applyFont="1" applyFill="1" applyBorder="1" applyAlignment="1">
      <alignment horizontal="right" vertical="center"/>
    </xf>
    <xf numFmtId="0" fontId="18" fillId="0" borderId="47" xfId="0" applyFont="1" applyBorder="1" applyAlignment="1">
      <alignment horizontal="center"/>
    </xf>
    <xf numFmtId="166" fontId="18" fillId="0" borderId="47" xfId="0" applyNumberFormat="1" applyFont="1" applyBorder="1" applyAlignment="1">
      <alignment horizontal="left"/>
    </xf>
    <xf numFmtId="0" fontId="18" fillId="0" borderId="47" xfId="0" applyFont="1" applyBorder="1"/>
    <xf numFmtId="175" fontId="18" fillId="0" borderId="47" xfId="0" applyNumberFormat="1" applyFont="1" applyBorder="1" applyAlignment="1">
      <alignment horizontal="left"/>
    </xf>
    <xf numFmtId="170" fontId="18" fillId="0" borderId="47" xfId="5" applyNumberFormat="1" applyFont="1" applyFill="1" applyBorder="1" applyAlignment="1">
      <alignment horizontal="right" vertical="center"/>
    </xf>
    <xf numFmtId="170" fontId="18" fillId="0" borderId="47" xfId="5" applyNumberFormat="1" applyFont="1" applyFill="1" applyBorder="1" applyAlignment="1">
      <alignment vertical="center"/>
    </xf>
    <xf numFmtId="166" fontId="18" fillId="0" borderId="14" xfId="0" applyNumberFormat="1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166" fontId="13" fillId="0" borderId="13" xfId="0" applyNumberFormat="1" applyFont="1" applyBorder="1" applyAlignment="1">
      <alignment horizontal="left"/>
    </xf>
    <xf numFmtId="9" fontId="18" fillId="0" borderId="13" xfId="5" applyNumberFormat="1" applyFont="1" applyFill="1" applyBorder="1" applyAlignment="1">
      <alignment horizontal="right" vertical="center"/>
    </xf>
    <xf numFmtId="170" fontId="18" fillId="0" borderId="15" xfId="5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166" fontId="13" fillId="0" borderId="0" xfId="0" applyNumberFormat="1" applyFont="1" applyAlignment="1">
      <alignment horizontal="left"/>
    </xf>
    <xf numFmtId="170" fontId="18" fillId="0" borderId="0" xfId="5" applyNumberFormat="1" applyFont="1" applyFill="1" applyBorder="1" applyAlignment="1">
      <alignment horizontal="right" vertical="center"/>
    </xf>
    <xf numFmtId="170" fontId="18" fillId="0" borderId="0" xfId="5" applyNumberFormat="1" applyFont="1" applyFill="1" applyBorder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18" fillId="0" borderId="37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8" fillId="0" borderId="37" xfId="0" applyFont="1" applyBorder="1" applyAlignment="1">
      <alignment horizontal="center" vertical="center"/>
    </xf>
    <xf numFmtId="166" fontId="18" fillId="0" borderId="37" xfId="0" applyNumberFormat="1" applyFont="1" applyBorder="1" applyAlignment="1">
      <alignment horizontal="right" vertical="center"/>
    </xf>
    <xf numFmtId="170" fontId="18" fillId="0" borderId="37" xfId="5" applyNumberFormat="1" applyFont="1" applyFill="1" applyBorder="1" applyAlignment="1">
      <alignment vertical="center"/>
    </xf>
    <xf numFmtId="170" fontId="18" fillId="0" borderId="15" xfId="5" applyNumberFormat="1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7" fillId="0" borderId="66" xfId="0" applyFont="1" applyBorder="1" applyAlignment="1">
      <alignment vertical="center"/>
    </xf>
    <xf numFmtId="166" fontId="18" fillId="0" borderId="67" xfId="0" applyNumberFormat="1" applyFont="1" applyBorder="1" applyAlignment="1">
      <alignment horizontal="right" vertical="center"/>
    </xf>
    <xf numFmtId="0" fontId="13" fillId="0" borderId="38" xfId="0" applyFont="1" applyBorder="1" applyAlignment="1">
      <alignment horizontal="center" vertical="center"/>
    </xf>
    <xf numFmtId="0" fontId="18" fillId="0" borderId="41" xfId="0" applyFont="1" applyBorder="1" applyAlignment="1">
      <alignment vertical="center"/>
    </xf>
    <xf numFmtId="0" fontId="17" fillId="0" borderId="39" xfId="0" applyFont="1" applyBorder="1" applyAlignment="1">
      <alignment vertical="center"/>
    </xf>
    <xf numFmtId="166" fontId="18" fillId="0" borderId="40" xfId="0" applyNumberFormat="1" applyFont="1" applyBorder="1" applyAlignment="1">
      <alignment horizontal="right" vertical="center"/>
    </xf>
    <xf numFmtId="0" fontId="13" fillId="0" borderId="51" xfId="0" applyFont="1" applyBorder="1" applyAlignment="1">
      <alignment horizontal="center" vertical="center"/>
    </xf>
    <xf numFmtId="0" fontId="18" fillId="0" borderId="50" xfId="0" applyFont="1" applyBorder="1" applyAlignment="1">
      <alignment vertical="center"/>
    </xf>
    <xf numFmtId="0" fontId="18" fillId="0" borderId="50" xfId="0" applyFont="1" applyBorder="1" applyAlignment="1">
      <alignment horizontal="center" vertical="center"/>
    </xf>
    <xf numFmtId="166" fontId="18" fillId="0" borderId="0" xfId="0" applyNumberFormat="1" applyFont="1" applyAlignment="1">
      <alignment horizontal="right" vertical="center"/>
    </xf>
    <xf numFmtId="170" fontId="18" fillId="0" borderId="29" xfId="5" applyNumberFormat="1" applyFont="1" applyFill="1" applyBorder="1" applyAlignment="1">
      <alignment vertical="center"/>
    </xf>
    <xf numFmtId="0" fontId="13" fillId="0" borderId="35" xfId="0" applyFont="1" applyBorder="1" applyAlignment="1">
      <alignment horizontal="center" vertical="center"/>
    </xf>
    <xf numFmtId="0" fontId="17" fillId="0" borderId="35" xfId="0" applyFont="1" applyBorder="1" applyAlignment="1">
      <alignment vertical="center"/>
    </xf>
    <xf numFmtId="166" fontId="18" fillId="0" borderId="39" xfId="0" applyNumberFormat="1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170" fontId="18" fillId="0" borderId="16" xfId="5" applyNumberFormat="1" applyFont="1" applyFill="1" applyBorder="1" applyAlignment="1">
      <alignment vertical="center"/>
    </xf>
    <xf numFmtId="170" fontId="18" fillId="0" borderId="50" xfId="5" applyNumberFormat="1" applyFont="1" applyFill="1" applyBorder="1" applyAlignment="1">
      <alignment vertical="center"/>
    </xf>
    <xf numFmtId="175" fontId="13" fillId="0" borderId="0" xfId="0" applyNumberFormat="1" applyFont="1" applyAlignment="1">
      <alignment horizontal="center" vertical="center"/>
    </xf>
    <xf numFmtId="165" fontId="18" fillId="0" borderId="0" xfId="162" applyFont="1" applyFill="1" applyBorder="1" applyAlignment="1">
      <alignment vertical="center"/>
    </xf>
    <xf numFmtId="0" fontId="13" fillId="0" borderId="31" xfId="0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175" fontId="13" fillId="0" borderId="31" xfId="0" applyNumberFormat="1" applyFont="1" applyBorder="1" applyAlignment="1">
      <alignment horizontal="center" vertical="center"/>
    </xf>
    <xf numFmtId="165" fontId="18" fillId="0" borderId="31" xfId="162" applyFont="1" applyFill="1" applyBorder="1" applyAlignment="1">
      <alignment vertical="center"/>
    </xf>
    <xf numFmtId="170" fontId="18" fillId="0" borderId="0" xfId="5" applyNumberFormat="1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/>
    </xf>
    <xf numFmtId="170" fontId="18" fillId="0" borderId="35" xfId="5" applyNumberFormat="1" applyFont="1" applyFill="1" applyBorder="1" applyAlignment="1">
      <alignment horizontal="center" vertical="center"/>
    </xf>
    <xf numFmtId="170" fontId="18" fillId="0" borderId="41" xfId="5" applyNumberFormat="1" applyFont="1" applyFill="1" applyBorder="1" applyAlignment="1">
      <alignment horizontal="center" vertical="center"/>
    </xf>
    <xf numFmtId="170" fontId="18" fillId="0" borderId="47" xfId="5" applyNumberFormat="1" applyFont="1" applyFill="1" applyBorder="1" applyAlignment="1">
      <alignment horizontal="center" vertical="center"/>
    </xf>
    <xf numFmtId="167" fontId="17" fillId="0" borderId="53" xfId="1" applyNumberFormat="1" applyFont="1" applyFill="1" applyBorder="1" applyAlignment="1">
      <alignment horizontal="left"/>
    </xf>
    <xf numFmtId="167" fontId="17" fillId="0" borderId="5" xfId="1" applyNumberFormat="1" applyFont="1" applyFill="1" applyBorder="1" applyAlignment="1">
      <alignment horizontal="left"/>
    </xf>
    <xf numFmtId="167" fontId="17" fillId="0" borderId="6" xfId="1" applyNumberFormat="1" applyFont="1" applyFill="1" applyBorder="1" applyAlignment="1">
      <alignment horizontal="left" vertical="center"/>
    </xf>
    <xf numFmtId="167" fontId="17" fillId="0" borderId="63" xfId="1" applyNumberFormat="1" applyFont="1" applyFill="1" applyBorder="1" applyAlignment="1">
      <alignment horizontal="left" vertical="center"/>
    </xf>
    <xf numFmtId="167" fontId="17" fillId="0" borderId="0" xfId="1" applyNumberFormat="1" applyFont="1" applyFill="1" applyBorder="1" applyAlignment="1">
      <alignment horizontal="left" vertical="center" wrapText="1"/>
    </xf>
    <xf numFmtId="167" fontId="17" fillId="0" borderId="53" xfId="1" applyNumberFormat="1" applyFont="1" applyFill="1" applyBorder="1" applyAlignment="1">
      <alignment horizontal="left" vertical="center"/>
    </xf>
    <xf numFmtId="167" fontId="17" fillId="0" borderId="1" xfId="1" applyNumberFormat="1" applyFont="1" applyFill="1" applyBorder="1" applyAlignment="1">
      <alignment horizontal="left"/>
    </xf>
    <xf numFmtId="167" fontId="16" fillId="0" borderId="1" xfId="1" applyNumberFormat="1" applyFont="1" applyFill="1" applyBorder="1" applyAlignment="1">
      <alignment horizontal="left"/>
    </xf>
    <xf numFmtId="167" fontId="17" fillId="0" borderId="59" xfId="1" applyNumberFormat="1" applyFont="1" applyFill="1" applyBorder="1" applyAlignment="1">
      <alignment horizontal="left"/>
    </xf>
    <xf numFmtId="167" fontId="17" fillId="0" borderId="62" xfId="1" applyNumberFormat="1" applyFont="1" applyFill="1" applyBorder="1" applyAlignment="1">
      <alignment horizontal="left"/>
    </xf>
    <xf numFmtId="0" fontId="17" fillId="0" borderId="62" xfId="0" applyFont="1" applyBorder="1" applyAlignment="1">
      <alignment horizontal="center" wrapText="1"/>
    </xf>
    <xf numFmtId="0" fontId="17" fillId="0" borderId="6" xfId="0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7" fillId="0" borderId="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43" fontId="17" fillId="0" borderId="6" xfId="0" applyNumberFormat="1" applyFont="1" applyBorder="1" applyAlignment="1">
      <alignment horizontal="left"/>
    </xf>
    <xf numFmtId="43" fontId="17" fillId="0" borderId="7" xfId="0" applyNumberFormat="1" applyFont="1" applyBorder="1" applyAlignment="1">
      <alignment horizontal="left"/>
    </xf>
    <xf numFmtId="43" fontId="16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43" fontId="17" fillId="0" borderId="1" xfId="0" applyNumberFormat="1" applyFont="1" applyBorder="1" applyAlignment="1">
      <alignment horizontal="left"/>
    </xf>
    <xf numFmtId="167" fontId="17" fillId="0" borderId="6" xfId="1" applyNumberFormat="1" applyFont="1" applyFill="1" applyBorder="1" applyAlignment="1">
      <alignment horizontal="center" wrapText="1"/>
    </xf>
    <xf numFmtId="0" fontId="17" fillId="0" borderId="18" xfId="0" applyFont="1" applyBorder="1" applyAlignment="1">
      <alignment horizontal="left"/>
    </xf>
    <xf numFmtId="0" fontId="17" fillId="0" borderId="0" xfId="0" applyFont="1" applyAlignment="1">
      <alignment wrapText="1"/>
    </xf>
    <xf numFmtId="43" fontId="17" fillId="0" borderId="6" xfId="0" applyNumberFormat="1" applyFont="1" applyBorder="1" applyAlignment="1">
      <alignment horizontal="left" vertical="center"/>
    </xf>
    <xf numFmtId="0" fontId="17" fillId="0" borderId="30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8" fillId="0" borderId="5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4" xfId="3" applyFont="1" applyBorder="1" applyAlignment="1">
      <alignment horizontal="left" vertical="center"/>
    </xf>
    <xf numFmtId="0" fontId="18" fillId="0" borderId="34" xfId="3" applyFont="1" applyBorder="1" applyAlignment="1">
      <alignment horizontal="center" vertical="center"/>
    </xf>
    <xf numFmtId="167" fontId="17" fillId="0" borderId="6" xfId="1" applyNumberFormat="1" applyFont="1" applyFill="1" applyBorder="1" applyAlignment="1">
      <alignment vertical="center" wrapText="1"/>
    </xf>
    <xf numFmtId="166" fontId="18" fillId="0" borderId="41" xfId="0" applyNumberFormat="1" applyFont="1" applyBorder="1" applyAlignment="1">
      <alignment vertical="center"/>
    </xf>
    <xf numFmtId="170" fontId="18" fillId="0" borderId="12" xfId="1" applyNumberFormat="1" applyFont="1" applyFill="1" applyBorder="1" applyProtection="1">
      <protection locked="0"/>
    </xf>
    <xf numFmtId="170" fontId="18" fillId="0" borderId="19" xfId="1" applyNumberFormat="1" applyFont="1" applyFill="1" applyBorder="1" applyProtection="1">
      <protection locked="0"/>
    </xf>
    <xf numFmtId="170" fontId="13" fillId="0" borderId="12" xfId="5" applyNumberFormat="1" applyFont="1" applyFill="1" applyBorder="1" applyAlignment="1">
      <alignment vertical="center"/>
    </xf>
    <xf numFmtId="170" fontId="13" fillId="0" borderId="0" xfId="5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top" wrapText="1"/>
    </xf>
    <xf numFmtId="167" fontId="17" fillId="0" borderId="1" xfId="1" applyNumberFormat="1" applyFont="1" applyFill="1" applyBorder="1" applyAlignment="1">
      <alignment horizontal="center" vertical="center" wrapText="1"/>
    </xf>
    <xf numFmtId="167" fontId="18" fillId="0" borderId="69" xfId="1" applyNumberFormat="1" applyFont="1" applyFill="1" applyBorder="1" applyAlignment="1">
      <alignment horizontal="center" vertical="center" wrapText="1"/>
    </xf>
    <xf numFmtId="167" fontId="18" fillId="0" borderId="7" xfId="1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2" fontId="17" fillId="0" borderId="6" xfId="1" applyNumberFormat="1" applyFont="1" applyFill="1" applyBorder="1" applyAlignment="1">
      <alignment horizontal="center" vertical="center" wrapText="1"/>
    </xf>
    <xf numFmtId="43" fontId="17" fillId="0" borderId="0" xfId="0" applyNumberFormat="1" applyFont="1"/>
    <xf numFmtId="0" fontId="17" fillId="0" borderId="0" xfId="0" applyFont="1" applyAlignment="1">
      <alignment horizontal="left" vertical="top"/>
    </xf>
    <xf numFmtId="0" fontId="25" fillId="0" borderId="0" xfId="0" applyFont="1"/>
    <xf numFmtId="170" fontId="18" fillId="0" borderId="50" xfId="1" applyNumberFormat="1" applyFont="1" applyFill="1" applyBorder="1" applyProtection="1">
      <protection locked="0"/>
    </xf>
    <xf numFmtId="170" fontId="18" fillId="0" borderId="91" xfId="1" applyNumberFormat="1" applyFont="1" applyFill="1" applyBorder="1" applyProtection="1">
      <protection locked="0"/>
    </xf>
    <xf numFmtId="170" fontId="13" fillId="0" borderId="94" xfId="1" applyNumberFormat="1" applyFont="1" applyFill="1" applyBorder="1" applyAlignment="1" applyProtection="1">
      <alignment horizontal="center"/>
      <protection locked="0"/>
    </xf>
    <xf numFmtId="166" fontId="17" fillId="0" borderId="57" xfId="0" applyNumberFormat="1" applyFont="1" applyBorder="1" applyAlignment="1">
      <alignment horizontal="center" vertical="top" shrinkToFit="1"/>
    </xf>
    <xf numFmtId="166" fontId="17" fillId="0" borderId="6" xfId="0" applyNumberFormat="1" applyFont="1" applyBorder="1" applyAlignment="1">
      <alignment horizontal="center" vertical="top" shrinkToFit="1"/>
    </xf>
    <xf numFmtId="0" fontId="17" fillId="0" borderId="6" xfId="0" applyFont="1" applyBorder="1" applyAlignment="1">
      <alignment vertical="top"/>
    </xf>
    <xf numFmtId="0" fontId="18" fillId="0" borderId="24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 wrapText="1" indent="2"/>
    </xf>
    <xf numFmtId="0" fontId="13" fillId="0" borderId="3" xfId="0" applyFont="1" applyBorder="1" applyAlignment="1">
      <alignment vertical="top" wrapText="1"/>
    </xf>
    <xf numFmtId="0" fontId="16" fillId="2" borderId="88" xfId="129" applyFont="1" applyFill="1" applyBorder="1" applyAlignment="1">
      <alignment horizontal="center" vertical="center"/>
    </xf>
    <xf numFmtId="0" fontId="16" fillId="2" borderId="88" xfId="129" applyFont="1" applyFill="1" applyBorder="1" applyAlignment="1">
      <alignment horizontal="center" vertical="center" wrapText="1"/>
    </xf>
    <xf numFmtId="0" fontId="3" fillId="0" borderId="0" xfId="129"/>
    <xf numFmtId="0" fontId="30" fillId="0" borderId="49" xfId="129" applyFont="1" applyBorder="1" applyAlignment="1">
      <alignment horizontal="center"/>
    </xf>
    <xf numFmtId="0" fontId="30" fillId="0" borderId="65" xfId="129" applyFont="1" applyBorder="1"/>
    <xf numFmtId="0" fontId="30" fillId="0" borderId="66" xfId="129" applyFont="1" applyBorder="1"/>
    <xf numFmtId="0" fontId="30" fillId="0" borderId="67" xfId="129" applyFont="1" applyBorder="1"/>
    <xf numFmtId="0" fontId="31" fillId="0" borderId="49" xfId="129" applyFont="1" applyBorder="1"/>
    <xf numFmtId="0" fontId="32" fillId="0" borderId="49" xfId="129" applyFont="1" applyBorder="1"/>
    <xf numFmtId="43" fontId="3" fillId="0" borderId="0" xfId="129" applyNumberFormat="1"/>
    <xf numFmtId="0" fontId="31" fillId="0" borderId="51" xfId="129" applyFont="1" applyBorder="1" applyAlignment="1">
      <alignment horizontal="center"/>
    </xf>
    <xf numFmtId="0" fontId="31" fillId="0" borderId="0" xfId="129" applyFont="1" applyAlignment="1">
      <alignment horizontal="center" vertical="center"/>
    </xf>
    <xf numFmtId="0" fontId="31" fillId="0" borderId="0" xfId="129" applyFont="1"/>
    <xf numFmtId="165" fontId="31" fillId="0" borderId="29" xfId="159" applyFont="1" applyBorder="1" applyAlignment="1">
      <alignment horizontal="center" vertical="center"/>
    </xf>
    <xf numFmtId="165" fontId="34" fillId="0" borderId="16" xfId="129" applyNumberFormat="1" applyFont="1" applyBorder="1" applyAlignment="1">
      <alignment horizontal="center" vertical="center"/>
    </xf>
    <xf numFmtId="0" fontId="32" fillId="0" borderId="16" xfId="129" applyFont="1" applyBorder="1"/>
    <xf numFmtId="165" fontId="34" fillId="0" borderId="87" xfId="129" applyNumberFormat="1" applyFont="1" applyBorder="1" applyAlignment="1">
      <alignment horizontal="center" vertical="center"/>
    </xf>
    <xf numFmtId="0" fontId="33" fillId="0" borderId="87" xfId="129" applyFont="1" applyBorder="1"/>
    <xf numFmtId="170" fontId="0" fillId="0" borderId="0" xfId="5" applyNumberFormat="1" applyFont="1"/>
    <xf numFmtId="167" fontId="18" fillId="0" borderId="35" xfId="1" applyNumberFormat="1" applyFont="1" applyFill="1" applyBorder="1" applyAlignment="1">
      <alignment vertical="center"/>
    </xf>
    <xf numFmtId="178" fontId="37" fillId="0" borderId="0" xfId="112" applyNumberFormat="1" applyFont="1" applyAlignment="1">
      <alignment horizontal="left" vertical="center"/>
    </xf>
    <xf numFmtId="0" fontId="37" fillId="0" borderId="0" xfId="112" applyFont="1" applyAlignment="1">
      <alignment vertical="center"/>
    </xf>
    <xf numFmtId="0" fontId="37" fillId="0" borderId="0" xfId="112" applyFont="1" applyAlignment="1">
      <alignment horizontal="right" vertical="center"/>
    </xf>
    <xf numFmtId="0" fontId="37" fillId="0" borderId="0" xfId="112" applyFont="1" applyAlignment="1">
      <alignment horizontal="center" vertical="center"/>
    </xf>
    <xf numFmtId="0" fontId="37" fillId="0" borderId="102" xfId="112" applyFont="1" applyBorder="1" applyAlignment="1">
      <alignment horizontal="center" vertical="center"/>
    </xf>
    <xf numFmtId="0" fontId="37" fillId="0" borderId="103" xfId="112" applyFont="1" applyBorder="1" applyAlignment="1">
      <alignment horizontal="center" vertical="center"/>
    </xf>
    <xf numFmtId="0" fontId="37" fillId="0" borderId="104" xfId="112" applyFont="1" applyBorder="1" applyAlignment="1">
      <alignment horizontal="center" vertical="center"/>
    </xf>
    <xf numFmtId="0" fontId="37" fillId="0" borderId="105" xfId="112" applyFont="1" applyBorder="1" applyAlignment="1">
      <alignment horizontal="center" vertical="center"/>
    </xf>
    <xf numFmtId="0" fontId="37" fillId="0" borderId="106" xfId="112" applyFont="1" applyBorder="1" applyAlignment="1">
      <alignment horizontal="center" vertical="center"/>
    </xf>
    <xf numFmtId="0" fontId="37" fillId="0" borderId="107" xfId="112" applyFont="1" applyBorder="1" applyAlignment="1">
      <alignment horizontal="center" vertical="center"/>
    </xf>
    <xf numFmtId="0" fontId="37" fillId="0" borderId="108" xfId="112" applyFont="1" applyBorder="1" applyAlignment="1">
      <alignment vertical="center"/>
    </xf>
    <xf numFmtId="0" fontId="37" fillId="0" borderId="109" xfId="112" applyFont="1" applyBorder="1" applyAlignment="1">
      <alignment horizontal="center" vertical="center"/>
    </xf>
    <xf numFmtId="0" fontId="37" fillId="0" borderId="110" xfId="112" applyFont="1" applyBorder="1" applyAlignment="1">
      <alignment horizontal="center" vertical="center"/>
    </xf>
    <xf numFmtId="0" fontId="37" fillId="0" borderId="110" xfId="112" applyFont="1" applyBorder="1" applyAlignment="1">
      <alignment horizontal="right" vertical="center"/>
    </xf>
    <xf numFmtId="0" fontId="37" fillId="0" borderId="111" xfId="112" applyFont="1" applyBorder="1" applyAlignment="1">
      <alignment horizontal="center" vertical="center"/>
    </xf>
    <xf numFmtId="0" fontId="37" fillId="0" borderId="112" xfId="112" applyFont="1" applyBorder="1" applyAlignment="1">
      <alignment horizontal="center" vertical="center"/>
    </xf>
    <xf numFmtId="0" fontId="37" fillId="0" borderId="113" xfId="112" applyFont="1" applyBorder="1" applyAlignment="1">
      <alignment vertical="center"/>
    </xf>
    <xf numFmtId="0" fontId="37" fillId="0" borderId="114" xfId="112" applyFont="1" applyBorder="1" applyAlignment="1">
      <alignment vertical="center"/>
    </xf>
    <xf numFmtId="2" fontId="37" fillId="0" borderId="115" xfId="112" applyNumberFormat="1" applyFont="1" applyBorder="1" applyAlignment="1">
      <alignment horizontal="right" vertical="center"/>
    </xf>
    <xf numFmtId="2" fontId="37" fillId="0" borderId="116" xfId="112" applyNumberFormat="1" applyFont="1" applyBorder="1" applyAlignment="1">
      <alignment horizontal="right" vertical="center"/>
    </xf>
    <xf numFmtId="0" fontId="37" fillId="0" borderId="117" xfId="112" applyFont="1" applyBorder="1" applyAlignment="1">
      <alignment horizontal="center" vertical="center"/>
    </xf>
    <xf numFmtId="0" fontId="37" fillId="0" borderId="42" xfId="112" applyFont="1" applyBorder="1" applyAlignment="1">
      <alignment vertical="center"/>
    </xf>
    <xf numFmtId="2" fontId="37" fillId="0" borderId="42" xfId="112" applyNumberFormat="1" applyFont="1" applyBorder="1" applyAlignment="1">
      <alignment vertical="center"/>
    </xf>
    <xf numFmtId="0" fontId="37" fillId="0" borderId="43" xfId="112" applyFont="1" applyBorder="1" applyAlignment="1">
      <alignment vertical="center"/>
    </xf>
    <xf numFmtId="2" fontId="37" fillId="0" borderId="35" xfId="112" applyNumberFormat="1" applyFont="1" applyBorder="1" applyAlignment="1">
      <alignment horizontal="right" vertical="center"/>
    </xf>
    <xf numFmtId="2" fontId="37" fillId="0" borderId="118" xfId="112" applyNumberFormat="1" applyFont="1" applyBorder="1" applyAlignment="1">
      <alignment horizontal="right" vertical="center"/>
    </xf>
    <xf numFmtId="0" fontId="37" fillId="0" borderId="117" xfId="112" applyFont="1" applyBorder="1" applyAlignment="1">
      <alignment horizontal="right" vertical="center"/>
    </xf>
    <xf numFmtId="0" fontId="37" fillId="0" borderId="42" xfId="112" applyFont="1" applyBorder="1" applyAlignment="1">
      <alignment vertical="center" wrapText="1"/>
    </xf>
    <xf numFmtId="0" fontId="37" fillId="0" borderId="119" xfId="112" applyFont="1" applyBorder="1" applyAlignment="1">
      <alignment horizontal="center" vertical="center"/>
    </xf>
    <xf numFmtId="0" fontId="37" fillId="0" borderId="120" xfId="112" applyFont="1" applyBorder="1" applyAlignment="1">
      <alignment vertical="center"/>
    </xf>
    <xf numFmtId="0" fontId="37" fillId="0" borderId="120" xfId="112" applyFont="1" applyBorder="1" applyAlignment="1">
      <alignment horizontal="right" vertical="center"/>
    </xf>
    <xf numFmtId="0" fontId="37" fillId="0" borderId="121" xfId="112" applyFont="1" applyBorder="1" applyAlignment="1">
      <alignment horizontal="right" vertical="center"/>
    </xf>
    <xf numFmtId="0" fontId="37" fillId="0" borderId="100" xfId="112" applyFont="1" applyBorder="1" applyAlignment="1">
      <alignment vertical="center"/>
    </xf>
    <xf numFmtId="0" fontId="37" fillId="0" borderId="100" xfId="112" applyFont="1" applyBorder="1" applyAlignment="1">
      <alignment horizontal="right" vertical="center"/>
    </xf>
    <xf numFmtId="0" fontId="37" fillId="0" borderId="100" xfId="112" applyFont="1" applyBorder="1" applyAlignment="1">
      <alignment horizontal="center" vertical="center"/>
    </xf>
    <xf numFmtId="0" fontId="37" fillId="0" borderId="121" xfId="112" applyFont="1" applyBorder="1" applyAlignment="1">
      <alignment horizontal="center" vertical="center"/>
    </xf>
    <xf numFmtId="0" fontId="37" fillId="0" borderId="35" xfId="112" applyFont="1" applyBorder="1" applyAlignment="1">
      <alignment vertical="center" wrapText="1"/>
    </xf>
    <xf numFmtId="2" fontId="38" fillId="0" borderId="42" xfId="112" applyNumberFormat="1" applyFont="1" applyBorder="1" applyAlignment="1">
      <alignment vertical="center"/>
    </xf>
    <xf numFmtId="0" fontId="38" fillId="0" borderId="43" xfId="112" applyFont="1" applyBorder="1" applyAlignment="1">
      <alignment vertical="center"/>
    </xf>
    <xf numFmtId="0" fontId="37" fillId="3" borderId="117" xfId="112" applyFont="1" applyFill="1" applyBorder="1" applyAlignment="1">
      <alignment horizontal="center" vertical="center"/>
    </xf>
    <xf numFmtId="0" fontId="37" fillId="3" borderId="42" xfId="112" applyFont="1" applyFill="1" applyBorder="1" applyAlignment="1">
      <alignment vertical="center"/>
    </xf>
    <xf numFmtId="2" fontId="37" fillId="3" borderId="42" xfId="112" applyNumberFormat="1" applyFont="1" applyFill="1" applyBorder="1" applyAlignment="1">
      <alignment vertical="center"/>
    </xf>
    <xf numFmtId="0" fontId="37" fillId="3" borderId="43" xfId="112" applyFont="1" applyFill="1" applyBorder="1" applyAlignment="1">
      <alignment vertical="center"/>
    </xf>
    <xf numFmtId="2" fontId="37" fillId="3" borderId="35" xfId="112" applyNumberFormat="1" applyFont="1" applyFill="1" applyBorder="1" applyAlignment="1">
      <alignment horizontal="right" vertical="center"/>
    </xf>
    <xf numFmtId="2" fontId="37" fillId="3" borderId="118" xfId="112" applyNumberFormat="1" applyFont="1" applyFill="1" applyBorder="1" applyAlignment="1">
      <alignment horizontal="right" vertical="center"/>
    </xf>
    <xf numFmtId="0" fontId="37" fillId="3" borderId="0" xfId="112" applyFont="1" applyFill="1" applyAlignment="1">
      <alignment vertical="center"/>
    </xf>
    <xf numFmtId="2" fontId="38" fillId="3" borderId="42" xfId="112" applyNumberFormat="1" applyFont="1" applyFill="1" applyBorder="1" applyAlignment="1">
      <alignment vertical="center"/>
    </xf>
    <xf numFmtId="0" fontId="38" fillId="3" borderId="43" xfId="112" applyFont="1" applyFill="1" applyBorder="1" applyAlignment="1">
      <alignment vertical="center"/>
    </xf>
    <xf numFmtId="0" fontId="38" fillId="3" borderId="117" xfId="112" applyFont="1" applyFill="1" applyBorder="1" applyAlignment="1">
      <alignment horizontal="center" vertical="center"/>
    </xf>
    <xf numFmtId="0" fontId="38" fillId="3" borderId="42" xfId="112" applyFont="1" applyFill="1" applyBorder="1" applyAlignment="1">
      <alignment vertical="center"/>
    </xf>
    <xf numFmtId="0" fontId="38" fillId="0" borderId="117" xfId="112" applyFont="1" applyBorder="1" applyAlignment="1">
      <alignment horizontal="center" vertical="center"/>
    </xf>
    <xf numFmtId="0" fontId="38" fillId="0" borderId="42" xfId="112" applyFont="1" applyBorder="1" applyAlignment="1">
      <alignment vertical="center"/>
    </xf>
    <xf numFmtId="0" fontId="37" fillId="3" borderId="117" xfId="112" applyFont="1" applyFill="1" applyBorder="1" applyAlignment="1">
      <alignment horizontal="right" vertical="center"/>
    </xf>
    <xf numFmtId="0" fontId="39" fillId="3" borderId="117" xfId="112" applyFont="1" applyFill="1" applyBorder="1" applyAlignment="1">
      <alignment horizontal="center" vertical="center"/>
    </xf>
    <xf numFmtId="0" fontId="39" fillId="3" borderId="42" xfId="112" applyFont="1" applyFill="1" applyBorder="1" applyAlignment="1">
      <alignment vertical="center"/>
    </xf>
    <xf numFmtId="2" fontId="39" fillId="3" borderId="42" xfId="112" applyNumberFormat="1" applyFont="1" applyFill="1" applyBorder="1" applyAlignment="1">
      <alignment vertical="center"/>
    </xf>
    <xf numFmtId="0" fontId="39" fillId="3" borderId="43" xfId="112" applyFont="1" applyFill="1" applyBorder="1" applyAlignment="1">
      <alignment vertical="center"/>
    </xf>
    <xf numFmtId="2" fontId="39" fillId="3" borderId="35" xfId="112" applyNumberFormat="1" applyFont="1" applyFill="1" applyBorder="1" applyAlignment="1">
      <alignment horizontal="right" vertical="center"/>
    </xf>
    <xf numFmtId="2" fontId="39" fillId="3" borderId="118" xfId="112" applyNumberFormat="1" applyFont="1" applyFill="1" applyBorder="1" applyAlignment="1">
      <alignment horizontal="right" vertical="center"/>
    </xf>
    <xf numFmtId="0" fontId="39" fillId="3" borderId="0" xfId="112" applyFont="1" applyFill="1" applyAlignment="1">
      <alignment vertical="center"/>
    </xf>
    <xf numFmtId="0" fontId="39" fillId="3" borderId="117" xfId="112" applyFont="1" applyFill="1" applyBorder="1" applyAlignment="1">
      <alignment horizontal="right" vertical="center"/>
    </xf>
    <xf numFmtId="2" fontId="40" fillId="3" borderId="42" xfId="112" applyNumberFormat="1" applyFont="1" applyFill="1" applyBorder="1" applyAlignment="1">
      <alignment vertical="center"/>
    </xf>
    <xf numFmtId="0" fontId="40" fillId="3" borderId="43" xfId="112" applyFont="1" applyFill="1" applyBorder="1" applyAlignment="1">
      <alignment vertical="center"/>
    </xf>
    <xf numFmtId="167" fontId="16" fillId="0" borderId="1" xfId="1" applyNumberFormat="1" applyFont="1" applyFill="1" applyBorder="1" applyAlignment="1">
      <alignment horizontal="left" vertical="center" wrapText="1"/>
    </xf>
    <xf numFmtId="167" fontId="17" fillId="0" borderId="1" xfId="1" applyNumberFormat="1" applyFont="1" applyFill="1" applyBorder="1" applyAlignment="1">
      <alignment horizontal="left" vertical="center" wrapText="1"/>
    </xf>
    <xf numFmtId="0" fontId="37" fillId="3" borderId="42" xfId="112" applyFont="1" applyFill="1" applyBorder="1" applyAlignment="1">
      <alignment vertical="center" wrapText="1"/>
    </xf>
    <xf numFmtId="167" fontId="17" fillId="0" borderId="36" xfId="1" applyNumberFormat="1" applyFont="1" applyFill="1" applyBorder="1" applyAlignment="1">
      <alignment horizontal="left" vertical="center"/>
    </xf>
    <xf numFmtId="172" fontId="13" fillId="0" borderId="2" xfId="1" applyNumberFormat="1" applyFont="1" applyFill="1" applyBorder="1" applyAlignment="1">
      <alignment vertical="center"/>
    </xf>
    <xf numFmtId="167" fontId="13" fillId="0" borderId="3" xfId="1" applyNumberFormat="1" applyFont="1" applyFill="1" applyBorder="1" applyAlignment="1">
      <alignment vertical="center"/>
    </xf>
    <xf numFmtId="167" fontId="13" fillId="0" borderId="2" xfId="1" applyNumberFormat="1" applyFont="1" applyFill="1" applyBorder="1" applyAlignment="1">
      <alignment vertical="center"/>
    </xf>
    <xf numFmtId="167" fontId="16" fillId="0" borderId="0" xfId="1" applyNumberFormat="1" applyFont="1" applyFill="1" applyBorder="1" applyAlignment="1">
      <alignment horizontal="left" vertical="center" wrapText="1"/>
    </xf>
    <xf numFmtId="43" fontId="17" fillId="0" borderId="0" xfId="170" applyFont="1" applyFill="1" applyBorder="1" applyAlignment="1">
      <alignment horizontal="left" vertical="center" wrapText="1"/>
    </xf>
    <xf numFmtId="167" fontId="17" fillId="0" borderId="59" xfId="1" applyNumberFormat="1" applyFont="1" applyFill="1" applyBorder="1" applyAlignment="1">
      <alignment horizontal="left" vertical="center" wrapText="1"/>
    </xf>
    <xf numFmtId="2" fontId="17" fillId="0" borderId="53" xfId="1" applyNumberFormat="1" applyFont="1" applyFill="1" applyBorder="1" applyAlignment="1">
      <alignment horizontal="center" vertical="center"/>
    </xf>
    <xf numFmtId="166" fontId="17" fillId="0" borderId="53" xfId="1" applyNumberFormat="1" applyFont="1" applyFill="1" applyBorder="1" applyAlignment="1">
      <alignment horizontal="center" vertical="center"/>
    </xf>
    <xf numFmtId="167" fontId="17" fillId="0" borderId="56" xfId="1" applyNumberFormat="1" applyFont="1" applyFill="1" applyBorder="1" applyAlignment="1">
      <alignment horizontal="left" vertical="center" wrapText="1"/>
    </xf>
    <xf numFmtId="167" fontId="17" fillId="0" borderId="58" xfId="1" applyNumberFormat="1" applyFont="1" applyFill="1" applyBorder="1" applyAlignment="1">
      <alignment horizontal="left" vertical="center"/>
    </xf>
    <xf numFmtId="167" fontId="17" fillId="0" borderId="59" xfId="1" applyNumberFormat="1" applyFont="1" applyFill="1" applyBorder="1" applyAlignment="1">
      <alignment horizontal="left" vertical="center"/>
    </xf>
    <xf numFmtId="167" fontId="16" fillId="0" borderId="1" xfId="1" applyNumberFormat="1" applyFont="1" applyFill="1" applyBorder="1" applyAlignment="1">
      <alignment horizontal="left" vertical="center"/>
    </xf>
    <xf numFmtId="167" fontId="17" fillId="0" borderId="1" xfId="1" applyNumberFormat="1" applyFont="1" applyFill="1" applyBorder="1" applyAlignment="1">
      <alignment horizontal="left" vertical="center"/>
    </xf>
    <xf numFmtId="166" fontId="20" fillId="0" borderId="53" xfId="1" applyNumberFormat="1" applyFont="1" applyFill="1" applyBorder="1" applyAlignment="1">
      <alignment horizontal="center" vertical="center" shrinkToFit="1"/>
    </xf>
    <xf numFmtId="167" fontId="20" fillId="0" borderId="56" xfId="1" applyNumberFormat="1" applyFont="1" applyFill="1" applyBorder="1" applyAlignment="1">
      <alignment horizontal="center" vertical="center" shrinkToFit="1"/>
    </xf>
    <xf numFmtId="172" fontId="20" fillId="0" borderId="56" xfId="1" applyNumberFormat="1" applyFont="1" applyFill="1" applyBorder="1" applyAlignment="1">
      <alignment horizontal="center" vertical="center" shrinkToFit="1"/>
    </xf>
    <xf numFmtId="167" fontId="17" fillId="0" borderId="56" xfId="1" applyNumberFormat="1" applyFont="1" applyFill="1" applyBorder="1" applyAlignment="1">
      <alignment vertical="center" wrapText="1"/>
    </xf>
    <xf numFmtId="172" fontId="17" fillId="0" borderId="63" xfId="1" applyNumberFormat="1" applyFont="1" applyFill="1" applyBorder="1" applyAlignment="1">
      <alignment horizontal="left" vertical="center" wrapText="1"/>
    </xf>
    <xf numFmtId="41" fontId="17" fillId="0" borderId="56" xfId="1" applyFont="1" applyFill="1" applyBorder="1" applyAlignment="1">
      <alignment horizontal="left" vertical="center" wrapText="1"/>
    </xf>
    <xf numFmtId="167" fontId="17" fillId="0" borderId="25" xfId="1" applyNumberFormat="1" applyFont="1" applyFill="1" applyBorder="1" applyAlignment="1">
      <alignment horizontal="left" vertical="center" wrapText="1"/>
    </xf>
    <xf numFmtId="172" fontId="13" fillId="0" borderId="4" xfId="1" applyNumberFormat="1" applyFont="1" applyFill="1" applyBorder="1" applyAlignment="1">
      <alignment vertical="center"/>
    </xf>
    <xf numFmtId="167" fontId="13" fillId="0" borderId="4" xfId="1" applyNumberFormat="1" applyFont="1" applyFill="1" applyBorder="1" applyAlignment="1">
      <alignment vertical="center"/>
    </xf>
    <xf numFmtId="41" fontId="17" fillId="0" borderId="58" xfId="1" applyFont="1" applyFill="1" applyBorder="1" applyAlignment="1">
      <alignment horizontal="left" vertical="center" wrapText="1"/>
    </xf>
    <xf numFmtId="176" fontId="17" fillId="0" borderId="62" xfId="1" applyNumberFormat="1" applyFont="1" applyFill="1" applyBorder="1" applyAlignment="1">
      <alignment horizontal="left" vertical="center" wrapText="1"/>
    </xf>
    <xf numFmtId="41" fontId="17" fillId="0" borderId="58" xfId="1" applyFont="1" applyFill="1" applyBorder="1" applyAlignment="1">
      <alignment horizontal="left" vertical="center"/>
    </xf>
    <xf numFmtId="167" fontId="17" fillId="0" borderId="56" xfId="1" applyNumberFormat="1" applyFont="1" applyFill="1" applyBorder="1" applyAlignment="1">
      <alignment horizontal="left" vertical="center"/>
    </xf>
    <xf numFmtId="167" fontId="17" fillId="0" borderId="25" xfId="1" applyNumberFormat="1" applyFont="1" applyFill="1" applyBorder="1" applyAlignment="1">
      <alignment horizontal="left" vertical="center"/>
    </xf>
    <xf numFmtId="170" fontId="18" fillId="0" borderId="52" xfId="5" applyNumberFormat="1" applyFont="1" applyFill="1" applyBorder="1" applyAlignment="1">
      <alignment horizontal="center" vertical="center"/>
    </xf>
    <xf numFmtId="167" fontId="13" fillId="0" borderId="0" xfId="1" applyNumberFormat="1" applyFont="1" applyFill="1" applyBorder="1" applyAlignment="1">
      <alignment vertical="center"/>
    </xf>
    <xf numFmtId="170" fontId="18" fillId="0" borderId="52" xfId="5" applyNumberFormat="1" applyFont="1" applyFill="1" applyBorder="1" applyAlignment="1">
      <alignment vertical="center"/>
    </xf>
    <xf numFmtId="170" fontId="18" fillId="0" borderId="14" xfId="5" applyNumberFormat="1" applyFont="1" applyFill="1" applyBorder="1" applyAlignment="1">
      <alignment horizontal="center" vertical="center"/>
    </xf>
    <xf numFmtId="172" fontId="13" fillId="0" borderId="156" xfId="1" applyNumberFormat="1" applyFont="1" applyFill="1" applyBorder="1" applyAlignment="1">
      <alignment vertical="center"/>
    </xf>
    <xf numFmtId="167" fontId="17" fillId="0" borderId="44" xfId="1" applyNumberFormat="1" applyFont="1" applyFill="1" applyBorder="1" applyAlignment="1">
      <alignment horizontal="left" vertical="center"/>
    </xf>
    <xf numFmtId="166" fontId="17" fillId="0" borderId="163" xfId="1" applyNumberFormat="1" applyFont="1" applyFill="1" applyBorder="1" applyAlignment="1">
      <alignment horizontal="center" vertical="center"/>
    </xf>
    <xf numFmtId="43" fontId="18" fillId="0" borderId="35" xfId="170" applyFont="1" applyFill="1" applyBorder="1" applyAlignment="1">
      <alignment vertical="center"/>
    </xf>
    <xf numFmtId="43" fontId="18" fillId="0" borderId="37" xfId="170" applyFont="1" applyFill="1" applyBorder="1" applyAlignment="1">
      <alignment vertical="center"/>
    </xf>
    <xf numFmtId="43" fontId="13" fillId="0" borderId="50" xfId="170" applyFont="1" applyFill="1" applyBorder="1" applyAlignment="1">
      <alignment vertical="center"/>
    </xf>
    <xf numFmtId="43" fontId="18" fillId="0" borderId="41" xfId="170" applyFont="1" applyFill="1" applyBorder="1" applyAlignment="1">
      <alignment vertical="center"/>
    </xf>
    <xf numFmtId="43" fontId="18" fillId="0" borderId="47" xfId="170" applyFont="1" applyFill="1" applyBorder="1" applyAlignment="1">
      <alignment vertical="center"/>
    </xf>
    <xf numFmtId="43" fontId="13" fillId="0" borderId="12" xfId="170" applyFont="1" applyFill="1" applyBorder="1" applyAlignment="1">
      <alignment vertical="center"/>
    </xf>
    <xf numFmtId="43" fontId="18" fillId="0" borderId="12" xfId="170" applyFont="1" applyFill="1" applyBorder="1" applyAlignment="1">
      <alignment vertical="center"/>
    </xf>
    <xf numFmtId="43" fontId="18" fillId="0" borderId="52" xfId="170" applyFont="1" applyFill="1" applyBorder="1" applyAlignment="1">
      <alignment vertical="center"/>
    </xf>
    <xf numFmtId="0" fontId="18" fillId="0" borderId="14" xfId="5" applyNumberFormat="1" applyFont="1" applyFill="1" applyBorder="1" applyAlignment="1">
      <alignment vertical="center"/>
    </xf>
    <xf numFmtId="0" fontId="18" fillId="0" borderId="15" xfId="5" applyNumberFormat="1" applyFont="1" applyFill="1" applyBorder="1" applyAlignment="1">
      <alignment vertical="center"/>
    </xf>
    <xf numFmtId="0" fontId="18" fillId="0" borderId="31" xfId="5" applyNumberFormat="1" applyFont="1" applyFill="1" applyBorder="1" applyAlignment="1">
      <alignment vertical="center"/>
    </xf>
    <xf numFmtId="172" fontId="13" fillId="0" borderId="14" xfId="1" applyNumberFormat="1" applyFont="1" applyFill="1" applyBorder="1" applyAlignment="1">
      <alignment vertical="center"/>
    </xf>
    <xf numFmtId="167" fontId="13" fillId="0" borderId="14" xfId="1" applyNumberFormat="1" applyFont="1" applyFill="1" applyBorder="1" applyAlignment="1">
      <alignment vertical="center"/>
    </xf>
    <xf numFmtId="41" fontId="17" fillId="0" borderId="56" xfId="1" applyFont="1" applyFill="1" applyBorder="1" applyAlignment="1">
      <alignment horizontal="left" vertical="center"/>
    </xf>
    <xf numFmtId="167" fontId="17" fillId="0" borderId="1" xfId="1" applyNumberFormat="1" applyFont="1" applyFill="1" applyBorder="1" applyAlignment="1">
      <alignment vertical="center"/>
    </xf>
    <xf numFmtId="44" fontId="42" fillId="0" borderId="114" xfId="169" applyNumberFormat="1" applyFont="1" applyFill="1" applyBorder="1" applyAlignment="1">
      <alignment horizontal="left" vertical="center"/>
    </xf>
    <xf numFmtId="44" fontId="42" fillId="0" borderId="140" xfId="169" applyNumberFormat="1" applyFont="1" applyFill="1" applyBorder="1" applyAlignment="1">
      <alignment horizontal="left" vertical="center"/>
    </xf>
    <xf numFmtId="44" fontId="42" fillId="0" borderId="43" xfId="169" applyNumberFormat="1" applyFont="1" applyFill="1" applyBorder="1" applyAlignment="1">
      <alignment horizontal="left" vertical="center"/>
    </xf>
    <xf numFmtId="44" fontId="42" fillId="0" borderId="142" xfId="169" applyNumberFormat="1" applyFont="1" applyFill="1" applyBorder="1" applyAlignment="1">
      <alignment horizontal="left" vertical="center"/>
    </xf>
    <xf numFmtId="44" fontId="42" fillId="0" borderId="146" xfId="169" applyNumberFormat="1" applyFont="1" applyFill="1" applyBorder="1" applyAlignment="1">
      <alignment horizontal="left" vertical="center"/>
    </xf>
    <xf numFmtId="44" fontId="42" fillId="0" borderId="147" xfId="169" applyNumberFormat="1" applyFont="1" applyFill="1" applyBorder="1" applyAlignment="1">
      <alignment horizontal="left" vertical="center"/>
    </xf>
    <xf numFmtId="44" fontId="42" fillId="0" borderId="151" xfId="169" applyNumberFormat="1" applyFont="1" applyFill="1" applyBorder="1" applyAlignment="1">
      <alignment horizontal="left" vertical="center"/>
    </xf>
    <xf numFmtId="44" fontId="42" fillId="0" borderId="152" xfId="169" applyNumberFormat="1" applyFont="1" applyFill="1" applyBorder="1" applyAlignment="1">
      <alignment horizontal="left" vertical="center"/>
    </xf>
    <xf numFmtId="166" fontId="18" fillId="0" borderId="42" xfId="1" applyNumberFormat="1" applyFont="1" applyFill="1" applyBorder="1" applyAlignment="1">
      <alignment horizontal="center" vertical="center"/>
    </xf>
    <xf numFmtId="166" fontId="18" fillId="0" borderId="35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171" xfId="0" applyFont="1" applyBorder="1" applyAlignment="1">
      <alignment horizontal="center" vertical="center"/>
    </xf>
    <xf numFmtId="0" fontId="37" fillId="0" borderId="169" xfId="0" applyFont="1" applyBorder="1" applyAlignment="1">
      <alignment horizontal="center" vertical="center"/>
    </xf>
    <xf numFmtId="2" fontId="37" fillId="0" borderId="172" xfId="0" applyNumberFormat="1" applyFont="1" applyBorder="1" applyAlignment="1">
      <alignment horizontal="center" vertical="center"/>
    </xf>
    <xf numFmtId="0" fontId="37" fillId="0" borderId="173" xfId="0" applyFont="1" applyBorder="1" applyAlignment="1">
      <alignment horizontal="center" vertical="center"/>
    </xf>
    <xf numFmtId="2" fontId="37" fillId="0" borderId="173" xfId="0" applyNumberFormat="1" applyFont="1" applyBorder="1" applyAlignment="1">
      <alignment horizontal="center" vertical="center"/>
    </xf>
    <xf numFmtId="0" fontId="37" fillId="0" borderId="170" xfId="0" applyFont="1" applyBorder="1" applyAlignment="1">
      <alignment horizontal="center" vertical="center"/>
    </xf>
    <xf numFmtId="0" fontId="37" fillId="0" borderId="85" xfId="0" applyFont="1" applyBorder="1" applyAlignment="1">
      <alignment vertical="center"/>
    </xf>
    <xf numFmtId="0" fontId="37" fillId="0" borderId="85" xfId="0" applyFont="1" applyBorder="1" applyAlignment="1">
      <alignment vertical="center" wrapText="1"/>
    </xf>
    <xf numFmtId="0" fontId="37" fillId="0" borderId="174" xfId="0" applyFont="1" applyBorder="1" applyAlignment="1">
      <alignment vertical="center" wrapText="1"/>
    </xf>
    <xf numFmtId="0" fontId="37" fillId="0" borderId="12" xfId="0" applyFont="1" applyBorder="1" applyAlignment="1">
      <alignment horizontal="center" vertical="center"/>
    </xf>
    <xf numFmtId="2" fontId="37" fillId="0" borderId="12" xfId="0" applyNumberFormat="1" applyFont="1" applyBorder="1" applyAlignment="1">
      <alignment horizontal="center" vertical="center"/>
    </xf>
    <xf numFmtId="2" fontId="37" fillId="0" borderId="175" xfId="0" applyNumberFormat="1" applyFont="1" applyBorder="1" applyAlignment="1">
      <alignment horizontal="center" vertical="center"/>
    </xf>
    <xf numFmtId="0" fontId="42" fillId="0" borderId="0" xfId="112" applyFont="1" applyFill="1" applyAlignment="1">
      <alignment vertical="center"/>
    </xf>
    <xf numFmtId="178" fontId="42" fillId="0" borderId="0" xfId="112" applyNumberFormat="1" applyFont="1" applyFill="1" applyAlignment="1">
      <alignment horizontal="left" vertical="center"/>
    </xf>
    <xf numFmtId="0" fontId="42" fillId="0" borderId="0" xfId="112" applyFont="1" applyFill="1" applyAlignment="1">
      <alignment vertical="center" wrapText="1"/>
    </xf>
    <xf numFmtId="0" fontId="42" fillId="0" borderId="0" xfId="112" applyFont="1" applyFill="1" applyAlignment="1">
      <alignment horizontal="left" vertical="center" wrapText="1"/>
    </xf>
    <xf numFmtId="0" fontId="42" fillId="0" borderId="0" xfId="112" applyFont="1" applyFill="1" applyAlignment="1">
      <alignment horizontal="left" vertical="center"/>
    </xf>
    <xf numFmtId="0" fontId="42" fillId="0" borderId="0" xfId="112" applyFont="1" applyFill="1" applyAlignment="1">
      <alignment horizontal="center" vertical="center"/>
    </xf>
    <xf numFmtId="0" fontId="42" fillId="0" borderId="0" xfId="112" applyFont="1" applyFill="1" applyAlignment="1">
      <alignment horizontal="right" vertical="center"/>
    </xf>
    <xf numFmtId="0" fontId="42" fillId="0" borderId="102" xfId="112" applyFont="1" applyFill="1" applyBorder="1" applyAlignment="1">
      <alignment horizontal="center" vertical="center"/>
    </xf>
    <xf numFmtId="0" fontId="42" fillId="0" borderId="137" xfId="112" applyFont="1" applyFill="1" applyBorder="1" applyAlignment="1">
      <alignment horizontal="center" vertical="center"/>
    </xf>
    <xf numFmtId="0" fontId="42" fillId="0" borderId="104" xfId="112" applyFont="1" applyFill="1" applyBorder="1" applyAlignment="1">
      <alignment horizontal="center" vertical="center"/>
    </xf>
    <xf numFmtId="0" fontId="42" fillId="0" borderId="105" xfId="112" applyFont="1" applyFill="1" applyBorder="1" applyAlignment="1">
      <alignment horizontal="center" vertical="center"/>
    </xf>
    <xf numFmtId="0" fontId="42" fillId="0" borderId="106" xfId="112" applyFont="1" applyFill="1" applyBorder="1" applyAlignment="1">
      <alignment horizontal="center" vertical="center"/>
    </xf>
    <xf numFmtId="0" fontId="42" fillId="0" borderId="107" xfId="112" applyFont="1" applyFill="1" applyBorder="1" applyAlignment="1">
      <alignment horizontal="center" vertical="center"/>
    </xf>
    <xf numFmtId="0" fontId="42" fillId="0" borderId="108" xfId="112" applyFont="1" applyFill="1" applyBorder="1" applyAlignment="1">
      <alignment horizontal="center" vertical="center"/>
    </xf>
    <xf numFmtId="0" fontId="42" fillId="0" borderId="109" xfId="112" applyFont="1" applyFill="1" applyBorder="1" applyAlignment="1">
      <alignment horizontal="center" vertical="center"/>
    </xf>
    <xf numFmtId="0" fontId="42" fillId="0" borderId="110" xfId="112" applyFont="1" applyFill="1" applyBorder="1" applyAlignment="1">
      <alignment horizontal="center" vertical="center"/>
    </xf>
    <xf numFmtId="0" fontId="42" fillId="0" borderId="111" xfId="112" applyFont="1" applyFill="1" applyBorder="1" applyAlignment="1">
      <alignment horizontal="center" vertical="center"/>
    </xf>
    <xf numFmtId="0" fontId="41" fillId="0" borderId="138" xfId="112" applyFont="1" applyFill="1" applyBorder="1" applyAlignment="1">
      <alignment horizontal="center" vertical="center"/>
    </xf>
    <xf numFmtId="0" fontId="41" fillId="0" borderId="139" xfId="112" applyFont="1" applyFill="1" applyBorder="1" applyAlignment="1">
      <alignment vertical="center"/>
    </xf>
    <xf numFmtId="0" fontId="42" fillId="0" borderId="113" xfId="112" applyFont="1" applyFill="1" applyBorder="1" applyAlignment="1">
      <alignment horizontal="right" vertical="center"/>
    </xf>
    <xf numFmtId="0" fontId="42" fillId="0" borderId="114" xfId="112" applyFont="1" applyFill="1" applyBorder="1" applyAlignment="1">
      <alignment horizontal="left" vertical="center"/>
    </xf>
    <xf numFmtId="0" fontId="42" fillId="0" borderId="141" xfId="112" applyFont="1" applyFill="1" applyBorder="1" applyAlignment="1">
      <alignment horizontal="center" vertical="center"/>
    </xf>
    <xf numFmtId="0" fontId="42" fillId="0" borderId="36" xfId="112" applyFont="1" applyFill="1" applyBorder="1" applyAlignment="1">
      <alignment vertical="center"/>
    </xf>
    <xf numFmtId="2" fontId="42" fillId="0" borderId="42" xfId="112" applyNumberFormat="1" applyFont="1" applyFill="1" applyBorder="1" applyAlignment="1">
      <alignment horizontal="right" vertical="center"/>
    </xf>
    <xf numFmtId="0" fontId="42" fillId="0" borderId="43" xfId="112" applyFont="1" applyFill="1" applyBorder="1" applyAlignment="1">
      <alignment horizontal="left" vertical="center"/>
    </xf>
    <xf numFmtId="0" fontId="42" fillId="0" borderId="166" xfId="112" applyFont="1" applyFill="1" applyBorder="1" applyAlignment="1">
      <alignment horizontal="center" vertical="center"/>
    </xf>
    <xf numFmtId="2" fontId="42" fillId="0" borderId="45" xfId="112" applyNumberFormat="1" applyFont="1" applyFill="1" applyBorder="1" applyAlignment="1">
      <alignment horizontal="right" vertical="center"/>
    </xf>
    <xf numFmtId="0" fontId="42" fillId="0" borderId="167" xfId="112" applyFont="1" applyFill="1" applyBorder="1" applyAlignment="1">
      <alignment horizontal="left" vertical="center"/>
    </xf>
    <xf numFmtId="0" fontId="42" fillId="0" borderId="143" xfId="112" applyFont="1" applyFill="1" applyBorder="1" applyAlignment="1">
      <alignment horizontal="center" vertical="center"/>
    </xf>
    <xf numFmtId="0" fontId="42" fillId="0" borderId="144" xfId="112" applyFont="1" applyFill="1" applyBorder="1" applyAlignment="1">
      <alignment vertical="center"/>
    </xf>
    <xf numFmtId="0" fontId="42" fillId="0" borderId="145" xfId="112" applyFont="1" applyFill="1" applyBorder="1" applyAlignment="1">
      <alignment horizontal="right" vertical="center"/>
    </xf>
    <xf numFmtId="0" fontId="42" fillId="0" borderId="146" xfId="112" applyFont="1" applyFill="1" applyBorder="1" applyAlignment="1">
      <alignment horizontal="left" vertical="center"/>
    </xf>
    <xf numFmtId="0" fontId="41" fillId="0" borderId="119" xfId="112" applyFont="1" applyFill="1" applyBorder="1" applyAlignment="1">
      <alignment horizontal="center" vertical="center"/>
    </xf>
    <xf numFmtId="0" fontId="41" fillId="0" borderId="120" xfId="112" applyFont="1" applyFill="1" applyBorder="1" applyAlignment="1">
      <alignment vertical="center"/>
    </xf>
    <xf numFmtId="0" fontId="41" fillId="0" borderId="120" xfId="112" applyFont="1" applyFill="1" applyBorder="1" applyAlignment="1">
      <alignment horizontal="right" vertical="center"/>
    </xf>
    <xf numFmtId="0" fontId="41" fillId="0" borderId="120" xfId="112" applyFont="1" applyFill="1" applyBorder="1" applyAlignment="1">
      <alignment horizontal="left" vertical="center"/>
    </xf>
    <xf numFmtId="44" fontId="42" fillId="0" borderId="121" xfId="112" applyNumberFormat="1" applyFont="1" applyFill="1" applyBorder="1" applyAlignment="1">
      <alignment horizontal="left" vertical="center"/>
    </xf>
    <xf numFmtId="44" fontId="42" fillId="0" borderId="0" xfId="112" applyNumberFormat="1" applyFont="1" applyFill="1" applyAlignment="1">
      <alignment vertical="center"/>
    </xf>
    <xf numFmtId="0" fontId="41" fillId="0" borderId="148" xfId="112" applyFont="1" applyFill="1" applyBorder="1" applyAlignment="1">
      <alignment horizontal="center" vertical="center"/>
    </xf>
    <xf numFmtId="0" fontId="41" fillId="0" borderId="149" xfId="112" applyFont="1" applyFill="1" applyBorder="1" applyAlignment="1">
      <alignment vertical="center"/>
    </xf>
    <xf numFmtId="2" fontId="42" fillId="0" borderId="150" xfId="112" applyNumberFormat="1" applyFont="1" applyFill="1" applyBorder="1" applyAlignment="1">
      <alignment horizontal="right" vertical="center"/>
    </xf>
    <xf numFmtId="0" fontId="42" fillId="0" borderId="151" xfId="112" applyFont="1" applyFill="1" applyBorder="1" applyAlignment="1">
      <alignment horizontal="left" vertical="center"/>
    </xf>
    <xf numFmtId="0" fontId="42" fillId="0" borderId="150" xfId="112" applyFont="1" applyFill="1" applyBorder="1" applyAlignment="1">
      <alignment horizontal="right" vertical="center"/>
    </xf>
    <xf numFmtId="0" fontId="42" fillId="0" borderId="36" xfId="112" applyFont="1" applyFill="1" applyBorder="1" applyAlignment="1">
      <alignment vertical="center" wrapText="1"/>
    </xf>
    <xf numFmtId="0" fontId="41" fillId="0" borderId="141" xfId="112" applyFont="1" applyFill="1" applyBorder="1" applyAlignment="1">
      <alignment horizontal="center" vertical="center"/>
    </xf>
    <xf numFmtId="0" fontId="41" fillId="0" borderId="36" xfId="112" applyFont="1" applyFill="1" applyBorder="1" applyAlignment="1">
      <alignment vertical="center"/>
    </xf>
    <xf numFmtId="0" fontId="42" fillId="0" borderId="42" xfId="112" applyFont="1" applyFill="1" applyBorder="1" applyAlignment="1">
      <alignment horizontal="right" vertical="center"/>
    </xf>
    <xf numFmtId="0" fontId="42" fillId="0" borderId="141" xfId="112" applyFont="1" applyFill="1" applyBorder="1" applyAlignment="1">
      <alignment horizontal="right" vertical="center"/>
    </xf>
    <xf numFmtId="0" fontId="42" fillId="0" borderId="46" xfId="112" applyFont="1" applyFill="1" applyBorder="1" applyAlignment="1">
      <alignment vertical="center" wrapText="1"/>
    </xf>
    <xf numFmtId="0" fontId="37" fillId="0" borderId="0" xfId="0" applyFont="1"/>
    <xf numFmtId="10" fontId="37" fillId="0" borderId="176" xfId="171" applyNumberFormat="1" applyFont="1" applyBorder="1" applyAlignment="1">
      <alignment horizontal="center" vertical="center"/>
    </xf>
    <xf numFmtId="10" fontId="37" fillId="0" borderId="177" xfId="0" applyNumberFormat="1" applyFont="1" applyBorder="1" applyAlignment="1">
      <alignment horizontal="center" vertical="center"/>
    </xf>
    <xf numFmtId="10" fontId="37" fillId="0" borderId="178" xfId="171" applyNumberFormat="1" applyFont="1" applyBorder="1" applyAlignment="1">
      <alignment horizontal="center" vertical="center"/>
    </xf>
    <xf numFmtId="0" fontId="37" fillId="0" borderId="179" xfId="0" applyFont="1" applyBorder="1" applyAlignment="1">
      <alignment horizontal="center" vertical="center"/>
    </xf>
    <xf numFmtId="0" fontId="37" fillId="0" borderId="92" xfId="0" applyFont="1" applyBorder="1" applyAlignment="1">
      <alignment horizontal="center" vertical="center"/>
    </xf>
    <xf numFmtId="0" fontId="37" fillId="0" borderId="180" xfId="0" applyFont="1" applyBorder="1" applyAlignment="1">
      <alignment vertical="center"/>
    </xf>
    <xf numFmtId="0" fontId="37" fillId="0" borderId="181" xfId="0" applyFont="1" applyBorder="1" applyAlignment="1">
      <alignment vertical="center"/>
    </xf>
    <xf numFmtId="0" fontId="37" fillId="0" borderId="181" xfId="0" applyFont="1" applyBorder="1"/>
    <xf numFmtId="0" fontId="37" fillId="0" borderId="182" xfId="0" applyFont="1" applyBorder="1"/>
    <xf numFmtId="0" fontId="37" fillId="0" borderId="100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146" xfId="0" applyFont="1" applyBorder="1" applyAlignment="1">
      <alignment horizontal="center" vertical="center"/>
    </xf>
    <xf numFmtId="0" fontId="42" fillId="0" borderId="46" xfId="112" applyFont="1" applyFill="1" applyBorder="1" applyAlignment="1">
      <alignment vertical="center"/>
    </xf>
    <xf numFmtId="44" fontId="42" fillId="0" borderId="167" xfId="169" applyNumberFormat="1" applyFont="1" applyFill="1" applyBorder="1" applyAlignment="1">
      <alignment horizontal="left" vertical="center"/>
    </xf>
    <xf numFmtId="2" fontId="42" fillId="0" borderId="0" xfId="112" applyNumberFormat="1" applyFont="1" applyFill="1" applyAlignment="1">
      <alignment vertical="center"/>
    </xf>
    <xf numFmtId="44" fontId="42" fillId="0" borderId="36" xfId="169" applyNumberFormat="1" applyFont="1" applyFill="1" applyBorder="1" applyAlignment="1">
      <alignment horizontal="left" vertical="center"/>
    </xf>
    <xf numFmtId="10" fontId="42" fillId="0" borderId="118" xfId="171" applyNumberFormat="1" applyFont="1" applyFill="1" applyBorder="1" applyAlignment="1">
      <alignment horizontal="center" vertical="center"/>
    </xf>
    <xf numFmtId="10" fontId="42" fillId="0" borderId="0" xfId="112" applyNumberFormat="1" applyFont="1" applyFill="1" applyAlignment="1">
      <alignment vertical="center"/>
    </xf>
    <xf numFmtId="0" fontId="42" fillId="0" borderId="135" xfId="112" applyFont="1" applyFill="1" applyBorder="1" applyAlignment="1">
      <alignment vertical="center"/>
    </xf>
    <xf numFmtId="0" fontId="42" fillId="0" borderId="135" xfId="112" applyFont="1" applyFill="1" applyBorder="1" applyAlignment="1">
      <alignment horizontal="right" vertical="center"/>
    </xf>
    <xf numFmtId="0" fontId="42" fillId="0" borderId="185" xfId="112" applyFont="1" applyFill="1" applyBorder="1" applyAlignment="1">
      <alignment horizontal="center" vertical="center"/>
    </xf>
    <xf numFmtId="2" fontId="42" fillId="0" borderId="183" xfId="112" applyNumberFormat="1" applyFont="1" applyFill="1" applyBorder="1" applyAlignment="1">
      <alignment horizontal="right" vertical="center"/>
    </xf>
    <xf numFmtId="0" fontId="42" fillId="0" borderId="186" xfId="112" applyFont="1" applyFill="1" applyBorder="1" applyAlignment="1">
      <alignment horizontal="left" vertical="center"/>
    </xf>
    <xf numFmtId="44" fontId="41" fillId="0" borderId="186" xfId="169" applyNumberFormat="1" applyFont="1" applyFill="1" applyBorder="1" applyAlignment="1">
      <alignment horizontal="right" vertical="center"/>
    </xf>
    <xf numFmtId="0" fontId="42" fillId="0" borderId="186" xfId="112" applyFont="1" applyFill="1" applyBorder="1" applyAlignment="1">
      <alignment vertical="center"/>
    </xf>
    <xf numFmtId="0" fontId="41" fillId="0" borderId="186" xfId="112" applyFont="1" applyFill="1" applyBorder="1" applyAlignment="1">
      <alignment horizontal="right" vertical="center"/>
    </xf>
    <xf numFmtId="44" fontId="41" fillId="0" borderId="135" xfId="112" applyNumberFormat="1" applyFont="1" applyFill="1" applyBorder="1" applyAlignment="1">
      <alignment horizontal="left" vertical="center"/>
    </xf>
    <xf numFmtId="10" fontId="41" fillId="0" borderId="184" xfId="171" applyNumberFormat="1" applyFont="1" applyFill="1" applyBorder="1" applyAlignment="1">
      <alignment horizontal="center" vertical="center"/>
    </xf>
    <xf numFmtId="44" fontId="41" fillId="0" borderId="135" xfId="169" applyNumberFormat="1" applyFont="1" applyFill="1" applyBorder="1" applyAlignment="1">
      <alignment horizontal="left" vertical="center"/>
    </xf>
    <xf numFmtId="0" fontId="37" fillId="0" borderId="181" xfId="0" applyFont="1" applyBorder="1" applyAlignment="1">
      <alignment horizontal="center" vertical="center"/>
    </xf>
    <xf numFmtId="0" fontId="37" fillId="0" borderId="43" xfId="0" applyFont="1" applyBorder="1" applyAlignment="1">
      <alignment vertical="center" wrapText="1"/>
    </xf>
    <xf numFmtId="0" fontId="37" fillId="0" borderId="176" xfId="0" applyFont="1" applyBorder="1" applyAlignment="1">
      <alignment horizontal="center" vertical="center"/>
    </xf>
    <xf numFmtId="0" fontId="38" fillId="0" borderId="181" xfId="0" applyFont="1" applyBorder="1" applyAlignment="1">
      <alignment horizontal="center" vertical="center"/>
    </xf>
    <xf numFmtId="0" fontId="38" fillId="0" borderId="43" xfId="0" applyFont="1" applyBorder="1" applyAlignment="1">
      <alignment horizontal="center" vertical="center"/>
    </xf>
    <xf numFmtId="0" fontId="38" fillId="0" borderId="182" xfId="0" applyFont="1" applyBorder="1" applyAlignment="1">
      <alignment horizontal="center" vertical="center"/>
    </xf>
    <xf numFmtId="0" fontId="38" fillId="0" borderId="146" xfId="0" applyFont="1" applyBorder="1" applyAlignment="1">
      <alignment horizontal="center" vertical="center"/>
    </xf>
    <xf numFmtId="0" fontId="38" fillId="0" borderId="187" xfId="0" applyFont="1" applyBorder="1" applyAlignment="1">
      <alignment horizontal="center" vertical="center"/>
    </xf>
    <xf numFmtId="0" fontId="38" fillId="0" borderId="97" xfId="0" applyFont="1" applyBorder="1" applyAlignment="1">
      <alignment horizontal="center" vertical="center"/>
    </xf>
    <xf numFmtId="0" fontId="38" fillId="0" borderId="188" xfId="0" applyFont="1" applyBorder="1" applyAlignment="1">
      <alignment horizontal="center" vertical="center"/>
    </xf>
    <xf numFmtId="0" fontId="37" fillId="0" borderId="189" xfId="0" applyFont="1" applyBorder="1" applyAlignment="1">
      <alignment horizontal="center" vertical="center"/>
    </xf>
    <xf numFmtId="0" fontId="37" fillId="0" borderId="67" xfId="0" applyFont="1" applyBorder="1" applyAlignment="1">
      <alignment vertical="center" wrapText="1"/>
    </xf>
    <xf numFmtId="0" fontId="37" fillId="0" borderId="190" xfId="0" applyFont="1" applyBorder="1" applyAlignment="1">
      <alignment horizontal="center" vertical="center"/>
    </xf>
    <xf numFmtId="0" fontId="37" fillId="0" borderId="67" xfId="0" applyFont="1" applyBorder="1" applyAlignment="1">
      <alignment horizontal="left" vertical="center" wrapText="1"/>
    </xf>
    <xf numFmtId="0" fontId="37" fillId="0" borderId="43" xfId="0" applyFont="1" applyBorder="1" applyAlignment="1">
      <alignment horizontal="left" vertical="center"/>
    </xf>
    <xf numFmtId="0" fontId="37" fillId="0" borderId="146" xfId="0" applyFont="1" applyBorder="1" applyAlignment="1">
      <alignment horizontal="left" vertical="center"/>
    </xf>
    <xf numFmtId="0" fontId="37" fillId="0" borderId="177" xfId="0" applyFont="1" applyBorder="1" applyAlignment="1">
      <alignment horizontal="center" vertical="center"/>
    </xf>
    <xf numFmtId="0" fontId="37" fillId="0" borderId="146" xfId="0" applyFont="1" applyBorder="1" applyAlignment="1">
      <alignment horizontal="left" vertical="center" wrapText="1"/>
    </xf>
    <xf numFmtId="0" fontId="37" fillId="0" borderId="43" xfId="0" applyFont="1" applyBorder="1" applyAlignment="1">
      <alignment horizontal="left" vertical="center" wrapText="1"/>
    </xf>
    <xf numFmtId="0" fontId="37" fillId="0" borderId="191" xfId="0" applyFont="1" applyBorder="1" applyAlignment="1">
      <alignment horizontal="left" vertical="center" wrapText="1"/>
    </xf>
    <xf numFmtId="0" fontId="37" fillId="0" borderId="167" xfId="0" applyFont="1" applyBorder="1" applyAlignment="1">
      <alignment horizontal="left" vertical="center" wrapText="1"/>
    </xf>
    <xf numFmtId="0" fontId="37" fillId="0" borderId="35" xfId="0" applyFont="1" applyBorder="1" applyAlignment="1">
      <alignment horizontal="left" vertical="center" wrapText="1"/>
    </xf>
    <xf numFmtId="0" fontId="37" fillId="0" borderId="40" xfId="0" applyFont="1" applyBorder="1" applyAlignment="1">
      <alignment horizontal="left" vertical="center" wrapText="1"/>
    </xf>
    <xf numFmtId="0" fontId="37" fillId="0" borderId="182" xfId="0" applyFont="1" applyBorder="1" applyAlignment="1">
      <alignment horizontal="center" vertical="center"/>
    </xf>
    <xf numFmtId="0" fontId="37" fillId="0" borderId="146" xfId="0" applyFont="1" applyBorder="1" applyAlignment="1">
      <alignment vertical="center" wrapText="1"/>
    </xf>
    <xf numFmtId="0" fontId="37" fillId="0" borderId="180" xfId="0" applyFont="1" applyBorder="1" applyAlignment="1">
      <alignment horizontal="center" vertical="center"/>
    </xf>
    <xf numFmtId="0" fontId="37" fillId="0" borderId="40" xfId="0" applyFont="1" applyBorder="1" applyAlignment="1">
      <alignment vertical="center" wrapText="1"/>
    </xf>
    <xf numFmtId="0" fontId="37" fillId="0" borderId="178" xfId="0" applyFont="1" applyBorder="1" applyAlignment="1">
      <alignment horizontal="center" vertical="center"/>
    </xf>
    <xf numFmtId="0" fontId="41" fillId="0" borderId="0" xfId="112" applyFont="1" applyFill="1" applyAlignment="1">
      <alignment horizontal="center" vertical="center"/>
    </xf>
    <xf numFmtId="170" fontId="18" fillId="0" borderId="16" xfId="5" applyNumberFormat="1" applyFont="1" applyFill="1" applyBorder="1" applyAlignment="1">
      <alignment horizontal="center" vertical="center"/>
    </xf>
    <xf numFmtId="43" fontId="17" fillId="0" borderId="1" xfId="0" applyNumberFormat="1" applyFont="1" applyFill="1" applyBorder="1" applyAlignment="1">
      <alignment horizontal="left" vertical="center"/>
    </xf>
    <xf numFmtId="170" fontId="18" fillId="0" borderId="192" xfId="5" applyNumberFormat="1" applyFont="1" applyFill="1" applyBorder="1" applyAlignment="1">
      <alignment horizontal="center" vertical="center"/>
    </xf>
    <xf numFmtId="0" fontId="25" fillId="0" borderId="0" xfId="0" applyFont="1" applyFill="1"/>
    <xf numFmtId="0" fontId="17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13" fillId="0" borderId="93" xfId="0" applyFont="1" applyFill="1" applyBorder="1" applyAlignment="1">
      <alignment horizontal="center" vertical="top" wrapText="1"/>
    </xf>
    <xf numFmtId="0" fontId="13" fillId="0" borderId="94" xfId="0" applyFont="1" applyFill="1" applyBorder="1" applyAlignment="1">
      <alignment horizontal="center" vertical="top" wrapText="1"/>
    </xf>
    <xf numFmtId="0" fontId="17" fillId="0" borderId="0" xfId="0" applyFont="1" applyFill="1"/>
    <xf numFmtId="0" fontId="0" fillId="0" borderId="0" xfId="0" applyFill="1" applyAlignment="1">
      <alignment horizontal="left" vertical="top"/>
    </xf>
    <xf numFmtId="0" fontId="13" fillId="0" borderId="90" xfId="0" applyFont="1" applyFill="1" applyBorder="1" applyAlignment="1">
      <alignment horizontal="center"/>
    </xf>
    <xf numFmtId="0" fontId="13" fillId="0" borderId="20" xfId="0" applyFont="1" applyFill="1" applyBorder="1"/>
    <xf numFmtId="0" fontId="13" fillId="0" borderId="52" xfId="0" applyFont="1" applyFill="1" applyBorder="1"/>
    <xf numFmtId="165" fontId="18" fillId="0" borderId="50" xfId="0" applyNumberFormat="1" applyFont="1" applyFill="1" applyBorder="1" applyAlignment="1">
      <alignment horizontal="center"/>
    </xf>
    <xf numFmtId="0" fontId="18" fillId="0" borderId="85" xfId="0" applyFont="1" applyFill="1" applyBorder="1" applyAlignment="1">
      <alignment horizontal="center"/>
    </xf>
    <xf numFmtId="0" fontId="18" fillId="0" borderId="13" xfId="0" applyFont="1" applyFill="1" applyBorder="1"/>
    <xf numFmtId="0" fontId="18" fillId="0" borderId="15" xfId="0" applyFont="1" applyFill="1" applyBorder="1"/>
    <xf numFmtId="0" fontId="18" fillId="0" borderId="12" xfId="0" applyFont="1" applyFill="1" applyBorder="1" applyAlignment="1">
      <alignment horizontal="center"/>
    </xf>
    <xf numFmtId="170" fontId="25" fillId="0" borderId="19" xfId="1" applyNumberFormat="1" applyFont="1" applyFill="1" applyBorder="1" applyProtection="1">
      <protection locked="0"/>
    </xf>
    <xf numFmtId="0" fontId="18" fillId="0" borderId="0" xfId="0" applyFont="1" applyFill="1"/>
    <xf numFmtId="165" fontId="18" fillId="0" borderId="12" xfId="0" applyNumberFormat="1" applyFont="1" applyFill="1" applyBorder="1" applyAlignment="1">
      <alignment horizontal="center"/>
    </xf>
    <xf numFmtId="171" fontId="25" fillId="0" borderId="0" xfId="1" applyNumberFormat="1" applyFont="1" applyFill="1"/>
    <xf numFmtId="43" fontId="17" fillId="0" borderId="0" xfId="0" applyNumberFormat="1" applyFont="1" applyFill="1"/>
    <xf numFmtId="0" fontId="18" fillId="0" borderId="13" xfId="8" applyNumberFormat="1" applyFont="1" applyFill="1" applyBorder="1" applyAlignment="1">
      <alignment vertical="center"/>
    </xf>
    <xf numFmtId="165" fontId="18" fillId="0" borderId="15" xfId="8" applyFont="1" applyFill="1" applyBorder="1" applyAlignment="1">
      <alignment vertical="center"/>
    </xf>
    <xf numFmtId="0" fontId="17" fillId="0" borderId="12" xfId="167" applyFont="1" applyFill="1" applyBorder="1" applyAlignment="1">
      <alignment horizontal="center"/>
    </xf>
    <xf numFmtId="170" fontId="17" fillId="0" borderId="12" xfId="5" applyNumberFormat="1" applyFont="1" applyFill="1" applyBorder="1"/>
    <xf numFmtId="0" fontId="17" fillId="0" borderId="19" xfId="104" applyFont="1" applyFill="1" applyBorder="1"/>
    <xf numFmtId="0" fontId="18" fillId="0" borderId="12" xfId="0" applyFont="1" applyFill="1" applyBorder="1"/>
    <xf numFmtId="165" fontId="17" fillId="0" borderId="12" xfId="168" applyFont="1" applyFill="1" applyBorder="1"/>
    <xf numFmtId="0" fontId="18" fillId="0" borderId="12" xfId="0" applyFont="1" applyFill="1" applyBorder="1" applyAlignment="1">
      <alignment horizontal="center" vertical="center"/>
    </xf>
    <xf numFmtId="0" fontId="18" fillId="0" borderId="95" xfId="0" applyFont="1" applyFill="1" applyBorder="1"/>
    <xf numFmtId="0" fontId="18" fillId="0" borderId="21" xfId="0" applyFont="1" applyFill="1" applyBorder="1"/>
    <xf numFmtId="0" fontId="18" fillId="0" borderId="22" xfId="0" applyFont="1" applyFill="1" applyBorder="1"/>
    <xf numFmtId="0" fontId="18" fillId="0" borderId="11" xfId="0" applyFont="1" applyFill="1" applyBorder="1"/>
    <xf numFmtId="0" fontId="18" fillId="0" borderId="96" xfId="0" applyFont="1" applyFill="1" applyBorder="1"/>
    <xf numFmtId="0" fontId="13" fillId="0" borderId="92" xfId="0" applyFont="1" applyFill="1" applyBorder="1" applyAlignment="1">
      <alignment horizontal="center" vertical="center"/>
    </xf>
    <xf numFmtId="0" fontId="13" fillId="0" borderId="99" xfId="0" applyFont="1" applyFill="1" applyBorder="1" applyAlignment="1">
      <alignment horizontal="center" vertical="center"/>
    </xf>
    <xf numFmtId="0" fontId="13" fillId="0" borderId="100" xfId="0" applyFont="1" applyFill="1" applyBorder="1" applyAlignment="1">
      <alignment horizontal="center" vertical="center"/>
    </xf>
    <xf numFmtId="0" fontId="13" fillId="0" borderId="93" xfId="0" applyFont="1" applyFill="1" applyBorder="1" applyAlignment="1">
      <alignment horizontal="center" vertical="center"/>
    </xf>
    <xf numFmtId="0" fontId="13" fillId="0" borderId="9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52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/>
    </xf>
    <xf numFmtId="0" fontId="18" fillId="0" borderId="0" xfId="3" applyFont="1" applyFill="1"/>
    <xf numFmtId="0" fontId="20" fillId="0" borderId="0" xfId="3" applyFont="1" applyFill="1"/>
    <xf numFmtId="0" fontId="20" fillId="0" borderId="0" xfId="3" applyFont="1" applyFill="1" applyAlignment="1">
      <alignment horizontal="center"/>
    </xf>
    <xf numFmtId="0" fontId="13" fillId="0" borderId="0" xfId="3" applyFont="1" applyFill="1" applyAlignment="1">
      <alignment horizontal="center" vertical="top"/>
    </xf>
    <xf numFmtId="0" fontId="13" fillId="0" borderId="0" xfId="158" applyFont="1" applyFill="1" applyAlignment="1">
      <alignment horizontal="center" vertical="top"/>
    </xf>
    <xf numFmtId="0" fontId="18" fillId="0" borderId="0" xfId="158" applyFont="1" applyFill="1"/>
    <xf numFmtId="0" fontId="18" fillId="0" borderId="0" xfId="158" applyFont="1" applyFill="1" applyAlignment="1">
      <alignment horizontal="center"/>
    </xf>
    <xf numFmtId="0" fontId="26" fillId="0" borderId="0" xfId="3" applyFont="1" applyFill="1" applyAlignment="1">
      <alignment horizontal="center" vertical="top" readingOrder="2"/>
    </xf>
    <xf numFmtId="0" fontId="27" fillId="0" borderId="0" xfId="3" applyFont="1" applyFill="1" applyAlignment="1">
      <alignment horizontal="center"/>
    </xf>
    <xf numFmtId="0" fontId="27" fillId="0" borderId="0" xfId="3" applyFont="1" applyFill="1"/>
    <xf numFmtId="0" fontId="42" fillId="0" borderId="122" xfId="112" applyFont="1" applyFill="1" applyBorder="1" applyAlignment="1">
      <alignment horizontal="center" vertical="center"/>
    </xf>
    <xf numFmtId="0" fontId="42" fillId="0" borderId="123" xfId="112" applyFont="1" applyFill="1" applyBorder="1" applyAlignment="1">
      <alignment horizontal="center" vertical="center"/>
    </xf>
    <xf numFmtId="0" fontId="42" fillId="0" borderId="124" xfId="112" applyFont="1" applyFill="1" applyBorder="1" applyAlignment="1">
      <alignment horizontal="center" vertical="center"/>
    </xf>
    <xf numFmtId="0" fontId="42" fillId="0" borderId="125" xfId="112" applyFont="1" applyFill="1" applyBorder="1" applyAlignment="1">
      <alignment horizontal="center" vertical="center"/>
    </xf>
    <xf numFmtId="0" fontId="42" fillId="0" borderId="126" xfId="112" applyFont="1" applyFill="1" applyBorder="1" applyAlignment="1">
      <alignment horizontal="center" vertical="center"/>
    </xf>
    <xf numFmtId="0" fontId="42" fillId="0" borderId="127" xfId="112" applyFont="1" applyFill="1" applyBorder="1" applyAlignment="1">
      <alignment horizontal="center" vertical="center"/>
    </xf>
    <xf numFmtId="0" fontId="42" fillId="0" borderId="128" xfId="112" applyFont="1" applyFill="1" applyBorder="1" applyAlignment="1">
      <alignment horizontal="center" vertical="center"/>
    </xf>
    <xf numFmtId="44" fontId="42" fillId="0" borderId="129" xfId="169" applyNumberFormat="1" applyFont="1" applyFill="1" applyBorder="1" applyAlignment="1">
      <alignment horizontal="center" vertical="center"/>
    </xf>
    <xf numFmtId="44" fontId="42" fillId="0" borderId="129" xfId="169" applyNumberFormat="1" applyFont="1" applyFill="1" applyBorder="1" applyAlignment="1">
      <alignment horizontal="left" vertical="center"/>
    </xf>
    <xf numFmtId="44" fontId="42" fillId="0" borderId="130" xfId="169" applyNumberFormat="1" applyFont="1" applyFill="1" applyBorder="1" applyAlignment="1">
      <alignment horizontal="left" vertical="center"/>
    </xf>
    <xf numFmtId="0" fontId="41" fillId="0" borderId="119" xfId="112" applyFont="1" applyFill="1" applyBorder="1" applyAlignment="1">
      <alignment vertical="center"/>
    </xf>
    <xf numFmtId="44" fontId="42" fillId="0" borderId="131" xfId="169" applyNumberFormat="1" applyFont="1" applyFill="1" applyBorder="1" applyAlignment="1">
      <alignment horizontal="left" vertical="center"/>
    </xf>
    <xf numFmtId="0" fontId="41" fillId="0" borderId="119" xfId="112" applyFont="1" applyFill="1" applyBorder="1" applyAlignment="1">
      <alignment horizontal="right" vertical="center"/>
    </xf>
    <xf numFmtId="0" fontId="41" fillId="0" borderId="132" xfId="112" applyFont="1" applyFill="1" applyBorder="1" applyAlignment="1">
      <alignment vertical="center"/>
    </xf>
    <xf numFmtId="0" fontId="41" fillId="0" borderId="133" xfId="112" applyFont="1" applyFill="1" applyBorder="1" applyAlignment="1">
      <alignment horizontal="right" vertical="center"/>
    </xf>
    <xf numFmtId="44" fontId="42" fillId="0" borderId="127" xfId="169" applyNumberFormat="1" applyFont="1" applyFill="1" applyBorder="1" applyAlignment="1">
      <alignment horizontal="left" vertical="center"/>
    </xf>
    <xf numFmtId="0" fontId="42" fillId="0" borderId="134" xfId="112" applyFont="1" applyFill="1" applyBorder="1" applyAlignment="1">
      <alignment vertical="center"/>
    </xf>
    <xf numFmtId="166" fontId="42" fillId="0" borderId="0" xfId="112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66" fontId="18" fillId="0" borderId="0" xfId="0" applyNumberFormat="1" applyFont="1" applyFill="1" applyAlignment="1">
      <alignment horizontal="right" vertical="center"/>
    </xf>
    <xf numFmtId="0" fontId="18" fillId="0" borderId="0" xfId="0" applyFont="1" applyFill="1" applyAlignment="1">
      <alignment horizontal="center" vertical="center"/>
    </xf>
    <xf numFmtId="175" fontId="18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175" fontId="13" fillId="0" borderId="0" xfId="0" applyNumberFormat="1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3" fillId="0" borderId="162" xfId="0" applyFont="1" applyFill="1" applyBorder="1" applyAlignment="1">
      <alignment horizontal="center" vertical="center"/>
    </xf>
    <xf numFmtId="0" fontId="19" fillId="0" borderId="162" xfId="0" applyFont="1" applyFill="1" applyBorder="1" applyAlignment="1">
      <alignment vertical="center"/>
    </xf>
    <xf numFmtId="0" fontId="13" fillId="0" borderId="162" xfId="0" applyFont="1" applyFill="1" applyBorder="1" applyAlignment="1">
      <alignment vertical="center"/>
    </xf>
    <xf numFmtId="0" fontId="18" fillId="0" borderId="162" xfId="0" applyFont="1" applyFill="1" applyBorder="1" applyAlignment="1">
      <alignment vertical="center"/>
    </xf>
    <xf numFmtId="175" fontId="13" fillId="0" borderId="162" xfId="0" applyNumberFormat="1" applyFont="1" applyFill="1" applyBorder="1" applyAlignment="1">
      <alignment horizontal="center" vertical="center"/>
    </xf>
    <xf numFmtId="0" fontId="18" fillId="0" borderId="47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vertical="center"/>
    </xf>
    <xf numFmtId="0" fontId="18" fillId="0" borderId="47" xfId="0" applyFont="1" applyFill="1" applyBorder="1" applyAlignment="1">
      <alignment vertical="center"/>
    </xf>
    <xf numFmtId="166" fontId="18" fillId="0" borderId="4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vertical="center"/>
    </xf>
    <xf numFmtId="0" fontId="17" fillId="0" borderId="41" xfId="0" applyFont="1" applyFill="1" applyBorder="1" applyAlignment="1">
      <alignment vertical="center"/>
    </xf>
    <xf numFmtId="0" fontId="18" fillId="0" borderId="41" xfId="0" applyFont="1" applyFill="1" applyBorder="1" applyAlignment="1">
      <alignment horizontal="center" vertical="center"/>
    </xf>
    <xf numFmtId="166" fontId="18" fillId="0" borderId="41" xfId="0" applyNumberFormat="1" applyFont="1" applyFill="1" applyBorder="1" applyAlignment="1">
      <alignment horizontal="right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vertical="center"/>
    </xf>
    <xf numFmtId="0" fontId="17" fillId="0" borderId="35" xfId="0" applyFont="1" applyFill="1" applyBorder="1" applyAlignment="1">
      <alignment vertical="center"/>
    </xf>
    <xf numFmtId="169" fontId="18" fillId="0" borderId="36" xfId="0" applyNumberFormat="1" applyFont="1" applyFill="1" applyBorder="1" applyAlignment="1">
      <alignment horizontal="center" vertical="center"/>
    </xf>
    <xf numFmtId="170" fontId="18" fillId="0" borderId="35" xfId="5" applyNumberFormat="1" applyFont="1" applyFill="1" applyBorder="1" applyAlignment="1">
      <alignment horizontal="left" vertical="center"/>
    </xf>
    <xf numFmtId="167" fontId="17" fillId="0" borderId="35" xfId="1" applyNumberFormat="1" applyFont="1" applyFill="1" applyBorder="1" applyAlignment="1">
      <alignment horizontal="left" vertical="center"/>
    </xf>
    <xf numFmtId="0" fontId="17" fillId="0" borderId="47" xfId="0" applyFont="1" applyFill="1" applyBorder="1" applyAlignment="1">
      <alignment vertical="center"/>
    </xf>
    <xf numFmtId="166" fontId="18" fillId="0" borderId="45" xfId="0" applyNumberFormat="1" applyFont="1" applyFill="1" applyBorder="1" applyAlignment="1">
      <alignment horizontal="right" vertical="center"/>
    </xf>
    <xf numFmtId="166" fontId="18" fillId="0" borderId="14" xfId="0" applyNumberFormat="1" applyFont="1" applyFill="1" applyBorder="1" applyAlignment="1">
      <alignment horizontal="right" vertical="center"/>
    </xf>
    <xf numFmtId="166" fontId="19" fillId="0" borderId="41" xfId="0" applyNumberFormat="1" applyFont="1" applyFill="1" applyBorder="1" applyAlignment="1">
      <alignment horizontal="left" vertical="center"/>
    </xf>
    <xf numFmtId="0" fontId="18" fillId="0" borderId="41" xfId="0" applyFont="1" applyFill="1" applyBorder="1" applyAlignment="1">
      <alignment vertical="center"/>
    </xf>
    <xf numFmtId="175" fontId="18" fillId="0" borderId="41" xfId="0" applyNumberFormat="1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center" vertical="center"/>
    </xf>
    <xf numFmtId="166" fontId="19" fillId="0" borderId="16" xfId="0" applyNumberFormat="1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vertical="center"/>
    </xf>
    <xf numFmtId="175" fontId="18" fillId="0" borderId="16" xfId="0" applyNumberFormat="1" applyFont="1" applyFill="1" applyBorder="1" applyAlignment="1">
      <alignment horizontal="left" vertical="center"/>
    </xf>
    <xf numFmtId="166" fontId="18" fillId="0" borderId="47" xfId="0" applyNumberFormat="1" applyFont="1" applyFill="1" applyBorder="1" applyAlignment="1">
      <alignment horizontal="left" vertical="center"/>
    </xf>
    <xf numFmtId="175" fontId="18" fillId="0" borderId="47" xfId="0" applyNumberFormat="1" applyFont="1" applyFill="1" applyBorder="1" applyAlignment="1">
      <alignment horizontal="left" vertical="center"/>
    </xf>
    <xf numFmtId="166" fontId="18" fillId="0" borderId="14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horizontal="center" vertical="center"/>
    </xf>
    <xf numFmtId="166" fontId="18" fillId="0" borderId="13" xfId="0" applyNumberFormat="1" applyFont="1" applyFill="1" applyBorder="1" applyAlignment="1">
      <alignment horizontal="left" vertical="center"/>
    </xf>
    <xf numFmtId="0" fontId="18" fillId="0" borderId="31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vertical="center"/>
    </xf>
    <xf numFmtId="1" fontId="16" fillId="0" borderId="0" xfId="0" applyNumberFormat="1" applyFont="1" applyFill="1" applyAlignment="1">
      <alignment horizontal="center" vertical="center"/>
    </xf>
    <xf numFmtId="9" fontId="18" fillId="0" borderId="2" xfId="0" applyNumberFormat="1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43" fontId="16" fillId="0" borderId="1" xfId="0" applyNumberFormat="1" applyFont="1" applyFill="1" applyBorder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166" fontId="13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8" fillId="0" borderId="42" xfId="0" applyFont="1" applyFill="1" applyBorder="1" applyAlignment="1">
      <alignment vertical="center"/>
    </xf>
    <xf numFmtId="0" fontId="18" fillId="0" borderId="35" xfId="0" applyFont="1" applyFill="1" applyBorder="1" applyAlignment="1">
      <alignment vertical="center"/>
    </xf>
    <xf numFmtId="166" fontId="18" fillId="0" borderId="35" xfId="0" applyNumberFormat="1" applyFont="1" applyFill="1" applyBorder="1" applyAlignment="1">
      <alignment horizontal="center" vertical="center"/>
    </xf>
    <xf numFmtId="166" fontId="18" fillId="0" borderId="47" xfId="0" applyNumberFormat="1" applyFont="1" applyFill="1" applyBorder="1" applyAlignment="1">
      <alignment horizontal="right" vertical="center"/>
    </xf>
    <xf numFmtId="1" fontId="16" fillId="0" borderId="0" xfId="0" applyNumberFormat="1" applyFont="1" applyFill="1" applyAlignment="1">
      <alignment horizontal="left" vertical="center"/>
    </xf>
    <xf numFmtId="0" fontId="13" fillId="0" borderId="62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left" vertical="center" wrapText="1"/>
    </xf>
    <xf numFmtId="0" fontId="17" fillId="0" borderId="62" xfId="0" applyFont="1" applyFill="1" applyBorder="1" applyAlignment="1">
      <alignment horizontal="left" vertical="center" wrapText="1"/>
    </xf>
    <xf numFmtId="0" fontId="17" fillId="0" borderId="53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left" vertical="center" wrapText="1"/>
    </xf>
    <xf numFmtId="0" fontId="18" fillId="0" borderId="53" xfId="0" applyFont="1" applyFill="1" applyBorder="1" applyAlignment="1">
      <alignment horizontal="center" vertical="center" wrapText="1"/>
    </xf>
    <xf numFmtId="166" fontId="20" fillId="0" borderId="53" xfId="0" applyNumberFormat="1" applyFont="1" applyFill="1" applyBorder="1" applyAlignment="1">
      <alignment horizontal="center" vertical="center" shrinkToFit="1"/>
    </xf>
    <xf numFmtId="0" fontId="17" fillId="0" borderId="56" xfId="0" applyFont="1" applyFill="1" applyBorder="1" applyAlignment="1">
      <alignment horizontal="center" vertical="center" wrapText="1"/>
    </xf>
    <xf numFmtId="0" fontId="18" fillId="0" borderId="56" xfId="0" applyFont="1" applyFill="1" applyBorder="1" applyAlignment="1">
      <alignment horizontal="left" vertical="center" wrapText="1"/>
    </xf>
    <xf numFmtId="0" fontId="18" fillId="0" borderId="56" xfId="0" applyFont="1" applyFill="1" applyBorder="1" applyAlignment="1">
      <alignment horizontal="center" vertical="center" wrapText="1"/>
    </xf>
    <xf numFmtId="166" fontId="20" fillId="0" borderId="56" xfId="0" applyNumberFormat="1" applyFont="1" applyFill="1" applyBorder="1" applyAlignment="1">
      <alignment horizontal="center" vertical="center" shrinkToFi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9" fillId="0" borderId="63" xfId="0" applyFont="1" applyFill="1" applyBorder="1" applyAlignment="1">
      <alignment horizontal="left" vertical="center" wrapText="1"/>
    </xf>
    <xf numFmtId="0" fontId="17" fillId="0" borderId="63" xfId="0" applyFont="1" applyFill="1" applyBorder="1" applyAlignment="1">
      <alignment horizontal="left" vertical="center" wrapText="1"/>
    </xf>
    <xf numFmtId="0" fontId="17" fillId="0" borderId="53" xfId="0" applyFont="1" applyFill="1" applyBorder="1" applyAlignment="1">
      <alignment horizontal="left" vertical="center" wrapText="1"/>
    </xf>
    <xf numFmtId="166" fontId="17" fillId="0" borderId="53" xfId="0" applyNumberFormat="1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horizontal="left" vertical="center"/>
    </xf>
    <xf numFmtId="0" fontId="17" fillId="0" borderId="56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8" fillId="0" borderId="43" xfId="0" applyFont="1" applyFill="1" applyBorder="1" applyAlignment="1">
      <alignment vertical="center" wrapText="1"/>
    </xf>
    <xf numFmtId="0" fontId="18" fillId="0" borderId="35" xfId="0" applyFont="1" applyFill="1" applyBorder="1" applyAlignment="1">
      <alignment horizontal="center" vertical="center" wrapText="1"/>
    </xf>
    <xf numFmtId="169" fontId="18" fillId="0" borderId="35" xfId="0" applyNumberFormat="1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vertical="center" wrapText="1"/>
    </xf>
    <xf numFmtId="0" fontId="18" fillId="0" borderId="47" xfId="0" applyFont="1" applyFill="1" applyBorder="1" applyAlignment="1">
      <alignment horizontal="center" vertical="center" wrapText="1"/>
    </xf>
    <xf numFmtId="169" fontId="18" fillId="0" borderId="47" xfId="0" applyNumberFormat="1" applyFont="1" applyFill="1" applyBorder="1" applyAlignment="1">
      <alignment horizontal="center" vertical="center"/>
    </xf>
    <xf numFmtId="0" fontId="17" fillId="0" borderId="56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center" vertical="center"/>
    </xf>
    <xf numFmtId="0" fontId="18" fillId="0" borderId="192" xfId="0" applyFont="1" applyFill="1" applyBorder="1" applyAlignment="1">
      <alignment vertical="center"/>
    </xf>
    <xf numFmtId="0" fontId="18" fillId="0" borderId="192" xfId="0" applyFont="1" applyFill="1" applyBorder="1" applyAlignment="1">
      <alignment horizontal="center" vertical="center"/>
    </xf>
    <xf numFmtId="166" fontId="18" fillId="0" borderId="192" xfId="0" applyNumberFormat="1" applyFont="1" applyFill="1" applyBorder="1" applyAlignment="1">
      <alignment horizontal="center" vertical="center"/>
    </xf>
    <xf numFmtId="166" fontId="18" fillId="0" borderId="42" xfId="0" applyNumberFormat="1" applyFont="1" applyFill="1" applyBorder="1" applyAlignment="1">
      <alignment horizontal="center" vertical="center"/>
    </xf>
    <xf numFmtId="167" fontId="17" fillId="0" borderId="163" xfId="1" applyNumberFormat="1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166" fontId="20" fillId="0" borderId="64" xfId="0" applyNumberFormat="1" applyFont="1" applyFill="1" applyBorder="1" applyAlignment="1">
      <alignment horizontal="center" vertical="center" shrinkToFit="1"/>
    </xf>
    <xf numFmtId="167" fontId="17" fillId="0" borderId="53" xfId="1" applyNumberFormat="1" applyFont="1" applyFill="1" applyBorder="1" applyAlignment="1">
      <alignment vertical="center"/>
    </xf>
    <xf numFmtId="167" fontId="17" fillId="0" borderId="55" xfId="1" applyNumberFormat="1" applyFont="1" applyFill="1" applyBorder="1" applyAlignment="1">
      <alignment vertical="center"/>
    </xf>
    <xf numFmtId="166" fontId="20" fillId="0" borderId="57" xfId="0" applyNumberFormat="1" applyFont="1" applyFill="1" applyBorder="1" applyAlignment="1">
      <alignment horizontal="center" vertical="center" shrinkToFit="1"/>
    </xf>
    <xf numFmtId="2" fontId="17" fillId="0" borderId="53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left" vertical="center" wrapText="1"/>
    </xf>
    <xf numFmtId="0" fontId="17" fillId="0" borderId="156" xfId="0" applyFont="1" applyFill="1" applyBorder="1" applyAlignment="1">
      <alignment horizontal="left" vertical="center" wrapText="1"/>
    </xf>
    <xf numFmtId="166" fontId="20" fillId="0" borderId="54" xfId="0" applyNumberFormat="1" applyFont="1" applyFill="1" applyBorder="1" applyAlignment="1">
      <alignment horizontal="center" vertical="center" shrinkToFit="1"/>
    </xf>
    <xf numFmtId="0" fontId="17" fillId="0" borderId="0" xfId="0" applyFont="1" applyFill="1" applyAlignment="1">
      <alignment horizontal="left" vertical="center" wrapText="1"/>
    </xf>
    <xf numFmtId="43" fontId="13" fillId="0" borderId="1" xfId="0" applyNumberFormat="1" applyFont="1" applyFill="1" applyBorder="1" applyAlignment="1">
      <alignment horizontal="left" vertical="center"/>
    </xf>
    <xf numFmtId="0" fontId="13" fillId="0" borderId="3" xfId="0" applyFont="1" applyFill="1" applyBorder="1" applyAlignment="1">
      <alignment vertical="center"/>
    </xf>
    <xf numFmtId="167" fontId="17" fillId="0" borderId="53" xfId="0" applyNumberFormat="1" applyFont="1" applyFill="1" applyBorder="1" applyAlignment="1">
      <alignment horizontal="left" vertical="center" wrapText="1"/>
    </xf>
    <xf numFmtId="167" fontId="17" fillId="0" borderId="55" xfId="1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center" vertical="center" wrapText="1"/>
    </xf>
    <xf numFmtId="2" fontId="17" fillId="0" borderId="53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8" fillId="0" borderId="53" xfId="0" applyFont="1" applyFill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8" fillId="0" borderId="163" xfId="0" applyFont="1" applyFill="1" applyBorder="1" applyAlignment="1">
      <alignment horizontal="center" vertical="center" wrapText="1"/>
    </xf>
    <xf numFmtId="166" fontId="20" fillId="0" borderId="164" xfId="0" applyNumberFormat="1" applyFont="1" applyFill="1" applyBorder="1" applyAlignment="1">
      <alignment horizontal="center" vertical="center" shrinkToFit="1"/>
    </xf>
    <xf numFmtId="0" fontId="18" fillId="0" borderId="15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vertical="center"/>
    </xf>
    <xf numFmtId="0" fontId="18" fillId="0" borderId="37" xfId="0" applyFont="1" applyFill="1" applyBorder="1" applyAlignment="1">
      <alignment horizontal="center" vertical="center" wrapText="1"/>
    </xf>
    <xf numFmtId="166" fontId="20" fillId="0" borderId="37" xfId="0" applyNumberFormat="1" applyFont="1" applyFill="1" applyBorder="1" applyAlignment="1">
      <alignment horizontal="center" vertical="center" shrinkToFit="1"/>
    </xf>
    <xf numFmtId="0" fontId="17" fillId="0" borderId="31" xfId="0" applyFont="1" applyFill="1" applyBorder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166" fontId="17" fillId="0" borderId="53" xfId="0" applyNumberFormat="1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8" fillId="0" borderId="0" xfId="3" applyFont="1" applyFill="1" applyAlignment="1">
      <alignment horizontal="center" vertical="center"/>
    </xf>
    <xf numFmtId="0" fontId="18" fillId="0" borderId="0" xfId="3" applyFont="1" applyFill="1" applyAlignment="1">
      <alignment horizontal="left" vertical="center"/>
    </xf>
    <xf numFmtId="43" fontId="17" fillId="0" borderId="53" xfId="0" applyNumberFormat="1" applyFont="1" applyFill="1" applyBorder="1" applyAlignment="1">
      <alignment horizontal="left" vertical="center" wrapText="1"/>
    </xf>
    <xf numFmtId="43" fontId="16" fillId="0" borderId="0" xfId="0" applyNumberFormat="1" applyFont="1" applyFill="1" applyAlignment="1">
      <alignment vertical="center"/>
    </xf>
    <xf numFmtId="43" fontId="17" fillId="0" borderId="53" xfId="170" applyFont="1" applyFill="1" applyBorder="1" applyAlignment="1">
      <alignment horizontal="left" vertical="center"/>
    </xf>
    <xf numFmtId="0" fontId="17" fillId="0" borderId="8" xfId="0" applyFont="1" applyFill="1" applyBorder="1" applyAlignment="1">
      <alignment horizontal="center" vertical="center" wrapText="1"/>
    </xf>
    <xf numFmtId="0" fontId="17" fillId="0" borderId="154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16" fillId="0" borderId="56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left" vertical="center" wrapText="1"/>
    </xf>
    <xf numFmtId="0" fontId="13" fillId="0" borderId="59" xfId="0" applyFont="1" applyFill="1" applyBorder="1" applyAlignment="1">
      <alignment horizontal="center" vertical="center" wrapText="1"/>
    </xf>
    <xf numFmtId="0" fontId="13" fillId="0" borderId="59" xfId="0" applyFont="1" applyFill="1" applyBorder="1" applyAlignment="1">
      <alignment horizontal="left" vertical="center" wrapText="1"/>
    </xf>
    <xf numFmtId="0" fontId="17" fillId="0" borderId="59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center" vertical="center" wrapText="1"/>
    </xf>
    <xf numFmtId="43" fontId="16" fillId="0" borderId="0" xfId="0" applyNumberFormat="1" applyFont="1" applyFill="1" applyAlignment="1">
      <alignment horizontal="left" vertical="center" wrapText="1"/>
    </xf>
    <xf numFmtId="0" fontId="19" fillId="0" borderId="157" xfId="0" applyFont="1" applyFill="1" applyBorder="1" applyAlignment="1">
      <alignment horizontal="left" vertical="center" wrapText="1"/>
    </xf>
    <xf numFmtId="0" fontId="17" fillId="0" borderId="158" xfId="0" applyFont="1" applyFill="1" applyBorder="1" applyAlignment="1">
      <alignment horizontal="left" vertical="center" wrapText="1"/>
    </xf>
    <xf numFmtId="0" fontId="18" fillId="0" borderId="54" xfId="0" applyFont="1" applyFill="1" applyBorder="1" applyAlignment="1">
      <alignment horizontal="left" vertical="center" wrapText="1"/>
    </xf>
    <xf numFmtId="166" fontId="20" fillId="0" borderId="155" xfId="0" applyNumberFormat="1" applyFont="1" applyFill="1" applyBorder="1" applyAlignment="1">
      <alignment horizontal="center" vertical="center" shrinkToFit="1"/>
    </xf>
    <xf numFmtId="0" fontId="18" fillId="0" borderId="57" xfId="0" applyFont="1" applyFill="1" applyBorder="1" applyAlignment="1">
      <alignment horizontal="left" vertical="center" wrapText="1"/>
    </xf>
    <xf numFmtId="166" fontId="20" fillId="0" borderId="159" xfId="0" applyNumberFormat="1" applyFont="1" applyFill="1" applyBorder="1" applyAlignment="1">
      <alignment horizontal="center" vertical="center" shrinkToFit="1"/>
    </xf>
    <xf numFmtId="0" fontId="19" fillId="0" borderId="160" xfId="0" applyFont="1" applyFill="1" applyBorder="1" applyAlignment="1">
      <alignment horizontal="left" vertical="center" wrapText="1"/>
    </xf>
    <xf numFmtId="0" fontId="17" fillId="0" borderId="161" xfId="0" applyFont="1" applyFill="1" applyBorder="1" applyAlignment="1">
      <alignment horizontal="left" vertical="center" wrapText="1"/>
    </xf>
    <xf numFmtId="0" fontId="17" fillId="0" borderId="155" xfId="0" applyFont="1" applyFill="1" applyBorder="1" applyAlignment="1">
      <alignment horizontal="left" vertical="center" wrapText="1"/>
    </xf>
    <xf numFmtId="0" fontId="17" fillId="0" borderId="159" xfId="0" applyFont="1" applyFill="1" applyBorder="1" applyAlignment="1">
      <alignment horizontal="left" vertical="center" wrapText="1"/>
    </xf>
    <xf numFmtId="0" fontId="17" fillId="0" borderId="57" xfId="0" applyFont="1" applyFill="1" applyBorder="1" applyAlignment="1">
      <alignment horizontal="left" vertical="center" wrapText="1"/>
    </xf>
    <xf numFmtId="0" fontId="29" fillId="0" borderId="0" xfId="0" applyFont="1" applyFill="1" applyAlignment="1">
      <alignment vertical="center"/>
    </xf>
    <xf numFmtId="0" fontId="13" fillId="0" borderId="80" xfId="0" applyFont="1" applyFill="1" applyBorder="1" applyAlignment="1">
      <alignment horizontal="center" vertical="center" wrapText="1"/>
    </xf>
    <xf numFmtId="0" fontId="13" fillId="0" borderId="81" xfId="0" applyFont="1" applyFill="1" applyBorder="1" applyAlignment="1">
      <alignment horizontal="center" vertical="center" wrapText="1"/>
    </xf>
    <xf numFmtId="167" fontId="16" fillId="0" borderId="81" xfId="1" applyNumberFormat="1" applyFont="1" applyFill="1" applyBorder="1" applyAlignment="1">
      <alignment horizontal="center" vertical="center" wrapText="1"/>
    </xf>
    <xf numFmtId="0" fontId="18" fillId="0" borderId="68" xfId="0" applyFont="1" applyFill="1" applyBorder="1" applyAlignment="1">
      <alignment horizontal="center" vertical="center" wrapText="1"/>
    </xf>
    <xf numFmtId="0" fontId="18" fillId="0" borderId="69" xfId="0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vertical="center" wrapText="1"/>
    </xf>
    <xf numFmtId="0" fontId="18" fillId="0" borderId="69" xfId="0" applyFont="1" applyFill="1" applyBorder="1" applyAlignment="1">
      <alignment horizontal="center" vertical="center" wrapText="1"/>
    </xf>
    <xf numFmtId="0" fontId="18" fillId="0" borderId="73" xfId="0" applyFont="1" applyFill="1" applyBorder="1" applyAlignment="1">
      <alignment vertical="center" wrapText="1"/>
    </xf>
    <xf numFmtId="0" fontId="18" fillId="0" borderId="75" xfId="0" applyFont="1" applyFill="1" applyBorder="1" applyAlignment="1">
      <alignment vertical="center" wrapText="1"/>
    </xf>
    <xf numFmtId="0" fontId="13" fillId="0" borderId="78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vertical="center" wrapText="1"/>
    </xf>
    <xf numFmtId="0" fontId="18" fillId="0" borderId="79" xfId="0" applyFont="1" applyFill="1" applyBorder="1" applyAlignment="1">
      <alignment vertical="center" wrapText="1"/>
    </xf>
    <xf numFmtId="0" fontId="18" fillId="0" borderId="70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167" fontId="18" fillId="0" borderId="1" xfId="1" applyNumberFormat="1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18" fillId="0" borderId="76" xfId="0" applyFont="1" applyFill="1" applyBorder="1" applyAlignment="1">
      <alignment vertical="center"/>
    </xf>
    <xf numFmtId="0" fontId="18" fillId="0" borderId="78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76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17" fillId="0" borderId="70" xfId="0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0" fontId="17" fillId="0" borderId="76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6" fillId="0" borderId="70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7" fillId="0" borderId="7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168" xfId="0" applyFont="1" applyFill="1" applyBorder="1" applyAlignment="1">
      <alignment vertical="center"/>
    </xf>
    <xf numFmtId="0" fontId="17" fillId="0" borderId="165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1" fontId="17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vertical="center" wrapText="1"/>
    </xf>
    <xf numFmtId="0" fontId="17" fillId="0" borderId="71" xfId="0" applyFont="1" applyFill="1" applyBorder="1" applyAlignment="1">
      <alignment horizontal="center" vertical="center"/>
    </xf>
    <xf numFmtId="0" fontId="17" fillId="0" borderId="72" xfId="0" applyFont="1" applyFill="1" applyBorder="1" applyAlignment="1">
      <alignment horizontal="left" vertical="center"/>
    </xf>
    <xf numFmtId="0" fontId="17" fillId="0" borderId="72" xfId="0" applyFont="1" applyFill="1" applyBorder="1" applyAlignment="1">
      <alignment vertical="center"/>
    </xf>
    <xf numFmtId="0" fontId="17" fillId="0" borderId="72" xfId="0" applyFont="1" applyFill="1" applyBorder="1" applyAlignment="1">
      <alignment horizontal="center" vertical="center"/>
    </xf>
    <xf numFmtId="167" fontId="17" fillId="0" borderId="72" xfId="1" applyNumberFormat="1" applyFont="1" applyFill="1" applyBorder="1" applyAlignment="1">
      <alignment vertical="center"/>
    </xf>
    <xf numFmtId="0" fontId="17" fillId="0" borderId="74" xfId="0" applyFont="1" applyFill="1" applyBorder="1" applyAlignment="1">
      <alignment vertical="center"/>
    </xf>
    <xf numFmtId="0" fontId="17" fillId="0" borderId="77" xfId="0" applyFont="1" applyFill="1" applyBorder="1" applyAlignment="1">
      <alignment vertical="center"/>
    </xf>
    <xf numFmtId="167" fontId="17" fillId="0" borderId="0" xfId="1" applyNumberFormat="1" applyFont="1" applyFill="1" applyAlignment="1">
      <alignment vertical="center"/>
    </xf>
    <xf numFmtId="0" fontId="42" fillId="0" borderId="194" xfId="112" applyFont="1" applyFill="1" applyBorder="1" applyAlignment="1">
      <alignment horizontal="center" vertical="center"/>
    </xf>
    <xf numFmtId="0" fontId="42" fillId="0" borderId="193" xfId="112" applyFont="1" applyFill="1" applyBorder="1" applyAlignment="1">
      <alignment horizontal="center" vertical="center"/>
    </xf>
    <xf numFmtId="10" fontId="41" fillId="0" borderId="118" xfId="171" applyNumberFormat="1" applyFont="1" applyFill="1" applyBorder="1" applyAlignment="1">
      <alignment horizontal="center" vertical="center"/>
    </xf>
    <xf numFmtId="0" fontId="42" fillId="0" borderId="118" xfId="112" applyFont="1" applyFill="1" applyBorder="1" applyAlignment="1">
      <alignment horizontal="left" vertical="center"/>
    </xf>
    <xf numFmtId="0" fontId="13" fillId="0" borderId="92" xfId="0" applyFont="1" applyFill="1" applyBorder="1" applyAlignment="1">
      <alignment horizontal="center" vertical="top"/>
    </xf>
    <xf numFmtId="0" fontId="44" fillId="0" borderId="0" xfId="112" applyFont="1" applyFill="1" applyAlignment="1">
      <alignment horizontal="center" vertical="center"/>
    </xf>
    <xf numFmtId="0" fontId="42" fillId="0" borderId="0" xfId="112" applyFont="1" applyFill="1" applyAlignment="1">
      <alignment horizontal="left" vertical="center" wrapText="1"/>
    </xf>
    <xf numFmtId="0" fontId="42" fillId="0" borderId="135" xfId="112" applyFont="1" applyFill="1" applyBorder="1" applyAlignment="1">
      <alignment horizontal="left" vertical="center" wrapText="1"/>
    </xf>
    <xf numFmtId="0" fontId="42" fillId="0" borderId="136" xfId="112" applyFont="1" applyFill="1" applyBorder="1" applyAlignment="1">
      <alignment horizontal="left" vertical="center" wrapText="1"/>
    </xf>
    <xf numFmtId="0" fontId="41" fillId="0" borderId="0" xfId="112" applyFont="1" applyFill="1" applyAlignment="1">
      <alignment horizontal="center" vertical="center"/>
    </xf>
    <xf numFmtId="0" fontId="13" fillId="0" borderId="82" xfId="0" applyFont="1" applyFill="1" applyBorder="1" applyAlignment="1">
      <alignment horizontal="center" vertical="center" wrapText="1"/>
    </xf>
    <xf numFmtId="0" fontId="13" fillId="0" borderId="83" xfId="0" applyFont="1" applyFill="1" applyBorder="1" applyAlignment="1">
      <alignment horizontal="center" vertical="center" wrapText="1"/>
    </xf>
    <xf numFmtId="0" fontId="28" fillId="0" borderId="8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36" fillId="0" borderId="0" xfId="0" applyFont="1" applyFill="1" applyAlignment="1">
      <alignment horizontal="center" vertical="center"/>
    </xf>
    <xf numFmtId="0" fontId="13" fillId="0" borderId="156" xfId="0" applyFont="1" applyFill="1" applyBorder="1" applyAlignment="1">
      <alignment horizontal="left" vertical="center" wrapText="1"/>
    </xf>
    <xf numFmtId="0" fontId="27" fillId="0" borderId="0" xfId="3" applyFont="1" applyFill="1" applyAlignment="1">
      <alignment horizontal="center"/>
    </xf>
    <xf numFmtId="0" fontId="20" fillId="0" borderId="0" xfId="3" applyFont="1" applyFill="1" applyAlignment="1">
      <alignment horizontal="center"/>
    </xf>
    <xf numFmtId="0" fontId="13" fillId="0" borderId="93" xfId="0" applyFont="1" applyFill="1" applyBorder="1" applyAlignment="1">
      <alignment horizontal="center" vertical="top" wrapText="1"/>
    </xf>
    <xf numFmtId="0" fontId="35" fillId="0" borderId="97" xfId="0" applyFont="1" applyFill="1" applyBorder="1" applyAlignment="1">
      <alignment horizontal="center" vertical="center" wrapText="1"/>
    </xf>
    <xf numFmtId="0" fontId="35" fillId="0" borderId="87" xfId="0" applyFont="1" applyFill="1" applyBorder="1" applyAlignment="1">
      <alignment horizontal="center" vertical="center" wrapText="1"/>
    </xf>
    <xf numFmtId="0" fontId="35" fillId="0" borderId="98" xfId="0" applyFont="1" applyFill="1" applyBorder="1" applyAlignment="1">
      <alignment horizontal="center" vertical="center" wrapText="1"/>
    </xf>
    <xf numFmtId="0" fontId="35" fillId="0" borderId="89" xfId="0" applyFont="1" applyFill="1" applyBorder="1" applyAlignment="1">
      <alignment horizontal="center" vertical="center" wrapText="1"/>
    </xf>
    <xf numFmtId="0" fontId="35" fillId="0" borderId="88" xfId="0" applyFont="1" applyFill="1" applyBorder="1" applyAlignment="1">
      <alignment horizontal="center" vertical="center" wrapText="1"/>
    </xf>
    <xf numFmtId="0" fontId="35" fillId="0" borderId="86" xfId="0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center" vertical="top"/>
    </xf>
    <xf numFmtId="0" fontId="18" fillId="0" borderId="0" xfId="158" applyFont="1" applyFill="1" applyAlignment="1">
      <alignment horizontal="center"/>
    </xf>
    <xf numFmtId="0" fontId="38" fillId="0" borderId="0" xfId="0" applyFont="1" applyAlignment="1">
      <alignment horizontal="center" vertical="center"/>
    </xf>
    <xf numFmtId="0" fontId="16" fillId="2" borderId="88" xfId="129" applyFont="1" applyFill="1" applyBorder="1" applyAlignment="1">
      <alignment horizontal="center" vertical="center"/>
    </xf>
    <xf numFmtId="0" fontId="34" fillId="0" borderId="98" xfId="129" applyFont="1" applyBorder="1" applyAlignment="1">
      <alignment horizontal="center" vertical="center"/>
    </xf>
    <xf numFmtId="0" fontId="34" fillId="0" borderId="101" xfId="129" applyFont="1" applyBorder="1" applyAlignment="1">
      <alignment horizontal="center" vertical="center"/>
    </xf>
    <xf numFmtId="0" fontId="34" fillId="0" borderId="97" xfId="129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 indent="1"/>
    </xf>
    <xf numFmtId="0" fontId="13" fillId="0" borderId="3" xfId="0" applyFont="1" applyBorder="1" applyAlignment="1">
      <alignment horizontal="left" vertical="top" wrapText="1" indent="1"/>
    </xf>
    <xf numFmtId="0" fontId="13" fillId="0" borderId="2" xfId="0" applyFont="1" applyBorder="1" applyAlignment="1">
      <alignment horizontal="left" vertical="top" wrapText="1" indent="2"/>
    </xf>
    <xf numFmtId="0" fontId="13" fillId="0" borderId="3" xfId="0" applyFont="1" applyBorder="1" applyAlignment="1">
      <alignment horizontal="left" vertical="top" wrapText="1" indent="2"/>
    </xf>
    <xf numFmtId="0" fontId="21" fillId="0" borderId="2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</cellXfs>
  <cellStyles count="172">
    <cellStyle name="Comma" xfId="170" builtinId="3"/>
    <cellStyle name="Comma [0]" xfId="1" builtinId="6"/>
    <cellStyle name="Comma [0] 15" xfId="10"/>
    <cellStyle name="Comma [0] 15 2" xfId="11"/>
    <cellStyle name="Comma [0] 2" xfId="5"/>
    <cellStyle name="Comma [0] 2 10" xfId="12"/>
    <cellStyle name="Comma [0] 2 11" xfId="13"/>
    <cellStyle name="Comma [0] 2 12" xfId="14"/>
    <cellStyle name="Comma [0] 2 13" xfId="169"/>
    <cellStyle name="Comma [0] 2 18" xfId="15"/>
    <cellStyle name="Comma [0] 2 2" xfId="16"/>
    <cellStyle name="Comma [0] 2 3" xfId="17"/>
    <cellStyle name="Comma [0] 2 4" xfId="18"/>
    <cellStyle name="Comma [0] 2 5" xfId="19"/>
    <cellStyle name="Comma [0] 2 6" xfId="20"/>
    <cellStyle name="Comma [0] 2 7" xfId="21"/>
    <cellStyle name="Comma [0] 2 8" xfId="22"/>
    <cellStyle name="Comma [0] 2 9" xfId="23"/>
    <cellStyle name="Comma [0] 21 2" xfId="166"/>
    <cellStyle name="Comma [0] 24 2" xfId="24"/>
    <cellStyle name="Comma [0] 3" xfId="25"/>
    <cellStyle name="Comma [0] 3 10" xfId="26"/>
    <cellStyle name="Comma [0] 3 11" xfId="27"/>
    <cellStyle name="Comma [0] 3 12" xfId="28"/>
    <cellStyle name="Comma [0] 3 13" xfId="29"/>
    <cellStyle name="Comma [0] 3 2" xfId="30"/>
    <cellStyle name="Comma [0] 3 3" xfId="31"/>
    <cellStyle name="Comma [0] 3 4" xfId="32"/>
    <cellStyle name="Comma [0] 3 5" xfId="33"/>
    <cellStyle name="Comma [0] 3 6" xfId="34"/>
    <cellStyle name="Comma [0] 3 7" xfId="35"/>
    <cellStyle name="Comma [0] 3 8" xfId="36"/>
    <cellStyle name="Comma [0] 3 9" xfId="37"/>
    <cellStyle name="Comma [0] 4" xfId="38"/>
    <cellStyle name="Comma [0] 4 2" xfId="39"/>
    <cellStyle name="Comma [0] 4 2 2" xfId="40"/>
    <cellStyle name="Comma [0] 4 2 3" xfId="157"/>
    <cellStyle name="Comma [0] 5" xfId="41"/>
    <cellStyle name="Comma [0] 6" xfId="42"/>
    <cellStyle name="Comma [0] 6 2" xfId="164"/>
    <cellStyle name="Comma 10" xfId="8"/>
    <cellStyle name="Comma 10 2" xfId="161"/>
    <cellStyle name="Comma 11" xfId="43"/>
    <cellStyle name="Comma 12" xfId="44"/>
    <cellStyle name="Comma 12 2" xfId="45"/>
    <cellStyle name="Comma 13" xfId="46"/>
    <cellStyle name="Comma 14" xfId="47"/>
    <cellStyle name="Comma 14 2" xfId="9"/>
    <cellStyle name="Comma 14 3" xfId="165"/>
    <cellStyle name="Comma 15" xfId="48"/>
    <cellStyle name="Comma 16" xfId="162"/>
    <cellStyle name="Comma 17" xfId="168"/>
    <cellStyle name="Comma 19" xfId="49"/>
    <cellStyle name="Comma 2" xfId="4"/>
    <cellStyle name="Comma 2 10" xfId="50"/>
    <cellStyle name="Comma 2 11" xfId="51"/>
    <cellStyle name="Comma 2 12" xfId="52"/>
    <cellStyle name="Comma 2 13" xfId="53"/>
    <cellStyle name="Comma 2 2" xfId="54"/>
    <cellStyle name="Comma 2 2 2" xfId="159"/>
    <cellStyle name="Comma 2 2 5" xfId="2"/>
    <cellStyle name="Comma 2 2 5 2" xfId="55"/>
    <cellStyle name="Comma 2 3" xfId="56"/>
    <cellStyle name="Comma 2 4" xfId="57"/>
    <cellStyle name="Comma 2 5" xfId="58"/>
    <cellStyle name="Comma 2 6" xfId="59"/>
    <cellStyle name="Comma 2 6 2" xfId="60"/>
    <cellStyle name="Comma 2 7" xfId="61"/>
    <cellStyle name="Comma 2 8" xfId="62"/>
    <cellStyle name="Comma 2 9" xfId="63"/>
    <cellStyle name="Comma 23" xfId="64"/>
    <cellStyle name="Comma 23 2" xfId="65"/>
    <cellStyle name="Comma 3" xfId="66"/>
    <cellStyle name="Comma 3 10" xfId="67"/>
    <cellStyle name="Comma 3 11" xfId="68"/>
    <cellStyle name="Comma 3 12" xfId="69"/>
    <cellStyle name="Comma 3 13" xfId="70"/>
    <cellStyle name="Comma 3 2" xfId="71"/>
    <cellStyle name="Comma 3 3" xfId="72"/>
    <cellStyle name="Comma 3 4" xfId="73"/>
    <cellStyle name="Comma 3 5" xfId="74"/>
    <cellStyle name="Comma 3 6" xfId="75"/>
    <cellStyle name="Comma 3 7" xfId="76"/>
    <cellStyle name="Comma 3 8" xfId="77"/>
    <cellStyle name="Comma 3 9" xfId="78"/>
    <cellStyle name="Comma 4" xfId="79"/>
    <cellStyle name="Comma 4 10" xfId="80"/>
    <cellStyle name="Comma 4 11" xfId="81"/>
    <cellStyle name="Comma 4 12" xfId="82"/>
    <cellStyle name="Comma 4 2" xfId="83"/>
    <cellStyle name="Comma 4 2 2" xfId="84"/>
    <cellStyle name="Comma 4 3" xfId="85"/>
    <cellStyle name="Comma 4 4" xfId="86"/>
    <cellStyle name="Comma 4 5" xfId="87"/>
    <cellStyle name="Comma 4 6" xfId="88"/>
    <cellStyle name="Comma 4 7" xfId="89"/>
    <cellStyle name="Comma 4 8" xfId="90"/>
    <cellStyle name="Comma 4 9" xfId="91"/>
    <cellStyle name="Comma 5" xfId="92"/>
    <cellStyle name="Comma 5 5" xfId="93"/>
    <cellStyle name="Comma 59 2" xfId="7"/>
    <cellStyle name="Comma 6" xfId="94"/>
    <cellStyle name="Comma 6 2" xfId="95"/>
    <cellStyle name="Comma 7" xfId="96"/>
    <cellStyle name="Comma 7 2" xfId="97"/>
    <cellStyle name="Comma 8" xfId="98"/>
    <cellStyle name="Comma 9" xfId="99"/>
    <cellStyle name="Normal" xfId="0" builtinId="0"/>
    <cellStyle name="Normal 10" xfId="100"/>
    <cellStyle name="Normal 11" xfId="163"/>
    <cellStyle name="Normal 12 2" xfId="6"/>
    <cellStyle name="Normal 16" xfId="101"/>
    <cellStyle name="Normal 16 2" xfId="102"/>
    <cellStyle name="Normal 16 3" xfId="103"/>
    <cellStyle name="Normal 17" xfId="167"/>
    <cellStyle name="Normal 2" xfId="104"/>
    <cellStyle name="Normal 2 10" xfId="3"/>
    <cellStyle name="Normal 2 11" xfId="105"/>
    <cellStyle name="Normal 2 12" xfId="106"/>
    <cellStyle name="Normal 2 13" xfId="107"/>
    <cellStyle name="Normal 2 14" xfId="108"/>
    <cellStyle name="Normal 2 2" xfId="109"/>
    <cellStyle name="Normal 2 2 2" xfId="110"/>
    <cellStyle name="Normal 2 2 3" xfId="111"/>
    <cellStyle name="Normal 2 3" xfId="112"/>
    <cellStyle name="Normal 2 3 10" xfId="113"/>
    <cellStyle name="Normal 2 3 2" xfId="114"/>
    <cellStyle name="Normal 2 3 3" xfId="115"/>
    <cellStyle name="Normal 2 3 4" xfId="116"/>
    <cellStyle name="Normal 2 3 5" xfId="117"/>
    <cellStyle name="Normal 2 3 6" xfId="118"/>
    <cellStyle name="Normal 2 3 7" xfId="119"/>
    <cellStyle name="Normal 2 3 8" xfId="120"/>
    <cellStyle name="Normal 2 3 9" xfId="121"/>
    <cellStyle name="Normal 2 4" xfId="122"/>
    <cellStyle name="Normal 2 5" xfId="123"/>
    <cellStyle name="Normal 2 6" xfId="124"/>
    <cellStyle name="Normal 2 7" xfId="125"/>
    <cellStyle name="Normal 2 8" xfId="126"/>
    <cellStyle name="Normal 2 9" xfId="127"/>
    <cellStyle name="Normal 3" xfId="128"/>
    <cellStyle name="Normal 3 10" xfId="129"/>
    <cellStyle name="Normal 3 11" xfId="130"/>
    <cellStyle name="Normal 3 12" xfId="131"/>
    <cellStyle name="Normal 3 13" xfId="132"/>
    <cellStyle name="Normal 3 2" xfId="133"/>
    <cellStyle name="Normal 3 2 2" xfId="134"/>
    <cellStyle name="Normal 3 3" xfId="135"/>
    <cellStyle name="Normal 3 4" xfId="136"/>
    <cellStyle name="Normal 3 5" xfId="137"/>
    <cellStyle name="Normal 3 6" xfId="138"/>
    <cellStyle name="Normal 3 7" xfId="139"/>
    <cellStyle name="Normal 3 8" xfId="140"/>
    <cellStyle name="Normal 3 9" xfId="141"/>
    <cellStyle name="Normal 4" xfId="142"/>
    <cellStyle name="Normal 4 10" xfId="143"/>
    <cellStyle name="Normal 4 2" xfId="144"/>
    <cellStyle name="Normal 4 3" xfId="145"/>
    <cellStyle name="Normal 4 4" xfId="146"/>
    <cellStyle name="Normal 4 5" xfId="147"/>
    <cellStyle name="Normal 4 6" xfId="148"/>
    <cellStyle name="Normal 4 7" xfId="149"/>
    <cellStyle name="Normal 4 8" xfId="150"/>
    <cellStyle name="Normal 4 9" xfId="151"/>
    <cellStyle name="Normal 5" xfId="152"/>
    <cellStyle name="Normal 6" xfId="153"/>
    <cellStyle name="Normal 7" xfId="154"/>
    <cellStyle name="Normal 8" xfId="160"/>
    <cellStyle name="Normal 9" xfId="155"/>
    <cellStyle name="Normal_RAB Nusa Penida" xfId="158"/>
    <cellStyle name="Percent" xfId="171" builtinId="5"/>
    <cellStyle name="Percent 2" xfId="156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6.xml"/><Relationship Id="rId117" Type="http://schemas.openxmlformats.org/officeDocument/2006/relationships/externalLink" Target="externalLinks/externalLink97.xml"/><Relationship Id="rId21" Type="http://schemas.openxmlformats.org/officeDocument/2006/relationships/externalLink" Target="externalLinks/externalLink1.xml"/><Relationship Id="rId42" Type="http://schemas.openxmlformats.org/officeDocument/2006/relationships/externalLink" Target="externalLinks/externalLink22.xml"/><Relationship Id="rId47" Type="http://schemas.openxmlformats.org/officeDocument/2006/relationships/externalLink" Target="externalLinks/externalLink27.xml"/><Relationship Id="rId63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48.xml"/><Relationship Id="rId84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69.xml"/><Relationship Id="rId112" Type="http://schemas.openxmlformats.org/officeDocument/2006/relationships/externalLink" Target="externalLinks/externalLink92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87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17.xml"/><Relationship Id="rId53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38.xml"/><Relationship Id="rId74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59.xml"/><Relationship Id="rId102" Type="http://schemas.openxmlformats.org/officeDocument/2006/relationships/externalLink" Target="externalLinks/externalLink82.xml"/><Relationship Id="rId123" Type="http://schemas.openxmlformats.org/officeDocument/2006/relationships/externalLink" Target="externalLinks/externalLink103.xml"/><Relationship Id="rId12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0.xml"/><Relationship Id="rId95" Type="http://schemas.openxmlformats.org/officeDocument/2006/relationships/externalLink" Target="externalLinks/externalLink7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43" Type="http://schemas.openxmlformats.org/officeDocument/2006/relationships/externalLink" Target="externalLinks/externalLink23.xml"/><Relationship Id="rId48" Type="http://schemas.openxmlformats.org/officeDocument/2006/relationships/externalLink" Target="externalLinks/externalLink28.xml"/><Relationship Id="rId56" Type="http://schemas.openxmlformats.org/officeDocument/2006/relationships/externalLink" Target="externalLinks/externalLink36.xml"/><Relationship Id="rId64" Type="http://schemas.openxmlformats.org/officeDocument/2006/relationships/externalLink" Target="externalLinks/externalLink44.xml"/><Relationship Id="rId69" Type="http://schemas.openxmlformats.org/officeDocument/2006/relationships/externalLink" Target="externalLinks/externalLink49.xml"/><Relationship Id="rId77" Type="http://schemas.openxmlformats.org/officeDocument/2006/relationships/externalLink" Target="externalLinks/externalLink57.xml"/><Relationship Id="rId100" Type="http://schemas.openxmlformats.org/officeDocument/2006/relationships/externalLink" Target="externalLinks/externalLink80.xml"/><Relationship Id="rId105" Type="http://schemas.openxmlformats.org/officeDocument/2006/relationships/externalLink" Target="externalLinks/externalLink85.xml"/><Relationship Id="rId113" Type="http://schemas.openxmlformats.org/officeDocument/2006/relationships/externalLink" Target="externalLinks/externalLink93.xml"/><Relationship Id="rId118" Type="http://schemas.openxmlformats.org/officeDocument/2006/relationships/externalLink" Target="externalLinks/externalLink98.xml"/><Relationship Id="rId12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1.xml"/><Relationship Id="rId72" Type="http://schemas.openxmlformats.org/officeDocument/2006/relationships/externalLink" Target="externalLinks/externalLink52.xml"/><Relationship Id="rId80" Type="http://schemas.openxmlformats.org/officeDocument/2006/relationships/externalLink" Target="externalLinks/externalLink60.xml"/><Relationship Id="rId85" Type="http://schemas.openxmlformats.org/officeDocument/2006/relationships/externalLink" Target="externalLinks/externalLink65.xml"/><Relationship Id="rId93" Type="http://schemas.openxmlformats.org/officeDocument/2006/relationships/externalLink" Target="externalLinks/externalLink73.xml"/><Relationship Id="rId98" Type="http://schemas.openxmlformats.org/officeDocument/2006/relationships/externalLink" Target="externalLinks/externalLink78.xml"/><Relationship Id="rId121" Type="http://schemas.openxmlformats.org/officeDocument/2006/relationships/externalLink" Target="externalLinks/externalLink10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8.xml"/><Relationship Id="rId46" Type="http://schemas.openxmlformats.org/officeDocument/2006/relationships/externalLink" Target="externalLinks/externalLink26.xml"/><Relationship Id="rId59" Type="http://schemas.openxmlformats.org/officeDocument/2006/relationships/externalLink" Target="externalLinks/externalLink39.xml"/><Relationship Id="rId67" Type="http://schemas.openxmlformats.org/officeDocument/2006/relationships/externalLink" Target="externalLinks/externalLink47.xml"/><Relationship Id="rId103" Type="http://schemas.openxmlformats.org/officeDocument/2006/relationships/externalLink" Target="externalLinks/externalLink83.xml"/><Relationship Id="rId108" Type="http://schemas.openxmlformats.org/officeDocument/2006/relationships/externalLink" Target="externalLinks/externalLink88.xml"/><Relationship Id="rId116" Type="http://schemas.openxmlformats.org/officeDocument/2006/relationships/externalLink" Target="externalLinks/externalLink96.xml"/><Relationship Id="rId124" Type="http://schemas.openxmlformats.org/officeDocument/2006/relationships/externalLink" Target="externalLinks/externalLink104.xml"/><Relationship Id="rId12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1.xml"/><Relationship Id="rId54" Type="http://schemas.openxmlformats.org/officeDocument/2006/relationships/externalLink" Target="externalLinks/externalLink34.xml"/><Relationship Id="rId62" Type="http://schemas.openxmlformats.org/officeDocument/2006/relationships/externalLink" Target="externalLinks/externalLink42.xml"/><Relationship Id="rId70" Type="http://schemas.openxmlformats.org/officeDocument/2006/relationships/externalLink" Target="externalLinks/externalLink50.xml"/><Relationship Id="rId75" Type="http://schemas.openxmlformats.org/officeDocument/2006/relationships/externalLink" Target="externalLinks/externalLink55.xml"/><Relationship Id="rId83" Type="http://schemas.openxmlformats.org/officeDocument/2006/relationships/externalLink" Target="externalLinks/externalLink63.xml"/><Relationship Id="rId88" Type="http://schemas.openxmlformats.org/officeDocument/2006/relationships/externalLink" Target="externalLinks/externalLink68.xml"/><Relationship Id="rId91" Type="http://schemas.openxmlformats.org/officeDocument/2006/relationships/externalLink" Target="externalLinks/externalLink71.xml"/><Relationship Id="rId96" Type="http://schemas.openxmlformats.org/officeDocument/2006/relationships/externalLink" Target="externalLinks/externalLink76.xml"/><Relationship Id="rId111" Type="http://schemas.openxmlformats.org/officeDocument/2006/relationships/externalLink" Target="externalLinks/externalLink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49" Type="http://schemas.openxmlformats.org/officeDocument/2006/relationships/externalLink" Target="externalLinks/externalLink29.xml"/><Relationship Id="rId57" Type="http://schemas.openxmlformats.org/officeDocument/2006/relationships/externalLink" Target="externalLinks/externalLink37.xml"/><Relationship Id="rId106" Type="http://schemas.openxmlformats.org/officeDocument/2006/relationships/externalLink" Target="externalLinks/externalLink86.xml"/><Relationship Id="rId114" Type="http://schemas.openxmlformats.org/officeDocument/2006/relationships/externalLink" Target="externalLinks/externalLink94.xml"/><Relationship Id="rId119" Type="http://schemas.openxmlformats.org/officeDocument/2006/relationships/externalLink" Target="externalLinks/externalLink99.xml"/><Relationship Id="rId12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1.xml"/><Relationship Id="rId44" Type="http://schemas.openxmlformats.org/officeDocument/2006/relationships/externalLink" Target="externalLinks/externalLink24.xml"/><Relationship Id="rId52" Type="http://schemas.openxmlformats.org/officeDocument/2006/relationships/externalLink" Target="externalLinks/externalLink32.xml"/><Relationship Id="rId60" Type="http://schemas.openxmlformats.org/officeDocument/2006/relationships/externalLink" Target="externalLinks/externalLink40.xml"/><Relationship Id="rId65" Type="http://schemas.openxmlformats.org/officeDocument/2006/relationships/externalLink" Target="externalLinks/externalLink45.xml"/><Relationship Id="rId73" Type="http://schemas.openxmlformats.org/officeDocument/2006/relationships/externalLink" Target="externalLinks/externalLink53.xml"/><Relationship Id="rId78" Type="http://schemas.openxmlformats.org/officeDocument/2006/relationships/externalLink" Target="externalLinks/externalLink58.xml"/><Relationship Id="rId81" Type="http://schemas.openxmlformats.org/officeDocument/2006/relationships/externalLink" Target="externalLinks/externalLink61.xml"/><Relationship Id="rId86" Type="http://schemas.openxmlformats.org/officeDocument/2006/relationships/externalLink" Target="externalLinks/externalLink66.xml"/><Relationship Id="rId94" Type="http://schemas.openxmlformats.org/officeDocument/2006/relationships/externalLink" Target="externalLinks/externalLink74.xml"/><Relationship Id="rId99" Type="http://schemas.openxmlformats.org/officeDocument/2006/relationships/externalLink" Target="externalLinks/externalLink79.xml"/><Relationship Id="rId101" Type="http://schemas.openxmlformats.org/officeDocument/2006/relationships/externalLink" Target="externalLinks/externalLink81.xml"/><Relationship Id="rId122" Type="http://schemas.openxmlformats.org/officeDocument/2006/relationships/externalLink" Target="externalLinks/externalLink10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9.xml"/><Relationship Id="rId109" Type="http://schemas.openxmlformats.org/officeDocument/2006/relationships/externalLink" Target="externalLinks/externalLink89.xml"/><Relationship Id="rId34" Type="http://schemas.openxmlformats.org/officeDocument/2006/relationships/externalLink" Target="externalLinks/externalLink14.xml"/><Relationship Id="rId50" Type="http://schemas.openxmlformats.org/officeDocument/2006/relationships/externalLink" Target="externalLinks/externalLink30.xml"/><Relationship Id="rId55" Type="http://schemas.openxmlformats.org/officeDocument/2006/relationships/externalLink" Target="externalLinks/externalLink35.xml"/><Relationship Id="rId76" Type="http://schemas.openxmlformats.org/officeDocument/2006/relationships/externalLink" Target="externalLinks/externalLink56.xml"/><Relationship Id="rId97" Type="http://schemas.openxmlformats.org/officeDocument/2006/relationships/externalLink" Target="externalLinks/externalLink77.xml"/><Relationship Id="rId104" Type="http://schemas.openxmlformats.org/officeDocument/2006/relationships/externalLink" Target="externalLinks/externalLink84.xml"/><Relationship Id="rId120" Type="http://schemas.openxmlformats.org/officeDocument/2006/relationships/externalLink" Target="externalLinks/externalLink100.xml"/><Relationship Id="rId125" Type="http://schemas.openxmlformats.org/officeDocument/2006/relationships/externalLink" Target="externalLinks/externalLink10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1.xml"/><Relationship Id="rId92" Type="http://schemas.openxmlformats.org/officeDocument/2006/relationships/externalLink" Target="externalLinks/externalLink72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9.xml"/><Relationship Id="rId24" Type="http://schemas.openxmlformats.org/officeDocument/2006/relationships/externalLink" Target="externalLinks/externalLink4.xml"/><Relationship Id="rId40" Type="http://schemas.openxmlformats.org/officeDocument/2006/relationships/externalLink" Target="externalLinks/externalLink20.xml"/><Relationship Id="rId45" Type="http://schemas.openxmlformats.org/officeDocument/2006/relationships/externalLink" Target="externalLinks/externalLink25.xml"/><Relationship Id="rId66" Type="http://schemas.openxmlformats.org/officeDocument/2006/relationships/externalLink" Target="externalLinks/externalLink46.xml"/><Relationship Id="rId87" Type="http://schemas.openxmlformats.org/officeDocument/2006/relationships/externalLink" Target="externalLinks/externalLink67.xml"/><Relationship Id="rId110" Type="http://schemas.openxmlformats.org/officeDocument/2006/relationships/externalLink" Target="externalLinks/externalLink90.xml"/><Relationship Id="rId115" Type="http://schemas.openxmlformats.org/officeDocument/2006/relationships/externalLink" Target="externalLinks/externalLink95.xml"/><Relationship Id="rId61" Type="http://schemas.openxmlformats.org/officeDocument/2006/relationships/externalLink" Target="externalLinks/externalLink41.xml"/><Relationship Id="rId82" Type="http://schemas.openxmlformats.org/officeDocument/2006/relationships/externalLink" Target="externalLinks/externalLink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2949388</xdr:colOff>
      <xdr:row>27</xdr:row>
      <xdr:rowOff>0</xdr:rowOff>
    </xdr:from>
    <xdr:to>
      <xdr:col>2</xdr:col>
      <xdr:colOff>1792941</xdr:colOff>
      <xdr:row>37</xdr:row>
      <xdr:rowOff>179294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752E175D-FCDC-4AD1-B2AF-ECC2FF9A5972}"/>
            </a:ext>
          </a:extLst>
        </xdr:cNvPr>
        <xdr:cNvSpPr txBox="1"/>
      </xdr:nvSpPr>
      <xdr:spPr>
        <a:xfrm>
          <a:off x="3935506" y="6376147"/>
          <a:ext cx="3068170" cy="24204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300" u="none">
              <a:latin typeface="Proxima Nova Rg" panose="02000506030000020004" pitchFamily="50" charset="0"/>
            </a:rPr>
            <a:t>Gianyar,</a:t>
          </a:r>
          <a:r>
            <a:rPr lang="en-ID" sz="1300" u="none" baseline="0">
              <a:latin typeface="Proxima Nova Rg" panose="02000506030000020004" pitchFamily="50" charset="0"/>
            </a:rPr>
            <a:t> 03 November 2022</a:t>
          </a:r>
        </a:p>
        <a:p>
          <a:pPr algn="ctr"/>
          <a:r>
            <a:rPr lang="en-ID" sz="1300" u="none" baseline="0">
              <a:latin typeface="Proxima Nova Rg" panose="02000506030000020004" pitchFamily="50" charset="0"/>
            </a:rPr>
            <a:t>CV. Anugrah Karya Ayu</a:t>
          </a:r>
        </a:p>
        <a:p>
          <a:pPr algn="ctr"/>
          <a:endParaRPr lang="en-ID" sz="1300" u="none" baseline="0">
            <a:latin typeface="Proxima Nova Rg" panose="02000506030000020004" pitchFamily="50" charset="0"/>
          </a:endParaRPr>
        </a:p>
        <a:p>
          <a:pPr algn="ctr"/>
          <a:endParaRPr lang="en-ID" sz="1300" u="none" baseline="0">
            <a:latin typeface="Proxima Nova Rg" panose="02000506030000020004" pitchFamily="50" charset="0"/>
          </a:endParaRPr>
        </a:p>
        <a:p>
          <a:pPr algn="ctr"/>
          <a:endParaRPr lang="en-ID" sz="1300" u="none" baseline="0">
            <a:latin typeface="Proxima Nova Rg" panose="02000506030000020004" pitchFamily="50" charset="0"/>
          </a:endParaRPr>
        </a:p>
        <a:p>
          <a:pPr algn="ctr"/>
          <a:endParaRPr lang="en-ID" sz="1300" u="none" baseline="0">
            <a:latin typeface="Proxima Nova Rg" panose="02000506030000020004" pitchFamily="50" charset="0"/>
          </a:endParaRPr>
        </a:p>
        <a:p>
          <a:pPr algn="ctr"/>
          <a:endParaRPr lang="en-ID" sz="1300" u="none" baseline="0">
            <a:latin typeface="Proxima Nova Rg" panose="02000506030000020004" pitchFamily="50" charset="0"/>
          </a:endParaRPr>
        </a:p>
        <a:p>
          <a:pPr algn="ctr"/>
          <a:endParaRPr lang="en-ID" sz="1300" u="none" baseline="0">
            <a:latin typeface="Proxima Nova Rg" panose="02000506030000020004" pitchFamily="50" charset="0"/>
          </a:endParaRPr>
        </a:p>
        <a:p>
          <a:pPr algn="ctr"/>
          <a:endParaRPr lang="en-ID" sz="1300" u="none" baseline="0">
            <a:latin typeface="Proxima Nova Rg" panose="02000506030000020004" pitchFamily="50" charset="0"/>
          </a:endParaRPr>
        </a:p>
        <a:p>
          <a:pPr algn="ctr"/>
          <a:endParaRPr lang="en-ID" sz="1300" u="none" baseline="0">
            <a:latin typeface="Proxima Nova Rg" panose="02000506030000020004" pitchFamily="50" charset="0"/>
          </a:endParaRPr>
        </a:p>
        <a:p>
          <a:pPr algn="ctr"/>
          <a:r>
            <a:rPr lang="en-ID" sz="1300" u="sng" baseline="0">
              <a:latin typeface="Proxima Nova Rg" panose="02000506030000020004" pitchFamily="50" charset="0"/>
            </a:rPr>
            <a:t>Ni Wayan Sunarti</a:t>
          </a:r>
        </a:p>
        <a:p>
          <a:pPr algn="ctr"/>
          <a:r>
            <a:rPr lang="en-ID" sz="1300" u="none" baseline="0">
              <a:latin typeface="Proxima Nova Rg" panose="02000506030000020004" pitchFamily="50" charset="0"/>
            </a:rPr>
            <a:t>Direktris</a:t>
          </a:r>
          <a:endParaRPr lang="en-ID" sz="1300" u="none">
            <a:latin typeface="Proxima Nova Rg" panose="02000506030000020004" pitchFamily="50" charset="0"/>
          </a:endParaRPr>
        </a:p>
      </xdr:txBody>
    </xdr:sp>
    <xdr:clientData/>
  </xdr:twoCellAnchor>
  <xdr:twoCellAnchor editAs="oneCell">
    <xdr:from>
      <xdr:col>1</xdr:col>
      <xdr:colOff>3619499</xdr:colOff>
      <xdr:row>29</xdr:row>
      <xdr:rowOff>89648</xdr:rowOff>
    </xdr:from>
    <xdr:to>
      <xdr:col>2</xdr:col>
      <xdr:colOff>1142999</xdr:colOff>
      <xdr:row>34</xdr:row>
      <xdr:rowOff>100854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617" y="6914030"/>
          <a:ext cx="1748117" cy="1131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83</xdr:row>
      <xdr:rowOff>0</xdr:rowOff>
    </xdr:from>
    <xdr:to>
      <xdr:col>1</xdr:col>
      <xdr:colOff>1924050</xdr:colOff>
      <xdr:row>83</xdr:row>
      <xdr:rowOff>2017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412" t="39587" r="53288" b="52989"/>
        <a:stretch>
          <a:fillRect/>
        </a:stretch>
      </xdr:blipFill>
      <xdr:spPr bwMode="auto">
        <a:xfrm>
          <a:off x="1190625" y="63569850"/>
          <a:ext cx="1323975" cy="476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HA%20PROJECT%202016\PU\JAGATNATA\Wantilan%20SMP%202\Documents%20and%20Settings\MISNA.LCD5\My%20Documents\PROYEK%202008\JGEK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di\data%20widi%20(d)\Wiyasa's%20Documents\01.%20TENDER\02%20TENDER-2008\12.%20PUSKESMAS%20NP%20III%20(%20KLUMPU%20)(04%20AUG%20O8)\RAB.NP.%20III.TOP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COMPUTER-PC\Uma%20Sapta\Program%20Files\My%20Documents\RS.%20MMC%20Jakarta\Tender%20Paket%20Pekejaan\STP\BQ\2001\AMBASADOR\Bqplrev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COMPUTER-PC\Uma%20Sapta\Program%20Files\My%20Documents\RS.%20MMC%20Jakarta\Tender%20Paket%20Pekejaan\STP\BQ\2001\AMBASADOR\DAF-10%20AC%2010-11-2000%20OKE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71\C\A..Khola\Project\sipil\Jalan\Jateng\Dmk-gdng-Pwd\DC_JL-Demak-GD-Pwdd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T.%20Konindo%20Panorama%20Konsultan\Project%202022\15.%20PAGAR%20BANK%20PASAR\EXCEL\ANALISA%20AIR%20MINUM%202022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ALISA\RANCANGAN%20ANALISA%20PERMEN%2028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dayu-Kusamb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cak\Tender%202004\DOCUME~1\Victor\LOCALS~1\Temp\DOCUME~1\Victor\LOCALS~1\Temp\2001\AMBASADOR\BQ-10%20MECH%2010-11-20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TEMPO\lintec-sumic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m-form\BQ-FOR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BW3\bbw%203%20(D)\BBW%202010\POS%20TABANAN\kadekkkkk\RAB\RAB%20POS%20TABANAN%20kumpuLLL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joko\WINDOWS\TEMP\BOQ%20Permata%20Senayan%2009%20Juni%202003%20R1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DAK%20AIR%20MINUM\2022\DOKUMEN%20RATEK%20DAK%202022\DESA%20TIGA\PDAM\Copy%20of%20RAB%20SUMUR%20BOR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fyan\PAHS%20versi%203.0\02%20-%20SOFTWARE\AHS%20SPEC%20Edisi%202010%20erata%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AB%20LPD%20sesuai%20spec%20(HOLLOW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\PROYEK%202015\Perencanaan\Badung\Prc-2014\APBD%20Badung\PRC-2013\LANDSCAPE%20PAKET%2027%20GIANYAR\RAB\RAB%20PAKET%2027%20P2JN%20TAHUN%20201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NDER%202013%20UNTUK%20MENANG\TENDER%20BPD%20KUTA\RAB%20dan%20ANALISA%20SN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2\c\My%20Documents\acd\PATI-REMBANG\PATI-RMBG\DC%20AM-02(baru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bw7\DATA%20(D)\DATA%20PROJECT%2007\Data%2006%20Juni07\Jl.%20Babakan-Badeng.%20Juni07\Jl.%20Babakan%20-%20Badeg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RRA1\Project%2000&amp;02\PROJECT\01\15\ESTIMATE\EST-1CV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DC%20Jalan%20KWKS%20tanpa%20T2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D-PC-COK\Data%20(D)\1-1%20FILE%20WAKTRA\HPS%20SPEK%202010%20kunti-basangkasa%20baru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DY%20FILE'S\R%20AB\TPA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1996\9611\EVA\EVA-ARS&amp;PLB-1\EVALUASI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m-2\e\NENGAH%202010\WERDAPURA\TUKAD%20TEBA\RAB%20108%25_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UI\rudy%20I\Amprah%20Benar%20Br\Ags%20SDN%201%20Kutampi\RAB.SDN.1%20kutampi%20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DER%20PROYEK%20THN%202017\RAB%20PASAR%20KUSAMBA%202017\RAB%20PASAR%20KUSAMBA%20201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er\My%20Documents\PROYEK%202009\RAB%20GIANYAR%20REVISI08\RAB%20SD%204%20UBUD%20REVIS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m4\my%20documents\DATA%20LAMA\My%20Documents\Usulan\rab%20diklat%20gianya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asty\nisp\BQ%20Pintu\proyek\9903\bq\bq-ars\BQ-PS&amp;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5\estimating\Sipil\Irigasi\Sumbawa\Batu%20Bulan%20kiri%20(CP-4)\Direct%20Cost\DCost-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B_POSKESWAN_2015\PEMADAM%202015\BBUG%20PESINGGAHAN%202015%20PROV\BQ%20BBUG%20Klungkung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\My%20Documents\!PROYEK%20SMK%20LUH%20LI'06\RAB%20SMK%20REKAYAS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i\dhani\DATA\RS-AL\JKT-KEP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m4\my%20documents\My%20Documents\RAB\RAB%20Konsultan\rab%20diklat%20G.%20Rev%201%200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bw1\d\Documents%20and%20Settings\User\My%20Documents\&#160;&#160;&#160;PROYEK%202013\PASAR%20MENTIGI%202013\EE%20PASAR%20MENTIGI%20NUSA%202013NEW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D-PC-COK\Data%20(D)\Project\Kintamani\KINTAMANI%20TOP\Perbaikan\ACTION%20PLAN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hana%20Design\bina%20Marga%202018\MASTER_HPS_BADUNG%202018-UPDATE%20FINAL-3101S.xlsm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\PAK%20MAN%20MUL\DED-Tabanan\RAB%20FINAL%20BPMD%20TABANAN\RAB%20FINAL%20BPMD%20TABANA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ja\Data\PROJECT\TELAGAWAJE\BUKU%20BIRU\Referensi\Buku%20Biru%205c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UNTUK%20MENANG\GRIA%20-TK.%20UNDA\ANALISA%20GRITU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My%20Documents\Pemeliharaan%20Rutin%20Jln%20di%20Kec.%20Klungku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HA%20PROJECT%202013\PPIP%202013\AAN\RAB%20PAKAI\RAB%20AAN%20REVISI%204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l-pc\g\Users\Computer\Downloads\RAB%20BANGUNAN%20PMI%20&amp;%20KP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P%20DAWAN\RAB%20SMP%20PGRI%201%20KLK%20tempur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kerjaan\KONINDO\2020\PUSPEM%20PAYANGAN\RAB\Hartawan%202007\Schedule%20Karang%20Asti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1\admin\My%20Documents\Rab\Rab%20Usulan\Rab%20pusk.%20banjar%20II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\My%20Documents\!1.APROYEK%202008\PROYEK%20KLK'08\KLK%20NUSA%2008\RAB%20SD08\RAB%20SD%20NUSA%20PENIDA+LEMBONGANcc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My%20Documents\Downloads\DATA%20PUTU\PROYEK%202009\Rab\!ANALISA%20DISDIK%20KLK09(PILOT%20PROJECT)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D-PC-COK\Data%20(D)\windra%20wy\Telagawaja\PAKET%20I%20Thp%201.baliB-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p%20BoozZ\SMUN%201%20DAWAN\Documents%20and%20Settings\Guruh\My%20Documents\SDN%20RUMAH%20RDR\ER%2007%2006\Amprah%20Benar\Ags%20SDN%202%20Akah\Amprah%20Angsuran%20I%20(Uang%20Muka)\RAB.SDN.2%20AKAH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ja\Data\PROJECT\TELAGAWAJE\BUKU%20BIRU\RAP%20Buku%20Biru%20Sementara%20Fix%20dody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YK%202008%20(%20KONSULTAN%20)\RAB%20SD%20REV%205%20SNI\SDN%20SATRA\RAB%20REV%205AB%20SATRA%2008%2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COMPUTER-PC\Uma%20Sapta\Program%20Files\My%20Documents\RS.%20MMC%20Jakarta\Tender%20Paket%20Pekejaan\STP\BQ\2001\ITC_Bandung\ITC_BDG_Mechanical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RAB\Rab%20Konsultan\My%20Documents\RAB\Rab%20Sekolah\Rab%20SMAN%201%20Kuta%20Utar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bw7\DATA%20(D)\Data\File%20RAB%20S04\Lain-lain%2004\baruuuuuuuu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ol%20Gor%20Lapangan%20Munggu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5\estimating\My%20Documents\Suryana\Format%20DC\Kr%20tengahDiva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l-pc\g\PROJECT\project%202014\CAD%20GOR%20kebo%20iwa\RAB\RAB%20MERTASARI_10.02.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D-PC-COK\Data%20(D)\1-1a%20DED%20telagawaja%202009-B-Puspa\RAB-TOTAL-PROPOSAL-P-SUDIANA\1-1RAB-90%20Milyar-Perubahan\RAB-2010\1-a-Telagawaj-Jakarta\SIPIL-RAB-14,56%20M-ANALISA-PU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ab%20kantin%20diklat%20g%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COMPUTER-PC\Uma%20Sapta\Program%20Files\My%20Documents\RS.%20MMC%20Jakarta\Tender%20Paket%20Pekejaan\STP\BQ\2001\ITC_Kuningan\BQ-ITC%20Kuningan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KU\MAHA%20PROJECT%202009\DINAS%20KESEHATAN\PRYK%202009\PENYENGKER%20PUSTU%20SP%20KLOD\RAB%20Pustu%20SP%20Klod%20Hrg%2009%20rev%20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\PROYEK%202015\Perencanaan\Badung\Prc-2014\APBD%20Badung\PAHS2006\Copy%20of%20PAHS2006%20R2%20draft(MIS)new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B%20RS-TABANAN-GD-VK\TENDER%20NUSA%20PENIDA\RAB.%20NP-1-2006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\PROYEK%202015\Perencanaan\Badung\Prc-2014\APBD%20Badung\Divisi%20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\PROYEK%202015\Perencanaan\Badung\Prc-2014\APBD%20Badung\Divisi%20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\PROYEK%202015\Perencanaan\Badung\Prc-2014\APBD%20Badung\Divisi%2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\PROYEK%202015\Perencanaan\Badung\Prc-2014\APBD%20Badung\Divisi%2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amp-d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69\c\My%20Documents\Iwan\Akses%20bandara%20tgr\tangerang%20hatta\DC-akses%20bandar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mputer1\jorr\JORR%20-%20JAKON\SECTION%20E3\ELEVATED\ELEVATED%20SLAB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LADEWA\Hartawan%202008\APBD%20SDN%20Singaraja%202007\DED%20APBD%20SD%20Singaraja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ster\Downloads\PROJECT\01\30\BQ\Genset\DAFT-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3\data\DATA%20MKU%20OKKK\2012\TENDER%20%202012\A.Yani%20(%20Lingkar%20Utara%20Kota%20Mataram)\PEMELIHARAAN%20JALAN%20SAMU-BELANG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SIL%20KORDINASI\Documents%20and%20Settings\All%20User\My%20Documents\!APROYEK%202007\!RAB%20GIANYAR%202007\RAB%20SD%20MANUKAYA%202007BOW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\Desktop\POSKESD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COMPUTER-PC\Uma%20Sapta\Program%20Files\My%20Documents\RS.%20MMC%20Jakarta\Tender%20Paket%20Pekejaan\STP\BQ\0DATA\DEVIS\UPAD\BOQ\HVAC\FORM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SIL%20KORDINASI\Documents%20and%20Settings\Schvill\!RAB%20DUP\PROYEK%20PUTU%20BANGLI%202005\RAB%20DAK%20SD%20BANGLI'05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3\DATA\Documents%20and%20Settings\User\My%20Documents\SDN%202%20KETEWEL\BATUAN-SAKAH%202010baru\U%20Pu%2011_11_10%20Trotoar%20sakah\Print%2013_11_10Trotoar%20Sakah\XL.VLOOKUP.LATIH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\proposal\SHARE\CAMCO\LOADING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cd6\my%20documents\Documents%20and%20Settings\MISNA.LCD5\My%20Documents\PROYEK%202008\JGEK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D-PC-COK\Data%20(D)\Tjok%20Bagus\kintamani\telagawaja\rab&amp;analisaekonomi\RAB-WAJA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joko\Div~QS\Daan%20Mogot\Ruko%20Daan%20Mogot%20R2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kerjaan\KONINDO\2020\PUSPEM%20PAYANGAN\RAB\hardisk-lama\RAB\KUTA-JL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XIOO\My%20Documents\rudy\LAP%2007%20Br\Laporan%20Jadi%202007\2%20DAWAN%20KALER\RAB.SDN.2%20DAWAN%20KALER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ja\Data\PROJECT\TELAGAWAJE\MC%200\MC%200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ja\Data\PROJECT\KINTAMANI%20PROJECT\pr@kinta\EXTERN\lap%20mingguan%20revisi\MGG%202(27%20juni%20sd%203%20juli)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pat\kintamanis\Project\REFERENSI\Termijn%20II%20Breakwater%202004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Documents%20and%20Settings\All%20User\My%20Documents\!1.APROYEK%202008\PROYEK%20KLK'08\ANALISA%20KLK%20(PILOT%20PROJECT)\RAB%20RAB%20SD%20234KLUMPU%20BOW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3\DATA\A.Yani%20(%20Lingkar%20Utara%20Kota%20Mataram)\PEMELIHARAAN%20JALAN%20SAMU-BELA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py%20d%20warnet\HPS%20PASAR%20MENTIGI%20NUSA%202013NEW%20KUMPUL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P%20DAWAN\Documents%20and%20Settings\All%20User\My%20Documents\!1.APROYEK%202008\PROYEK%20GIANYAR'08\RAB%20GIANYAR08\RAB%20GIANYAR%20REVISI08\RAB%20SD%20GIANYARnonemper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\PROYEK%202015\Perencanaan\Badung\Prc-2014\APBD%20Badung\Documents%20and%20Settings\user\My%20Documents\LAP%20HARGA%20SAT\ANL%20HARGA%20SATUAN\EXCEL-PAHS\PANDUAN%20BQ\EE%20FO%20Pamanukan\3-DIV3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P%20DAWAN\Documents%20and%20Settings\All%20User\My%20Documents\!2.APROYEK%202007\!RAB%20KLK%202007\DAK%20KLK'07\RAB%20DAK'07\RAB%20DAK%20NUSA%202007BOW(DIPAKAI)revpekerja&amp;mebelBulat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58\d\TEMPAT%20TITIP\isyanto\DC%20HOT%20MIX2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nas-pu\data%20(d)%20on%20bm3\lesmana\Analisa%202007\Darat\Analisa%202006-risalah%20seruni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COMPUTER-PC\Uma%20Sapta\Program%20Files\My%20Documents\RS.%20MMC%20Jakarta\Tender%20Paket%20Pekejaan\STP\BQ\2001\ITC_Bandung\ITC_BDG_Mechanical_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491CB1B\SIPIL-RAB-11,67-lisa%20SESUAI-PU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\My%20Documents\!1.APROYEK%202008\PROYEK%20KLK'08\KLK%20NUSA%2008\RAB%20SD08\DATA%20PAK%20NENGAH\SD%20KABUPATEN%20GIANYAR\SD%20KABUPATEN%20GIANYAR\Standar%20File%20Atmika%20Design\SD%205%20SINGAPADU%20KALER%20%20KOLOM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XIOO\My%20Documents\rudy\LAP%2007%20Br\Laporan%20Jadi%202007\2%20DAWAN%20KALER\RAB.SDN.2%20DAWAN%20KALER.2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D-PC-COK\Data%20(D)\Waduk%20Muara%20Nusa%20Dua\Project%20Data\biruku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BAG_2"/>
      <sheetName val="[BQ-PS&amp;A.xlsÝCAT_HRG"/>
      <sheetName val="Week (2)"/>
      <sheetName val="PAD-F"/>
      <sheetName val="Mall"/>
      <sheetName val="A"/>
      <sheetName val="Material"/>
      <sheetName val="SAT-BHN"/>
      <sheetName val="_BQ-PS&amp;A.xlsÝCAT_HRG"/>
      <sheetName val="Bag_1"/>
      <sheetName val="DAFTAR 7"/>
      <sheetName val="DAF_1"/>
      <sheetName val="DAFTAR_8"/>
      <sheetName val="304-06"/>
      <sheetName val="304_06"/>
      <sheetName val="Fill this out first___"/>
      <sheetName val="data grafik"/>
      <sheetName val="Cover"/>
      <sheetName val="HRG BHN"/>
      <sheetName val="BQ"/>
      <sheetName val="Cover Daf_2"/>
      <sheetName val="I_KAMAR"/>
      <sheetName val="DivVII"/>
      <sheetName val="Analisa"/>
      <sheetName val="Anl"/>
      <sheetName val="DAFTAR HARGA"/>
      <sheetName val="LAMP_AB "/>
      <sheetName val="sched"/>
      <sheetName val="S-Curve"/>
      <sheetName val="DETAIL"/>
      <sheetName val="rab - persiapan &amp; lantai-1"/>
      <sheetName val="BQ-E20-02(Rp)"/>
      <sheetName val="Ch"/>
      <sheetName val="DAFTAR NO_1_PRELIM"/>
      <sheetName val="daf_3_OK_"/>
      <sheetName val="daf-3(OK)"/>
      <sheetName val="daf_7_OK_"/>
      <sheetName val="daf-7(OK)"/>
      <sheetName val="TE TS FA LAN MATV"/>
      <sheetName val="escon"/>
      <sheetName val="daftar harsat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Std-Spek EL"/>
      <sheetName val="Analisa Gabungan"/>
      <sheetName val="Sub"/>
      <sheetName val="Bill No 6 Koord _ Attendance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DAF_2"/>
      <sheetName val="DAF_3"/>
      <sheetName val="DAF_4"/>
      <sheetName val="Bag_9"/>
      <sheetName val="ES-PARK"/>
      <sheetName val="ES_PARK"/>
      <sheetName val="DUCT"/>
      <sheetName val="Fill this out first..."/>
      <sheetName val="DAF_2 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DAFTAR NO_2"/>
      <sheetName val="DAFTAR NO_3"/>
      <sheetName val="DAF-1"/>
      <sheetName val="Plat"/>
      <sheetName val="I-KAMAR"/>
      <sheetName val="DAFTAR NO_4"/>
      <sheetName val="AC"/>
      <sheetName val="atap"/>
      <sheetName val="Hargamat"/>
      <sheetName val="TOWN"/>
      <sheetName val="hsd"/>
      <sheetName val="anal_hs"/>
      <sheetName val="boq"/>
      <sheetName val="Hsatbahan"/>
      <sheetName val="RAB"/>
      <sheetName val="FAK"/>
      <sheetName val="Resume"/>
      <sheetName val="Plafond"/>
      <sheetName val="Daf 1"/>
      <sheetName val="RC-ANL"/>
      <sheetName val="PERSIAPAN"/>
      <sheetName val="Hrg Sat"/>
      <sheetName val="PREM"/>
      <sheetName val="Alat"/>
      <sheetName val="REKAP"/>
      <sheetName val="04.GS"/>
      <sheetName val="DAF-4"/>
      <sheetName val="DAF-2"/>
      <sheetName val="Harga Satuan"/>
      <sheetName val="FINISHING"/>
      <sheetName val="CAT HRG"/>
      <sheetName val="Payment Status"/>
      <sheetName val="Rev &amp; CI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DAF-3"/>
      <sheetName val="BAHAN"/>
      <sheetName val="REKAP_Akap"/>
      <sheetName val="ANA-HRG"/>
      <sheetName val="Markup"/>
      <sheetName val="Break_down"/>
      <sheetName val="name"/>
      <sheetName val="Isolasi Luar Dalam"/>
      <sheetName val="Isolasi Luar"/>
      <sheetName val="eqp-rek"/>
      <sheetName val="Estimate"/>
      <sheetName val="H.Satuan"/>
      <sheetName val="Bill No 6 Koord &amp; Attendance"/>
      <sheetName val="B - Norelec"/>
      <sheetName val="BOQ KSN"/>
      <sheetName val="LAL _ PASAR PAGI "/>
      <sheetName val="Analis_Tanah"/>
      <sheetName val="Rincian"/>
      <sheetName val="PPC"/>
      <sheetName val="Bill of Qty MEP"/>
      <sheetName val="6-MVAC"/>
      <sheetName val="Plumbing"/>
      <sheetName val="LISTRIK"/>
      <sheetName val="F ALARM"/>
      <sheetName val="合成単価作成表-BLDG"/>
      <sheetName val="合成単価作成表_BLDG"/>
      <sheetName val="Harga"/>
      <sheetName val="Panel,feeder,elek"/>
      <sheetName val="Bill-2"/>
      <sheetName val="upah"/>
      <sheetName val="Grand summary"/>
      <sheetName val="D2.8"/>
      <sheetName val="VLOOK"/>
      <sheetName val="Price"/>
      <sheetName val="A_2"/>
      <sheetName val="DAF-9"/>
      <sheetName val="Level"/>
      <sheetName val="Sheet1"/>
      <sheetName val="Sum"/>
      <sheetName val="anal"/>
      <sheetName val="SAP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harsat"/>
      <sheetName val="Cash Flow bulanan"/>
      <sheetName val="BQ-PS&amp;A"/>
      <sheetName val="Ahs_2"/>
      <sheetName val="Ahs_1"/>
      <sheetName val="2.1"/>
      <sheetName val="2.2"/>
      <sheetName val="Mekanikal"/>
      <sheetName val="HARGA ALAT"/>
      <sheetName val="5-Peralatan"/>
      <sheetName val="lokasari-el"/>
      <sheetName val="Pile"/>
      <sheetName val="Elektrikal"/>
      <sheetName val="Bag_1_prelim_"/>
      <sheetName val="BQ STR_BONGKARAN_Bag 2_5_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dasboard"/>
      <sheetName val="AHS_Kusen"/>
      <sheetName val="harsat&amp;upah"/>
      <sheetName val="HB"/>
      <sheetName val="data"/>
      <sheetName val="REKAP GROSS"/>
      <sheetName val="D &amp; W sizes"/>
      <sheetName val="str"/>
      <sheetName val="me"/>
      <sheetName val="COVER "/>
      <sheetName val="TOTAL "/>
      <sheetName val="RAB Arsitek"/>
      <sheetName val="Sheet3"/>
      <sheetName val="총괄표"/>
      <sheetName val="Analisa Harga"/>
      <sheetName val="PMK"/>
      <sheetName val="LAMP-A"/>
      <sheetName val="Ahs. Pipa-Valve"/>
      <sheetName val="Ahs.Peralatan"/>
      <sheetName val="BQ-1A prelim"/>
      <sheetName val="Bill_2"/>
      <sheetName val="Anls"/>
      <sheetName val="upah_borong"/>
      <sheetName val="satuan_pek"/>
      <sheetName val="Bill rekap"/>
      <sheetName val="Bill of Qty"/>
      <sheetName val="01A- RAB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CAT_HAR"/>
      <sheetName val="[BQ-PS&amp;A.xls�CAT_HRG"/>
      <sheetName val="_BQ-PS&amp;A.xls�CAT_HRG"/>
      <sheetName val="[BQ-PS&amp;A_xls�CAT_HRG"/>
      <sheetName val="_BQ-PS&amp;A_xls�CAT_HRG"/>
      <sheetName val="Hrg.Sat"/>
      <sheetName val="???????-BLDG"/>
      <sheetName val="ANALISA VALVE"/>
      <sheetName val="PKK"/>
      <sheetName val="Pipe"/>
      <sheetName val="Analisa &amp; Upah"/>
      <sheetName val="BAHAN UPAH"/>
      <sheetName val="_AnaBah"/>
      <sheetName val="Daftar Harga Material"/>
      <sheetName val="Analisa 2"/>
      <sheetName val="CATATAN HARGA (Int)"/>
      <sheetName val="Cover Daft 2"/>
      <sheetName val="DAFTAR NO.1"/>
      <sheetName val="DAF 2"/>
      <sheetName val="A2"/>
      <sheetName val="PIPA"/>
      <sheetName val="Art"/>
      <sheetName val="AA_Eng"/>
      <sheetName val="U_rate"/>
      <sheetName val="Basic Price"/>
      <sheetName val="CPAoC"/>
      <sheetName val="L_TIGA"/>
      <sheetName val="L-TIGA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AN-ALT"/>
      <sheetName val="#REF!"/>
      <sheetName val="Panel"/>
      <sheetName val="Bangunan Utama"/>
      <sheetName val="NAMES"/>
      <sheetName val="Equipment"/>
      <sheetName val="DAF_HARGA_PEK"/>
      <sheetName val="RABT"/>
      <sheetName val="Analisa STR"/>
      <sheetName val="ME_External"/>
      <sheetName val="Mall_ME"/>
      <sheetName val="Ijin"/>
      <sheetName val="G1 Sheet"/>
      <sheetName val="Analisa  (2)"/>
      <sheetName val="AC-C"/>
      <sheetName val="BQ ARS"/>
      <sheetName val="Penjumlahan"/>
      <sheetName val="Harga Bahan &amp; Upah "/>
      <sheetName val="analisa struktur"/>
      <sheetName val="Lansekap"/>
      <sheetName val="TNH, PAGAR &amp; TURAP"/>
      <sheetName val="HB "/>
      <sheetName val="Har-mat"/>
      <sheetName val="G_SUMMARY"/>
      <sheetName val="OFFICE 2 LT"/>
      <sheetName val="1500P_3+0"/>
      <sheetName val="Calculation Details"/>
      <sheetName val="Outline"/>
      <sheetName val="Ana"/>
      <sheetName val="Standard Room Deluxe Queen"/>
      <sheetName val="FORM X COST"/>
      <sheetName val="Analisa Harga Satuan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K"/>
      <sheetName val="NK-BP"/>
      <sheetName val="GTS I PS"/>
      <sheetName val="_______-BLDG"/>
      <sheetName val="daffin"/>
      <sheetName val="Sat Bah _ Up"/>
      <sheetName val="refrig 12"/>
      <sheetName val="Ducting12"/>
      <sheetName val="valve"/>
      <sheetName val="Rekap MEP"/>
      <sheetName val="D.2.1.Peralatan Utama "/>
      <sheetName val="BTL-Persiapan"/>
      <sheetName val="BTL-Bau"/>
      <sheetName val="BTL-alat"/>
      <sheetName val="rp"/>
      <sheetName val="Asrama Lt.1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koef"/>
      <sheetName val="BQ-IABK"/>
      <sheetName val="BQ_IABK"/>
      <sheetName val="Kolom UT"/>
      <sheetName val="Analisa HSP"/>
      <sheetName val="4-MVAC"/>
      <sheetName val="5-El"/>
      <sheetName val="2-Pl"/>
      <sheetName val="rab me (by owner) "/>
      <sheetName val="BQ (by owner)"/>
      <sheetName val="rab me (fisik)"/>
      <sheetName val="COV"/>
      <sheetName val="CATATAN HARGA "/>
      <sheetName val="NET表"/>
      <sheetName val="BQ表"/>
      <sheetName val="[BQ-PS&amp;A.xls?CAT_HRG"/>
      <sheetName val="_BQ-PS&amp;A.xls?CAT_HRG"/>
      <sheetName val="[BQ-PS&amp;A_xls?CAT_HRG"/>
      <sheetName val="_BQ-PS&amp;A_xls?CAT_HRG"/>
      <sheetName val="???????_BLDG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COV_3"/>
      <sheetName val="IPL_SCHEDULE"/>
      <sheetName val="Harga "/>
      <sheetName val="Uraian Teknis"/>
      <sheetName val="TB"/>
      <sheetName val="HSATUAN"/>
      <sheetName val="rate ars"/>
      <sheetName val="D&amp;W"/>
      <sheetName val=" Rate str "/>
      <sheetName val="MU"/>
      <sheetName val="概総括1"/>
      <sheetName val="For RKAP OKOP"/>
      <sheetName val="struktur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________BLDG"/>
      <sheetName val="GEDUNG-A"/>
      <sheetName val="Supl.X"/>
      <sheetName val="Pag_hal"/>
      <sheetName val="GENERAL"/>
      <sheetName val="struktur tdk dipakai"/>
      <sheetName val="LPP"/>
      <sheetName val="INDEX"/>
      <sheetName val="REQDELTA"/>
      <sheetName val="Conn. Lib"/>
      <sheetName val="_x0000__x0000__x0000__x0000_"/>
      <sheetName val="???1"/>
      <sheetName val="Price Biaya Cadangan"/>
      <sheetName val="BQ.Rekapitulasi  Akhir"/>
      <sheetName val="A H S P"/>
      <sheetName val="Harga Bahan"/>
      <sheetName val="fxterbilang"/>
      <sheetName val="PENJ_TOTAL"/>
      <sheetName val="RAB AR&amp;STR"/>
      <sheetName val="bau"/>
      <sheetName val="MAPP"/>
      <sheetName val="rek det 1-3"/>
      <sheetName val="villa"/>
      <sheetName val="_BQ-PS&amp;A.xls_CAT_HRG"/>
      <sheetName val="_BQ-PS&amp;A_xls_CAT_HRG"/>
      <sheetName val="Harga-RAB"/>
      <sheetName val="GSMTOWER"/>
      <sheetName val="Pricing"/>
      <sheetName val="L-4 Rutin"/>
      <sheetName val="DAF.ALAT"/>
      <sheetName val="uraian analisa"/>
      <sheetName val="Rekap Direct Cost"/>
      <sheetName val="Sheet1 (2)"/>
      <sheetName val="NET?"/>
      <sheetName val="BQ?"/>
      <sheetName val="???"/>
      <sheetName val="HARGA RATA"/>
      <sheetName val="ANLS-PJ"/>
      <sheetName val="AHS"/>
      <sheetName val="BOW"/>
      <sheetName val="STD Lanjutan"/>
      <sheetName val="NS Lanjutan"/>
      <sheetName val="_BQ-PS&amp;A_xls�CAT_HRG1"/>
      <sheetName val="INDEKS"/>
      <sheetName val="JABATAN"/>
      <sheetName val="har-sat"/>
      <sheetName val="I-ME"/>
      <sheetName val="rab-str.Adm"/>
      <sheetName val="Bill No. 2.1"/>
      <sheetName val="DSU"/>
      <sheetName val="eq_data"/>
      <sheetName val="Elec-ins"/>
      <sheetName val="Piping"/>
      <sheetName val="Bill.1.VAC-Supply-A"/>
      <sheetName val="Traf&amp;Genst"/>
      <sheetName val="LAL - PASAR PAGI "/>
      <sheetName val="Sal"/>
      <sheetName val="Analisa Alat Berat"/>
      <sheetName val="EK-JAN-07"/>
      <sheetName val="Master Edit"/>
      <sheetName val="RUKO TYPE 1"/>
      <sheetName val="Harga Satuan Dasar"/>
      <sheetName val="ANA-C"/>
      <sheetName val="chitimc"/>
      <sheetName val="dongia (2)"/>
      <sheetName val="LKVL-CK-HT-GD1"/>
      <sheetName val="ANALIS"/>
      <sheetName val="bahan+upah"/>
      <sheetName val="DIVI6"/>
      <sheetName val="Lean Concrete"/>
      <sheetName val="bq analisa"/>
      <sheetName val="Bab.No.2.2- Arsitektur"/>
      <sheetName val="SCEDUL"/>
      <sheetName val="UP_an"/>
      <sheetName val="giathanh1"/>
      <sheetName val="gtrinh"/>
      <sheetName val="phuluc1"/>
      <sheetName val="TONG HOP VL-NC"/>
      <sheetName val="chitiet"/>
      <sheetName val="TONGKE3p "/>
      <sheetName val="6_1_1"/>
      <sheetName val="6_1_2"/>
      <sheetName val="6_1_3"/>
      <sheetName val="rekap str_ars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BOQ EXTERN"/>
      <sheetName val="BQ Detail"/>
      <sheetName val="Analisa pre"/>
      <sheetName val="Materials"/>
      <sheetName val="METHOD"/>
      <sheetName val="Labour"/>
      <sheetName val="BQ Rekap"/>
      <sheetName val="analysis"/>
      <sheetName val="Hrg.mat.1"/>
      <sheetName val="Hrata bj (20x40)"/>
      <sheetName val="Ana CV(pen)."/>
      <sheetName val="Vibro_Roller"/>
      <sheetName val="kepmenaker150"/>
      <sheetName val="TRF 150"/>
      <sheetName val="BQ HS"/>
      <sheetName val="Pt"/>
      <sheetName val="DAF-5"/>
      <sheetName val="EE-PROP"/>
      <sheetName val="cargo"/>
      <sheetName val=" "/>
      <sheetName val=" R A B"/>
      <sheetName val="AHS - CPO"/>
      <sheetName val="TRE TABLE"/>
      <sheetName val="Beton"/>
      <sheetName val="Aspal (2)"/>
      <sheetName val="Relok-PJU"/>
      <sheetName val="SITE-E"/>
      <sheetName val="Bahan "/>
      <sheetName val="Slab"/>
      <sheetName val="????"/>
      <sheetName val="s_v13"/>
      <sheetName val="s_v14"/>
      <sheetName val="s_v16"/>
      <sheetName val="p_fb01"/>
      <sheetName val="p_fb02"/>
      <sheetName val="PLINT 3.1.G"/>
      <sheetName val="H.SAT"/>
      <sheetName val="plint"/>
      <sheetName val="Shedule"/>
      <sheetName val="WSSPR"/>
      <sheetName val="Code"/>
      <sheetName val="Settings"/>
      <sheetName val="pro ra op"/>
      <sheetName val="grafik"/>
      <sheetName val="renc mgn"/>
      <sheetName val="HU"/>
      <sheetName val="DATA PROYEK"/>
      <sheetName val="DSBDY"/>
      <sheetName val="Sum_Intern"/>
      <sheetName val="KUM"/>
      <sheetName val="Analis_Drainase"/>
      <sheetName val="tgp-02"/>
      <sheetName val="BoQ C4"/>
      <sheetName val="Sat. Pek."/>
      <sheetName val="RAB ME"/>
      <sheetName val="Up"/>
      <sheetName val="HRG BAHAN &amp; UPAH okk"/>
      <sheetName val="HRG BAHAN _ UPAH okk"/>
      <sheetName val="Analis Kusen okk"/>
      <sheetName val="S_UPAH"/>
      <sheetName val="S_BAHAN"/>
      <sheetName val="srtberkas"/>
      <sheetName val="APEK"/>
      <sheetName val="ASAT"/>
      <sheetName val="112-885"/>
      <sheetName val="ANALISA KOEFF ESKALASI"/>
      <sheetName val="Analisa Baku ME "/>
      <sheetName val="Rekap Prelim"/>
      <sheetName val="Analisa Baku STR ARS"/>
      <sheetName val="UPH,BHN,ALT"/>
      <sheetName val="UP MINOR"/>
      <sheetName val="penil"/>
      <sheetName val="Tabel"/>
      <sheetName val="DAFTAR ISI"/>
      <sheetName val="Kuantitas &amp; Harga"/>
      <sheetName val="表三甲"/>
      <sheetName val="Div2"/>
      <sheetName val="SBU"/>
      <sheetName val="OKTOBER"/>
      <sheetName val="DHU&amp;B"/>
      <sheetName val=""/>
      <sheetName val="PaintBreak"/>
      <sheetName val="prog-mgu"/>
      <sheetName val="HRG SAT. MATERIAL"/>
      <sheetName val="HRG SAT. UPAH"/>
      <sheetName val="RAP"/>
      <sheetName val="Price Persiapan dan Penunjang"/>
      <sheetName val="REKAPITULASI"/>
      <sheetName val="Bill No 6"/>
      <sheetName val="Bill No 7"/>
      <sheetName val="[BQ-PS&amp;A_xls�CAT_HRG1"/>
      <sheetName val="Analisa RAP"/>
      <sheetName val="Analisa RAB"/>
      <sheetName val="CekList"/>
      <sheetName val="BQ OE"/>
      <sheetName val="Sch Tender"/>
      <sheetName val="Alat B"/>
      <sheetName val="Bahan B"/>
      <sheetName val="Upah B"/>
      <sheetName val="Lain-Lain"/>
      <sheetName val="Telusur"/>
      <sheetName val="Penyebaran M"/>
      <sheetName val="Rekap RAP"/>
      <sheetName val="BUL"/>
      <sheetName val="FA"/>
      <sheetName val="Analisa HS"/>
      <sheetName val="_x005f_x0000__x005f_x0000__x005f_x0000__x005f_x0000_"/>
      <sheetName val="ES_aLL"/>
      <sheetName val="isian"/>
      <sheetName val="COST"/>
      <sheetName val="351BQMCN"/>
      <sheetName val="Daftar BOQ"/>
      <sheetName val="Reference"/>
      <sheetName val="a.h ars sum"/>
      <sheetName val="ANALISA GRS TENGAH"/>
      <sheetName val="Analis (2)"/>
      <sheetName val="D8"/>
      <sheetName val="BQ-1A"/>
      <sheetName val="Agregat Halus &amp; Kasar"/>
      <sheetName val="Als_Struk"/>
      <sheetName val="ana_sipil"/>
      <sheetName val="bq_baja"/>
      <sheetName val="MAIN BQ"/>
      <sheetName val="311301"/>
      <sheetName val="RAB_STR"/>
      <sheetName val="Hrg_Bahan"/>
      <sheetName val="PLL"/>
      <sheetName val="Analis harga"/>
      <sheetName val="Analisa ME (2)"/>
      <sheetName val="COST BD"/>
      <sheetName val="34"/>
      <sheetName val="35"/>
      <sheetName val="27"/>
      <sheetName val="46"/>
      <sheetName val="9"/>
      <sheetName val="26"/>
      <sheetName val="42"/>
      <sheetName val="32"/>
      <sheetName val="41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64.3"/>
      <sheetName val="64.4"/>
      <sheetName val="64.5"/>
      <sheetName val="17"/>
      <sheetName val="51"/>
      <sheetName val="38"/>
      <sheetName val="52"/>
      <sheetName val="23"/>
      <sheetName val="20"/>
      <sheetName val="28"/>
      <sheetName val="29"/>
      <sheetName val="36.3"/>
      <sheetName val="36.4"/>
      <sheetName val="36.2"/>
      <sheetName val="36.1"/>
      <sheetName val="44"/>
      <sheetName val="45"/>
      <sheetName val="63"/>
      <sheetName val="4-Basic Price"/>
      <sheetName val="RC-ANLPP"/>
      <sheetName val="Upah&amp;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Bahan"/>
      <sheetName val="UPAH"/>
      <sheetName val="Sheet3"/>
    </sheetNames>
    <sheetDataSet>
      <sheetData sheetId="0" refreshError="1"/>
      <sheetData sheetId="1">
        <row r="8">
          <cell r="F8">
            <v>100000</v>
          </cell>
        </row>
        <row r="10">
          <cell r="F10">
            <v>195000</v>
          </cell>
        </row>
        <row r="11">
          <cell r="F11">
            <v>215000</v>
          </cell>
        </row>
        <row r="13">
          <cell r="F13">
            <v>135350</v>
          </cell>
        </row>
        <row r="14">
          <cell r="F14">
            <v>195000</v>
          </cell>
        </row>
        <row r="15">
          <cell r="F15">
            <v>300000</v>
          </cell>
        </row>
        <row r="16">
          <cell r="F16">
            <v>215000</v>
          </cell>
        </row>
        <row r="19">
          <cell r="F19">
            <v>1200</v>
          </cell>
        </row>
        <row r="29">
          <cell r="F29">
            <v>1050</v>
          </cell>
        </row>
        <row r="30">
          <cell r="F30">
            <v>6000</v>
          </cell>
        </row>
        <row r="31">
          <cell r="F31">
            <v>1400</v>
          </cell>
        </row>
        <row r="34">
          <cell r="F34">
            <v>3750</v>
          </cell>
        </row>
        <row r="38">
          <cell r="F38">
            <v>5500</v>
          </cell>
        </row>
        <row r="39">
          <cell r="F39">
            <v>44500</v>
          </cell>
        </row>
        <row r="45">
          <cell r="F45">
            <v>80000</v>
          </cell>
        </row>
        <row r="50">
          <cell r="F50">
            <v>6000000</v>
          </cell>
        </row>
        <row r="51">
          <cell r="F51">
            <v>5000000</v>
          </cell>
        </row>
        <row r="52">
          <cell r="F52">
            <v>2300000</v>
          </cell>
        </row>
        <row r="53">
          <cell r="F53">
            <v>2000000</v>
          </cell>
        </row>
        <row r="57">
          <cell r="F57">
            <v>4200000</v>
          </cell>
        </row>
        <row r="58">
          <cell r="F58">
            <v>40000</v>
          </cell>
        </row>
        <row r="59">
          <cell r="F59">
            <v>7000</v>
          </cell>
        </row>
        <row r="60">
          <cell r="F60">
            <v>20000</v>
          </cell>
        </row>
        <row r="71">
          <cell r="F71">
            <v>32500</v>
          </cell>
        </row>
        <row r="75">
          <cell r="F75">
            <v>7250</v>
          </cell>
        </row>
        <row r="83">
          <cell r="F83">
            <v>2200</v>
          </cell>
        </row>
        <row r="87">
          <cell r="F87">
            <v>1400</v>
          </cell>
        </row>
        <row r="97">
          <cell r="F97">
            <v>5000</v>
          </cell>
        </row>
        <row r="102">
          <cell r="F102">
            <v>2000</v>
          </cell>
        </row>
        <row r="104">
          <cell r="F104">
            <v>1500</v>
          </cell>
        </row>
        <row r="114">
          <cell r="F114">
            <v>9750</v>
          </cell>
        </row>
        <row r="122">
          <cell r="F122">
            <v>5000</v>
          </cell>
        </row>
        <row r="126">
          <cell r="F126">
            <v>4750</v>
          </cell>
        </row>
        <row r="127">
          <cell r="F127">
            <v>16250</v>
          </cell>
        </row>
        <row r="135">
          <cell r="F135">
            <v>97175</v>
          </cell>
        </row>
        <row r="146">
          <cell r="F146">
            <v>26900</v>
          </cell>
        </row>
        <row r="147">
          <cell r="F147">
            <v>25415</v>
          </cell>
        </row>
        <row r="148">
          <cell r="F148">
            <v>44100</v>
          </cell>
        </row>
        <row r="152">
          <cell r="F152">
            <v>58875</v>
          </cell>
        </row>
        <row r="153">
          <cell r="F153">
            <v>26900</v>
          </cell>
        </row>
        <row r="155">
          <cell r="F155">
            <v>5395</v>
          </cell>
        </row>
        <row r="158">
          <cell r="F158">
            <v>26900</v>
          </cell>
        </row>
        <row r="163">
          <cell r="F163">
            <v>22500</v>
          </cell>
        </row>
        <row r="164">
          <cell r="F164">
            <v>6500</v>
          </cell>
        </row>
        <row r="168">
          <cell r="F168">
            <v>15000</v>
          </cell>
        </row>
        <row r="177">
          <cell r="F177">
            <v>119600</v>
          </cell>
        </row>
        <row r="181">
          <cell r="F181">
            <v>201825</v>
          </cell>
        </row>
        <row r="186">
          <cell r="F186">
            <v>90425</v>
          </cell>
        </row>
        <row r="187">
          <cell r="F187">
            <v>32500</v>
          </cell>
        </row>
        <row r="189">
          <cell r="F189">
            <v>8970</v>
          </cell>
        </row>
        <row r="191">
          <cell r="F191">
            <v>14200</v>
          </cell>
        </row>
        <row r="192">
          <cell r="F192">
            <v>17150</v>
          </cell>
        </row>
        <row r="197">
          <cell r="F197">
            <v>1553300</v>
          </cell>
        </row>
        <row r="202">
          <cell r="F202">
            <v>1881450</v>
          </cell>
        </row>
        <row r="205">
          <cell r="F205">
            <v>174915</v>
          </cell>
        </row>
        <row r="206">
          <cell r="F206">
            <v>1817172.5</v>
          </cell>
        </row>
        <row r="210">
          <cell r="F210">
            <v>200000</v>
          </cell>
        </row>
        <row r="214">
          <cell r="F214">
            <v>19500</v>
          </cell>
        </row>
        <row r="215">
          <cell r="F215">
            <v>53500</v>
          </cell>
        </row>
        <row r="216">
          <cell r="F216">
            <v>13500</v>
          </cell>
        </row>
        <row r="217">
          <cell r="F217">
            <v>20000</v>
          </cell>
        </row>
        <row r="218">
          <cell r="F218">
            <v>52000</v>
          </cell>
        </row>
        <row r="219">
          <cell r="F219">
            <v>26000</v>
          </cell>
        </row>
        <row r="220">
          <cell r="F220">
            <v>3500</v>
          </cell>
        </row>
        <row r="224">
          <cell r="F224">
            <v>18850</v>
          </cell>
        </row>
        <row r="225">
          <cell r="F225">
            <v>15600</v>
          </cell>
        </row>
        <row r="229">
          <cell r="F229">
            <v>25415</v>
          </cell>
        </row>
        <row r="230">
          <cell r="F230">
            <v>22000</v>
          </cell>
        </row>
      </sheetData>
      <sheetData sheetId="2">
        <row r="9">
          <cell r="E9">
            <v>55000</v>
          </cell>
        </row>
        <row r="10">
          <cell r="E10">
            <v>45000</v>
          </cell>
        </row>
        <row r="11">
          <cell r="E11">
            <v>45000</v>
          </cell>
        </row>
        <row r="12">
          <cell r="E12">
            <v>45000</v>
          </cell>
        </row>
        <row r="13">
          <cell r="E13">
            <v>40000</v>
          </cell>
        </row>
        <row r="14">
          <cell r="E14">
            <v>40000</v>
          </cell>
        </row>
        <row r="15">
          <cell r="E15">
            <v>40000</v>
          </cell>
        </row>
        <row r="16">
          <cell r="E16">
            <v>40000</v>
          </cell>
        </row>
        <row r="17">
          <cell r="E17">
            <v>35000</v>
          </cell>
        </row>
        <row r="18">
          <cell r="E18">
            <v>27500</v>
          </cell>
        </row>
      </sheetData>
      <sheetData sheetId="3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a.b"/>
      <sheetName val="RAB.Pusk."/>
      <sheetName val="REKAP."/>
      <sheetName val="ANALISA SNI"/>
      <sheetName val="HARGA"/>
      <sheetName val="Analisa BOW 08 NP"/>
      <sheetName val="Upah"/>
      <sheetName val="H.Satuan"/>
      <sheetName val="Analisa &amp; Upah"/>
      <sheetName val="KH_Q1_Q2_01"/>
      <sheetName val="ANALISA SNI'08(ubh bgsting)"/>
      <sheetName val="Analisa"/>
      <sheetName val="HRG BHN"/>
      <sheetName val="bahan"/>
      <sheetName val="analis"/>
      <sheetName val="HB me"/>
      <sheetName val="Pipe"/>
      <sheetName val="harsat"/>
      <sheetName val="Harga HSPK"/>
      <sheetName val="Bahan&amp;Upah"/>
      <sheetName val="sai"/>
      <sheetName val="B - Norelec"/>
      <sheetName val="DAFTAR HARGA SATUAN MATERIAL"/>
      <sheetName val="A"/>
      <sheetName val="Analisa  (2)"/>
      <sheetName val="I_KAMAR"/>
      <sheetName val="Cash Flow bulanan"/>
      <sheetName val="GRAND TOTAL"/>
    </sheetNames>
    <sheetDataSet>
      <sheetData sheetId="0"/>
      <sheetData sheetId="1"/>
      <sheetData sheetId="2"/>
      <sheetData sheetId="3"/>
      <sheetData sheetId="4">
        <row r="23">
          <cell r="E23">
            <v>34000</v>
          </cell>
        </row>
        <row r="26">
          <cell r="E26">
            <v>35500</v>
          </cell>
        </row>
        <row r="27">
          <cell r="E27">
            <v>45000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A"/>
      <sheetName val="Pipe"/>
      <sheetName val="valve"/>
      <sheetName val="Dafmat"/>
      <sheetName val="Fitting"/>
      <sheetName val="bq-pl"/>
      <sheetName val="Huruf"/>
      <sheetName val="analis"/>
      <sheetName val="Analisa"/>
      <sheetName val="H.Satuan"/>
      <sheetName val="ANALISA SNI'08(ubh bgsting)"/>
      <sheetName val="TOWN"/>
      <sheetName val="RM IA"/>
      <sheetName val="1.1 ALAT TULIS KANTOR"/>
      <sheetName val="bahan"/>
      <sheetName val="Sheet1"/>
      <sheetName val="Bahan&amp;Upah"/>
      <sheetName val="B - Norelec"/>
      <sheetName val="Cover"/>
      <sheetName val="K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3">
          <cell r="C13" t="str">
            <v>Cold Water Pipe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G17">
            <v>6200</v>
          </cell>
          <cell r="I17">
            <v>1790</v>
          </cell>
        </row>
        <row r="18">
          <cell r="A18">
            <v>0.75</v>
          </cell>
          <cell r="C18">
            <v>20</v>
          </cell>
          <cell r="G18">
            <v>7980</v>
          </cell>
          <cell r="I18">
            <v>1890</v>
          </cell>
        </row>
        <row r="19">
          <cell r="A19">
            <v>1</v>
          </cell>
          <cell r="C19">
            <v>25</v>
          </cell>
          <cell r="G19">
            <v>12390</v>
          </cell>
          <cell r="I19">
            <v>1930</v>
          </cell>
        </row>
        <row r="20">
          <cell r="A20">
            <v>1.25</v>
          </cell>
          <cell r="C20">
            <v>32</v>
          </cell>
          <cell r="G20">
            <v>16850</v>
          </cell>
          <cell r="I20">
            <v>1960</v>
          </cell>
        </row>
        <row r="21">
          <cell r="A21">
            <v>1.5</v>
          </cell>
          <cell r="C21">
            <v>40</v>
          </cell>
          <cell r="G21">
            <v>17900</v>
          </cell>
          <cell r="I21">
            <v>2000</v>
          </cell>
        </row>
        <row r="22">
          <cell r="A22">
            <v>2</v>
          </cell>
          <cell r="C22">
            <v>50</v>
          </cell>
          <cell r="G22">
            <v>25150</v>
          </cell>
          <cell r="I22">
            <v>2040</v>
          </cell>
        </row>
        <row r="23">
          <cell r="A23">
            <v>2.5</v>
          </cell>
          <cell r="C23">
            <v>65</v>
          </cell>
          <cell r="G23">
            <v>32030</v>
          </cell>
          <cell r="I23">
            <v>2160</v>
          </cell>
        </row>
        <row r="24">
          <cell r="A24">
            <v>3</v>
          </cell>
          <cell r="C24">
            <v>80</v>
          </cell>
          <cell r="G24">
            <v>42050</v>
          </cell>
          <cell r="I24">
            <v>3270</v>
          </cell>
        </row>
        <row r="25">
          <cell r="A25">
            <v>4</v>
          </cell>
          <cell r="C25">
            <v>100</v>
          </cell>
          <cell r="G25">
            <v>60270</v>
          </cell>
          <cell r="I25">
            <v>3370</v>
          </cell>
        </row>
        <row r="26">
          <cell r="A26">
            <v>5</v>
          </cell>
          <cell r="C26">
            <v>125</v>
          </cell>
          <cell r="G26">
            <v>79590</v>
          </cell>
          <cell r="I26">
            <v>3860</v>
          </cell>
        </row>
        <row r="27">
          <cell r="A27">
            <v>6</v>
          </cell>
          <cell r="C27">
            <v>150</v>
          </cell>
          <cell r="G27">
            <v>94450</v>
          </cell>
          <cell r="I27">
            <v>3990</v>
          </cell>
        </row>
        <row r="28">
          <cell r="A28">
            <v>8</v>
          </cell>
          <cell r="C28">
            <v>200</v>
          </cell>
          <cell r="G28">
            <v>181340</v>
          </cell>
          <cell r="I28">
            <v>4240</v>
          </cell>
        </row>
        <row r="29">
          <cell r="A29">
            <v>10</v>
          </cell>
          <cell r="C29">
            <v>250</v>
          </cell>
          <cell r="G29">
            <v>227270</v>
          </cell>
          <cell r="I29">
            <v>4490</v>
          </cell>
        </row>
        <row r="30">
          <cell r="A30">
            <v>12</v>
          </cell>
          <cell r="C30">
            <v>300</v>
          </cell>
          <cell r="G30">
            <v>270530</v>
          </cell>
          <cell r="I30">
            <v>4740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urrent"/>
      <sheetName val="PERTANYAAN"/>
      <sheetName val="Ana duct"/>
      <sheetName val="Hsd Duct"/>
      <sheetName val="Grille"/>
      <sheetName val="DM"/>
      <sheetName val="Pipe"/>
      <sheetName val="H.Satuan"/>
      <sheetName val="analis"/>
      <sheetName val="Huruf"/>
      <sheetName val="Sat Bah _ Up"/>
      <sheetName val="Harga Satuan"/>
      <sheetName val="D_harga"/>
      <sheetName val="LAP. MINGG"/>
      <sheetName val="Sub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(RAB)"/>
      <sheetName val="BQ(RAB) (2)"/>
      <sheetName val="BQ(RAB) (3)"/>
      <sheetName val="BQ1"/>
      <sheetName val="BQ2"/>
      <sheetName val="JADWAL(1)"/>
      <sheetName val="JADWAL(2)"/>
      <sheetName val="Item8"/>
      <sheetName val="sket"/>
      <sheetName val="adukan "/>
      <sheetName val="HL"/>
      <sheetName val="BU"/>
      <sheetName val="plester"/>
      <sheetName val="Item7"/>
      <sheetName val="rutinBahu"/>
      <sheetName val="Item10"/>
      <sheetName val="Estimate"/>
      <sheetName val="Item1"/>
      <sheetName val="Item4"/>
      <sheetName val="Item6"/>
      <sheetName val="rekap"/>
      <sheetName val="Hotmix"/>
      <sheetName val="Analisa Alat"/>
      <sheetName val="Elemen"/>
      <sheetName val="Item3"/>
      <sheetName val="Idle"/>
      <sheetName val="Pas.batu"/>
      <sheetName val="Crusher"/>
      <sheetName val="Proses"/>
      <sheetName val="Alat Kudus"/>
      <sheetName val="Kap.Alat"/>
      <sheetName val="ATB(T)"/>
      <sheetName val="ac4CM(T)"/>
      <sheetName val="SKETSA"/>
      <sheetName val="BAHAN"/>
      <sheetName val="upah"/>
      <sheetName val="ALAT"/>
      <sheetName val="alatnonbuas"/>
      <sheetName val="PNWRN"/>
      <sheetName val="Sheet1"/>
      <sheetName val="vICTOR"/>
      <sheetName val="BQ(RAB)_(2)"/>
      <sheetName val="BQ(RAB)_(3)"/>
      <sheetName val="adukan_"/>
      <sheetName val="Analisa_Alat"/>
      <sheetName val="Pas_batu"/>
      <sheetName val="Alat_Kudus"/>
      <sheetName val="Kap_Alat"/>
      <sheetName val="Analisa SNI STANDART "/>
      <sheetName val="H.Satuan"/>
      <sheetName val="data"/>
      <sheetName val="Analisa"/>
      <sheetName val="KH-Q1,Q2,01"/>
      <sheetName val="Fill this out first___"/>
      <sheetName val="Fill this out first..."/>
      <sheetName val="PriceList"/>
      <sheetName val="FAKTOR"/>
      <sheetName val="DAF-2"/>
      <sheetName val="AnalisaSIPIL RIIL RAP"/>
      <sheetName val="Cover Daf-2"/>
      <sheetName val="HRG BAHAN &amp; UPAH okk"/>
      <sheetName val="Analis Kusen okk"/>
      <sheetName val="Cover"/>
      <sheetName val="Pipe"/>
      <sheetName val="Elektrikal"/>
      <sheetName val="A"/>
      <sheetName val="BQ ARS"/>
      <sheetName val="Spec ME"/>
      <sheetName val="Material"/>
      <sheetName val="H_Satuan"/>
      <sheetName val="Uraian Teknis"/>
      <sheetName val="RFP009"/>
      <sheetName val="struktur tdk dipakai"/>
      <sheetName val="SBDY"/>
      <sheetName val="WI"/>
      <sheetName val="Pt"/>
      <sheetName val="LO"/>
      <sheetName val="Breakdown"/>
      <sheetName val="harsat"/>
      <sheetName val="HARGA BAHAN"/>
      <sheetName val="IN OUT"/>
      <sheetName val="PLUMBING"/>
      <sheetName val="PEMBESIAN BALOK tukang (2)"/>
      <sheetName val="BAG-2"/>
      <sheetName val="DAF_2"/>
      <sheetName val="JAN"/>
      <sheetName val="HSD"/>
      <sheetName val="BTL-Bau"/>
      <sheetName val="Management"/>
      <sheetName val="D _ W sizes"/>
      <sheetName val="HRG BHN"/>
      <sheetName val="product"/>
      <sheetName val="Har-sat-dasr"/>
      <sheetName val="BoQ"/>
      <sheetName val="Perm. Test"/>
      <sheetName val="EQT-ESTN"/>
      <sheetName val="DAFTAR_8"/>
      <sheetName val="TOTAL"/>
      <sheetName val="DAFTAR 7"/>
      <sheetName val="DIV.2"/>
      <sheetName val="Sat"/>
      <sheetName val="SITE-E"/>
      <sheetName val="Rekap Prelim"/>
      <sheetName val="name"/>
      <sheetName val="HARGA MATERIAL"/>
      <sheetName val="Ch"/>
      <sheetName val="Cal_Slab_Admin"/>
      <sheetName val="DAF-1"/>
      <sheetName val="gvl"/>
      <sheetName val="ganda"/>
      <sheetName val="CCO"/>
      <sheetName val="Back-Up"/>
      <sheetName val="MASTER"/>
      <sheetName val="B - Norelec"/>
      <sheetName val="Listrik"/>
      <sheetName val="Harga Bahan &amp; Upah "/>
      <sheetName val="Jembatan I"/>
      <sheetName val="C. Analisa "/>
      <sheetName val="rab lt 2 bo"/>
      <sheetName val="I_KAMAR"/>
      <sheetName val="Man Power _ Comp"/>
      <sheetName val="Meth"/>
      <sheetName val="AN-E"/>
      <sheetName val="P-late"/>
      <sheetName val="Cashflow"/>
      <sheetName val="概総括1"/>
      <sheetName val="Harsat Upah"/>
      <sheetName val="BQ(RAB)_(2)1"/>
      <sheetName val="BQ(RAB)_(3)1"/>
      <sheetName val="adukan_1"/>
      <sheetName val="Analisa_Alat1"/>
      <sheetName val="Pas_batu1"/>
      <sheetName val="Alat_Kudus1"/>
      <sheetName val="Kap_Alat1"/>
      <sheetName val="H_Satuan1"/>
      <sheetName val="Analisa_SNI_STANDART_"/>
      <sheetName val="Fill_this_out_first___"/>
      <sheetName val="Fill_this_out_first___1"/>
      <sheetName val="HRG_BAHAN_&amp;_UPAH_okk"/>
      <sheetName val="Analis_Kusen_okk"/>
      <sheetName val="Cover_Daf-2"/>
      <sheetName val="BQ_ARS"/>
      <sheetName val="Spec_ME"/>
      <sheetName val="HSATUAN"/>
      <sheetName val="UTILITAS"/>
      <sheetName val="S_Suramadu"/>
      <sheetName val="COST"/>
      <sheetName val="Master 1.0"/>
      <sheetName val="Harga Satuan"/>
      <sheetName val="FINISHING"/>
      <sheetName val="INDEX"/>
      <sheetName val="Cover Daf_2"/>
      <sheetName val="DIV2"/>
      <sheetName val="Rkp"/>
      <sheetName val="Rekap_elban"/>
      <sheetName val="rekap mekanikal"/>
      <sheetName val="AN-ME"/>
      <sheetName val="Konfirm"/>
      <sheetName val="MAP"/>
      <sheetName val="GEDUNG-A"/>
      <sheetName val="1.19"/>
      <sheetName val="Analisa RAP"/>
      <sheetName val="TOWN"/>
      <sheetName val="ANALISA railing"/>
      <sheetName val="1"/>
      <sheetName val="MU"/>
      <sheetName val="AnalisaSIPIL RIIL"/>
      <sheetName val="Format Report-for analysis only"/>
      <sheetName val="XREF"/>
      <sheetName val="산근"/>
      <sheetName val="ALL"/>
      <sheetName val="Man Power &amp; Comp"/>
      <sheetName val="NAMES"/>
      <sheetName val="Up &amp; bhn"/>
      <sheetName val="표지"/>
      <sheetName val="Ana. PU"/>
      <sheetName val="9DHSDBU"/>
      <sheetName val="MC_strp CoDa "/>
      <sheetName val="MAT'L LIST"/>
      <sheetName val="2. MVAC R1"/>
      <sheetName val="Koefisien"/>
      <sheetName val="List Material"/>
      <sheetName val="RAB-2006-Total"/>
      <sheetName val="UBA"/>
      <sheetName val="AHSbj"/>
      <sheetName val="BQ"/>
      <sheetName val="sdm"/>
      <sheetName val="2. BQ"/>
      <sheetName val="Analisa 2"/>
      <sheetName val="1. BQ"/>
      <sheetName val="HARGA"/>
      <sheetName val="KH_Q1_Q2_01"/>
      <sheetName val="RAB 2007"/>
      <sheetName val="SCH"/>
      <sheetName val="TABEL"/>
      <sheetName val="gal"/>
      <sheetName val="Volume 1"/>
      <sheetName val="Harga Upah+Bahan"/>
      <sheetName val="B Q 2007"/>
      <sheetName val="Hrg"/>
      <sheetName val="Posisi Biaya"/>
      <sheetName val="C_Flow"/>
      <sheetName val="Conn. Lib"/>
      <sheetName val="BD Div-2 sd 7.6"/>
      <sheetName val="Str BT"/>
      <sheetName val="GRAND TOTAL"/>
      <sheetName val="Sumda1"/>
      <sheetName val=" schedule AMD-2 Rev III"/>
      <sheetName val="Currency"/>
      <sheetName val="Agregat Halus &amp; Kasar"/>
      <sheetName val="MUTASI"/>
      <sheetName val="Off + Wh"/>
      <sheetName val="Vibro_Roller"/>
      <sheetName val="rate"/>
      <sheetName val="REKAP TOTAL"/>
      <sheetName val="405BQBAK-ME 26 bakrie"/>
      <sheetName val="Kegiatan"/>
      <sheetName val="H. Satuan"/>
      <sheetName val="A-11 Steel Str"/>
      <sheetName val="A-03 Pile"/>
      <sheetName val="01A- RAB"/>
      <sheetName val="304-06"/>
      <sheetName val="Daftar Upah"/>
      <sheetName val="UPAHBAHAN"/>
      <sheetName val="???1"/>
      <sheetName val="Analisa Upah &amp; Bahan Plum"/>
      <sheetName val="ANALISA-HST"/>
      <sheetName val="RAB"/>
      <sheetName val="ana_str"/>
      <sheetName val="ES-PARK"/>
      <sheetName val="ES_PARK"/>
      <sheetName val="3.1"/>
      <sheetName val="Fin Sum"/>
      <sheetName val="SEX"/>
      <sheetName val="BasicPrice"/>
      <sheetName val="FAK"/>
      <sheetName val="3.4-PIPE"/>
      <sheetName val="srtberkas"/>
      <sheetName val="Por"/>
      <sheetName val="3-DIV5"/>
      <sheetName val="BQ Detail"/>
      <sheetName val="JPC Breakdown Price"/>
      <sheetName val="Galian batu"/>
      <sheetName val="jobhist"/>
      <sheetName val="analisa hor"/>
      <sheetName val="WS"/>
      <sheetName val="Sub"/>
      <sheetName val="RAP"/>
      <sheetName val="Kuantitas &amp; Harga"/>
      <sheetName val="Prices-600"/>
      <sheetName val="Sumber Daya"/>
      <sheetName val="dasar"/>
      <sheetName val="Pricing"/>
      <sheetName val="RAB.SEKRETARIAT (1)"/>
      <sheetName val="Kurva S (barch-bulanan-25)"/>
      <sheetName val="3.Sch_ch"/>
      <sheetName val="HARSAT-lain"/>
      <sheetName val="HARSAT-tanah"/>
      <sheetName val="HARSAT-lhn"/>
      <sheetName val="Master Edit"/>
      <sheetName val="basic_price"/>
      <sheetName val="pml"/>
      <sheetName val="S-Curve"/>
      <sheetName val="pivot"/>
      <sheetName val="KEBALAT"/>
      <sheetName val="Unit Price"/>
      <sheetName val="."/>
      <sheetName val="%"/>
      <sheetName val="Indirect"/>
      <sheetName val="VCV_BE_TONG"/>
      <sheetName val="CHITIET VL_NC"/>
      <sheetName val="BAG_2"/>
      <sheetName val="D 5243-ARAMCO"/>
      <sheetName val="D-4801 OXY"/>
      <sheetName val="Time Schedule"/>
      <sheetName val="BM"/>
      <sheetName val="??"/>
      <sheetName val="PEMBESIAN_BALOK_tukang_(2)"/>
      <sheetName val="struktur_tdk_dipakai"/>
      <sheetName val="HRG_BHN"/>
      <sheetName val="HARGA_BAHAN"/>
      <sheetName val="Man_Power___Comp"/>
      <sheetName val="HARGA_MATERIAL"/>
      <sheetName val="Rekap_Prelim"/>
      <sheetName val="DAFTAR_7"/>
      <sheetName val="AnalisaSIPIL_RIIL_RAP"/>
      <sheetName val="Harsat_Upah"/>
      <sheetName val="D___W_sizes"/>
      <sheetName val="B_-_Norelec"/>
      <sheetName val="rab_lt_2_bo"/>
      <sheetName val="A-11_Steel_Str"/>
      <sheetName val="A-03_Pile"/>
      <sheetName val="Cover_Daf_2"/>
      <sheetName val="Jembatan_I"/>
      <sheetName val="C__Analisa_"/>
      <sheetName val="IN_OUT"/>
      <sheetName val="JDE-522444"/>
      <sheetName val="DAFTAR HARGA"/>
      <sheetName val="PPh 22"/>
      <sheetName val="2.2 BQ"/>
      <sheetName val="H-SAT(noprint)"/>
      <sheetName val="HB me"/>
      <sheetName val="AHS"/>
      <sheetName val="HRGA SATUAN UPAH-BAHAN"/>
      <sheetName val="Bangunan Utama B"/>
      <sheetName val="SAT-DAS"/>
      <sheetName val="Rekapitulasi"/>
      <sheetName val="rab me (by owner) "/>
      <sheetName val="BQ (by owner)"/>
      <sheetName val="rab me (fisik)"/>
      <sheetName val="Public Area"/>
      <sheetName val="1.1 ALAT TULIS KANTOR"/>
      <sheetName val="SCED"/>
      <sheetName val="HB "/>
      <sheetName val="PAD-F"/>
      <sheetName val="Pag_hal"/>
      <sheetName val="Sat~Bahu"/>
      <sheetName val="MAT'L LLIST"/>
      <sheetName val="플랜트 설치"/>
      <sheetName val="RM IA"/>
      <sheetName val="Connections"/>
      <sheetName val="DWTables"/>
      <sheetName val="HB"/>
      <sheetName val="Pg2"/>
      <sheetName val="Struktur"/>
      <sheetName val="Monitoring Progres"/>
      <sheetName val="STR(CANCEL)"/>
      <sheetName val="Ope FC"/>
      <sheetName val="Sheet2"/>
      <sheetName val="DESBT"/>
      <sheetName val="rINCIAN"/>
      <sheetName val="D &amp; W sizes"/>
      <sheetName val="ANGGARAN"/>
      <sheetName val="AC"/>
      <sheetName val="Isolasi Luar"/>
      <sheetName val="Isolasi Luar Dalam"/>
      <sheetName val="SELISIH HARGA"/>
      <sheetName val="Dft. Hrg Bahan"/>
      <sheetName val="Hrg_Sat"/>
      <sheetName val="Analisa Harga Satuan"/>
      <sheetName val="NP"/>
      <sheetName val="RAB &amp; RCO OWNER VERS."/>
      <sheetName val="harga dasar"/>
      <sheetName val="bialangsung"/>
      <sheetName val="U. div 2"/>
      <sheetName val="GRAFIK "/>
      <sheetName val="BQ23"/>
      <sheetName val="BQ25"/>
      <sheetName val="Analisa Harsat"/>
      <sheetName val="PENAWARAN"/>
      <sheetName val="fr BS"/>
      <sheetName val="Blk-Mnl"/>
      <sheetName val="Klm-Mnl"/>
      <sheetName val="Fire Alarm"/>
      <sheetName val="Mall"/>
      <sheetName val="RKP PLUMBING"/>
      <sheetName val="D-base"/>
      <sheetName val="Eng_Hrs (HO)"/>
      <sheetName val="351BQMCN"/>
      <sheetName val="钢筋"/>
      <sheetName val="Eng_Hrs"/>
      <sheetName val="fill in first"/>
      <sheetName val="汇总"/>
      <sheetName val="REGISTRATION"/>
      <sheetName val="OIF"/>
      <sheetName val="PP-8000AB"/>
      <sheetName val="Daf 1"/>
      <sheetName val="BOQ Full"/>
      <sheetName val="cal belakang"/>
      <sheetName val="SUM,EC"/>
      <sheetName val="BQ.Rekapitulasi  Akhir"/>
      <sheetName val="Lamp_V"/>
      <sheetName val="GRADASI KELAS A (2)"/>
      <sheetName val="timbunan pilihan"/>
      <sheetName val="S-QD5"/>
      <sheetName val="Perhit.Alat"/>
      <sheetName val="FORM"/>
      <sheetName val="WT-LIST"/>
      <sheetName val="Alat   Master"/>
      <sheetName val="Alat  Jembatan"/>
      <sheetName val="DK&amp;H"/>
      <sheetName val="BQ(RAB)_(2)2"/>
      <sheetName val="BQ(RAB)_(3)2"/>
      <sheetName val="adukan_2"/>
      <sheetName val="Analisa_Alat2"/>
      <sheetName val="Pas_batu2"/>
      <sheetName val="Alat_Kudus2"/>
      <sheetName val="Kap_Alat2"/>
      <sheetName val="H_Satuan2"/>
      <sheetName val="Analisa_SNI_STANDART_1"/>
      <sheetName val="HRG_BAHAN_&amp;_UPAH_okk1"/>
      <sheetName val="Analis_Kusen_okk1"/>
      <sheetName val="Fill_this_out_first___2"/>
      <sheetName val="Fill_this_out_first___3"/>
      <sheetName val="Cover_Daf-21"/>
      <sheetName val="Perm__Test"/>
      <sheetName val="BQ_ARS1"/>
      <sheetName val="Spec_ME1"/>
      <sheetName val="1__BQ"/>
      <sheetName val="Master_1_0"/>
      <sheetName val="Harga_Bahan_&amp;_Upah_"/>
      <sheetName val="Uraian_Teknis"/>
      <sheetName val="Analisa_RAP"/>
      <sheetName val="Ana__PU"/>
      <sheetName val="Harga_Satuan"/>
      <sheetName val="1_19"/>
      <sheetName val="Analisa_Upah_&amp;_Bahan_Plum"/>
      <sheetName val="MC_strp_CoDa_"/>
      <sheetName val="Format_Report-for_analysis_only"/>
      <sheetName val="Man_Power_&amp;_Comp"/>
      <sheetName val="2__BQ"/>
      <sheetName val="Analisa_2"/>
      <sheetName val="Volume_1"/>
      <sheetName val="MAT'L_LIST"/>
      <sheetName val="Harga_Upah+Bahan"/>
      <sheetName val="B_Q_2007"/>
      <sheetName val="ANALISA_railing"/>
      <sheetName val="Master_Edit"/>
      <sheetName val="3_Sch_ch"/>
      <sheetName val="rekap_mekanikal"/>
      <sheetName val="AnalisaSIPIL_RIIL"/>
      <sheetName val="Up_&amp;_bhn"/>
      <sheetName val="2__MVAC_R1"/>
      <sheetName val="Bangunan_Utama_B"/>
      <sheetName val="Conn__Lib"/>
      <sheetName val="Agregat_Halus_&amp;_Kasar"/>
      <sheetName val="Rekap Biaya"/>
      <sheetName val="DHrg"/>
      <sheetName val="#REF"/>
      <sheetName val="Bill of Qty MEP"/>
      <sheetName val="Markup"/>
      <sheetName val="1.2.용역비"/>
      <sheetName val="Equity"/>
      <sheetName val="G-Alat"/>
      <sheetName val="공정계획(내부계획25%,내부w.f)"/>
      <sheetName val="DashB"/>
      <sheetName val="MPU"/>
      <sheetName val="AnalisaSIPIL_RIIL_RAP1"/>
      <sheetName val="PEMBESIAN_BALOK_tukang_(2)1"/>
      <sheetName val="DAFTAR_71"/>
      <sheetName val="HRG_BHN1"/>
      <sheetName val="Rekap_Prelim1"/>
      <sheetName val="HARGA_MATERIAL1"/>
      <sheetName val="HARGA_BAHAN1"/>
      <sheetName val="struktur_tdk_dipakai1"/>
      <sheetName val="B_-_Norelec1"/>
      <sheetName val="Jembatan_I1"/>
      <sheetName val="C__Analisa_1"/>
      <sheetName val="IN_OUT1"/>
      <sheetName val="D___W_sizes1"/>
      <sheetName val="rab_lt_2_bo1"/>
      <sheetName val="GRAND_TOTAL"/>
      <sheetName val="Man_Power___Comp1"/>
      <sheetName val="Harsat_Upah1"/>
      <sheetName val="Str_BT"/>
      <sheetName val="Posisi_Biaya"/>
      <sheetName val="BD_Div-2_sd_7_6"/>
      <sheetName val="Cover_Daf_21"/>
      <sheetName val="405BQBAK-ME_26_bakrie"/>
      <sheetName val="_schedule_AMD-2_Rev_III"/>
      <sheetName val="Off_+_Wh"/>
      <sheetName val="List_Material"/>
      <sheetName val="H__Satuan"/>
      <sheetName val="A-11_Steel_Str1"/>
      <sheetName val="A-03_Pile1"/>
      <sheetName val="01A-_RAB"/>
      <sheetName val="Daftar_Upah"/>
      <sheetName val="3_1"/>
      <sheetName val="Fin_Sum"/>
      <sheetName val="3_4-PIPE"/>
      <sheetName val="REKAP_TOTAL"/>
      <sheetName val="RAB_SEKRETARIAT_(1)"/>
      <sheetName val="Kurva_S_(barch-bulanan-25)"/>
      <sheetName val="PPh_22"/>
      <sheetName val="2_2_BQ"/>
      <sheetName val="Galian_batu"/>
      <sheetName val="unit_price"/>
      <sheetName val="BQ_Detail"/>
      <sheetName val="D_5243-ARAMCO"/>
      <sheetName val="D-4801_OXY"/>
      <sheetName val="DAFTAR_HARGA"/>
      <sheetName val="JPC_Breakdown_Price"/>
      <sheetName val="HB_me"/>
      <sheetName val="_"/>
      <sheetName val="HRGA_SATUAN_UPAH-BAHAN"/>
      <sheetName val="Time_Schedule"/>
      <sheetName val="CHITIET_VL_NC"/>
      <sheetName val="rab_me_(by_owner)_"/>
      <sheetName val="BQ_(by_owner)"/>
      <sheetName val="rab_me_(fisik)"/>
      <sheetName val="HB_"/>
      <sheetName val="MAT'L_LLIST"/>
      <sheetName val="Public_Area"/>
      <sheetName val="U__div_2"/>
      <sheetName val="harga_dasar"/>
      <sheetName val="Analisa_Harsat"/>
      <sheetName val="Sumber_Daya"/>
      <sheetName val="Kuantitas_&amp;_Harga"/>
      <sheetName val="1_2_용역비"/>
      <sheetName val="Eng_Hrs_(HO)"/>
      <sheetName val="SELISIH_HARGA"/>
      <sheetName val="Fire_Alarm"/>
      <sheetName val="fr_BS"/>
      <sheetName val="BQ(RAB)_(2)3"/>
      <sheetName val="BQ(RAB)_(3)3"/>
      <sheetName val="adukan_3"/>
      <sheetName val="Analisa_Alat3"/>
      <sheetName val="Pas_batu3"/>
      <sheetName val="Alat_Kudus3"/>
      <sheetName val="Kap_Alat3"/>
      <sheetName val="H_Satuan3"/>
      <sheetName val="Analisa_SNI_STANDART_2"/>
      <sheetName val="Fill_this_out_first___4"/>
      <sheetName val="Fill_this_out_first___5"/>
      <sheetName val="Cover_Daf-22"/>
      <sheetName val="BQ_ARS2"/>
      <sheetName val="Spec_ME2"/>
      <sheetName val="HRG_BAHAN_&amp;_UPAH_okk2"/>
      <sheetName val="Analis_Kusen_okk2"/>
      <sheetName val="AnalisaSIPIL_RIIL_RAP2"/>
      <sheetName val="PEMBESIAN_BALOK_tukang_(2)2"/>
      <sheetName val="DAFTAR_72"/>
      <sheetName val="HRG_BHN2"/>
      <sheetName val="Rekap_Prelim2"/>
      <sheetName val="HARGA_MATERIAL2"/>
      <sheetName val="HARGA_BAHAN2"/>
      <sheetName val="struktur_tdk_dipakai2"/>
      <sheetName val="B_-_Norelec2"/>
      <sheetName val="Jembatan_I2"/>
      <sheetName val="C__Analisa_2"/>
      <sheetName val="1_191"/>
      <sheetName val="Master_1_01"/>
      <sheetName val="Analisa_21"/>
      <sheetName val="ANALISA_railing1"/>
      <sheetName val="IN_OUT2"/>
      <sheetName val="D___W_sizes2"/>
      <sheetName val="Perm__Test1"/>
      <sheetName val="2__BQ1"/>
      <sheetName val="Harga_Bahan_&amp;_Upah_1"/>
      <sheetName val="rab_lt_2_bo2"/>
      <sheetName val="Man_Power_&amp;_Comp1"/>
      <sheetName val="GRAND_TOTAL1"/>
      <sheetName val="Analisa_RAP1"/>
      <sheetName val="Man_Power___Comp2"/>
      <sheetName val="Harsat_Upah2"/>
      <sheetName val="Str_BT1"/>
      <sheetName val="Posisi_Biaya1"/>
      <sheetName val="Conn__Lib1"/>
      <sheetName val="BD_Div-2_sd_7_61"/>
      <sheetName val="Harga_Satuan1"/>
      <sheetName val="AnalisaSIPIL_RIIL1"/>
      <sheetName val="Ana__PU1"/>
      <sheetName val="rekap_mekanikal1"/>
      <sheetName val="Agregat_Halus_&amp;_Kasar1"/>
      <sheetName val="Cover_Daf_22"/>
      <sheetName val="405BQBAK-ME_26_bakrie1"/>
      <sheetName val="Format_Report-for_analysis_onl1"/>
      <sheetName val="Volume_11"/>
      <sheetName val="_schedule_AMD-2_Rev_III1"/>
      <sheetName val="MAT'L_LIST1"/>
      <sheetName val="2__MVAC_R11"/>
      <sheetName val="Off_+_Wh1"/>
      <sheetName val="Up_&amp;_bhn1"/>
      <sheetName val="List_Material1"/>
      <sheetName val="Uraian_Teknis1"/>
      <sheetName val="MC_strp_CoDa_1"/>
      <sheetName val="H__Satuan1"/>
      <sheetName val="A-11_Steel_Str2"/>
      <sheetName val="A-03_Pile2"/>
      <sheetName val="1__BQ1"/>
      <sheetName val="01A-_RAB1"/>
      <sheetName val="Daftar_Upah1"/>
      <sheetName val="Analisa_Upah_&amp;_Bahan_Plum1"/>
      <sheetName val="3_11"/>
      <sheetName val="Fin_Sum1"/>
      <sheetName val="3_4-PIPE1"/>
      <sheetName val="Harga_Upah+Bahan1"/>
      <sheetName val="B_Q_20071"/>
      <sheetName val="REKAP_TOTAL1"/>
      <sheetName val="RAB_SEKRETARIAT_(1)1"/>
      <sheetName val="Kurva_S_(barch-bulanan-25)1"/>
      <sheetName val="3_Sch_ch1"/>
      <sheetName val="Master_Edit1"/>
      <sheetName val="PPh_221"/>
      <sheetName val="2_2_BQ1"/>
      <sheetName val="Galian_batu1"/>
      <sheetName val="unit_price1"/>
      <sheetName val="BQ_Detail1"/>
      <sheetName val="D_5243-ARAMCO1"/>
      <sheetName val="D-4801_OXY1"/>
      <sheetName val="DAFTAR_HARGA1"/>
      <sheetName val="JPC_Breakdown_Price1"/>
      <sheetName val="HB_me1"/>
      <sheetName val="_1"/>
      <sheetName val="HRGA_SATUAN_UPAH-BAHAN1"/>
      <sheetName val="Bangunan_Utama_B1"/>
      <sheetName val="Time_Schedule1"/>
      <sheetName val="CHITIET_VL_NC1"/>
      <sheetName val="rab_me_(by_owner)_1"/>
      <sheetName val="BQ_(by_owner)1"/>
      <sheetName val="rab_me_(fisik)1"/>
      <sheetName val="HB_1"/>
      <sheetName val="MAT'L_LLIST1"/>
      <sheetName val="Public_Area1"/>
      <sheetName val="U__div_21"/>
      <sheetName val="harga_dasar1"/>
      <sheetName val="Analisa_Harsat1"/>
      <sheetName val="Sumber_Daya1"/>
      <sheetName val="Harsat Bahan"/>
      <sheetName val="Kalibrasi Mock (2)"/>
      <sheetName val="___1"/>
      <sheetName val="__"/>
      <sheetName val="CondPol"/>
      <sheetName val="REKAP-STR"/>
      <sheetName val="Owning cost Alat"/>
      <sheetName val="upah_borong"/>
      <sheetName val="Rekaman"/>
      <sheetName val="PRY 03-1 (Amd1)"/>
      <sheetName val="escon"/>
      <sheetName val="PP ALAT"/>
      <sheetName val="Kurva S"/>
      <sheetName val="Mobilisasi"/>
      <sheetName val="Relokasi-Telkom"/>
      <sheetName val="Relokasi PDAM"/>
      <sheetName val="Relokasi-PLN"/>
      <sheetName val="SUBKon"/>
      <sheetName val="Daf Alat"/>
      <sheetName val="Jadual Alat"/>
      <sheetName val="Daftar MPU"/>
      <sheetName val="2.1"/>
      <sheetName val="2.3 (3)"/>
      <sheetName val="SK.6(1)"/>
      <sheetName val="SK.6(2)"/>
      <sheetName val="3.1(1)"/>
      <sheetName val="3.1(8)"/>
      <sheetName val="3.2(1)"/>
      <sheetName val="3.3(1)"/>
      <sheetName val="SK.6.09"/>
      <sheetName val="5.1(2)"/>
      <sheetName val="5.6(1)"/>
      <sheetName val="5.7(1)"/>
      <sheetName val="5.7(2)"/>
      <sheetName val="6.1(1)"/>
      <sheetName val="6.1(2)"/>
      <sheetName val="6.3(1)"/>
      <sheetName val="6.3(5a)"/>
      <sheetName val="6.3(6c)"/>
      <sheetName val="6.3(7a)"/>
      <sheetName val="6.5(1a)"/>
      <sheetName val="7.1(7)"/>
      <sheetName val="7.1(10)"/>
      <sheetName val="7.2 (9)"/>
      <sheetName val="7.2 (10)"/>
      <sheetName val="7.3(1)"/>
      <sheetName val="7.6.(1)"/>
      <sheetName val="7.10(1)"/>
      <sheetName val="7.15(2)"/>
      <sheetName val="7.15(9)"/>
      <sheetName val="11.1(1)"/>
      <sheetName val="11.1(3)a"/>
      <sheetName val="11.1(7)"/>
      <sheetName val="11.1(10)"/>
      <sheetName val="NP (2)"/>
      <sheetName val="BQ Arsit"/>
      <sheetName val="An HarSatPek"/>
      <sheetName val="Sat Bah &amp; Up"/>
      <sheetName val="Analisa STR"/>
      <sheetName val="A-12"/>
      <sheetName val="AU Zone"/>
      <sheetName val="Price Breakdown"/>
      <sheetName val="induk1"/>
      <sheetName val="koef"/>
      <sheetName val="DAF-5"/>
      <sheetName val="I-ME"/>
      <sheetName val="3"/>
      <sheetName val="4"/>
      <sheetName val="ANalisa "/>
      <sheetName val="Tataudara"/>
      <sheetName val="ISBL-CIV"/>
      <sheetName val="beton"/>
      <sheetName val="cable-data"/>
      <sheetName val="112-885"/>
      <sheetName val="DRUP (ASLI)"/>
      <sheetName val="Scope of work"/>
      <sheetName val="B-Utama"/>
      <sheetName val="Luar"/>
      <sheetName val="Office"/>
      <sheetName val="Baja"/>
      <sheetName val="Utility"/>
      <sheetName val="tam-kur sipil"/>
      <sheetName val="tam-kur baja"/>
      <sheetName val="ME"/>
      <sheetName val="Preliminary"/>
      <sheetName val="har.sat"/>
      <sheetName val="M'trl Baja"/>
      <sheetName val="analbj"/>
      <sheetName val="UPAH KERJA"/>
      <sheetName val="EXTERNAL"/>
      <sheetName val="Paint"/>
      <sheetName val="Pintu"/>
      <sheetName val="Door"/>
      <sheetName val="Scope_of_work"/>
      <sheetName val="tam-kur_sipil"/>
      <sheetName val="tam-kur_baja"/>
      <sheetName val="har_sat"/>
      <sheetName val="M'trl_Baja"/>
      <sheetName val="UPAH_KERJA"/>
      <sheetName val="HARGA ALAT"/>
      <sheetName val="BQNSC"/>
      <sheetName val="Rekap Direct Cost"/>
      <sheetName val="EK-JAN-07"/>
      <sheetName val="Rekap Tahap 1"/>
      <sheetName val="Weight Bridge"/>
      <sheetName val="326BQSTC"/>
      <sheetName val="Analisa -Baku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ELEMENT SUM"/>
      <sheetName val="00_Jumlah Total"/>
      <sheetName val="D3.1"/>
      <sheetName val="D4"/>
      <sheetName val="D6"/>
      <sheetName val="D7"/>
      <sheetName val="D8"/>
      <sheetName val="Scope_of_work1"/>
      <sheetName val="tam-kur_sipil1"/>
      <sheetName val="tam-kur_baja1"/>
      <sheetName val="har_sat1"/>
      <sheetName val="M'trl_Baja1"/>
      <sheetName val="UPAH_KERJA1"/>
      <sheetName val="HARGA_ALAT"/>
      <sheetName val="Rekap_Direct_Cost"/>
      <sheetName val="BASIC"/>
      <sheetName val="tifico"/>
      <sheetName val="STAFF"/>
      <sheetName val="Hrg.Sat"/>
      <sheetName val="ALT"/>
      <sheetName val="SCHEDULE"/>
      <sheetName val="Resume"/>
      <sheetName val="STR"/>
      <sheetName val="Analisa Teknik"/>
      <sheetName val="hutang-lapangan"/>
      <sheetName val="Hutang-Wilayah"/>
      <sheetName val="Terbilang"/>
      <sheetName val="STAFFSCHED "/>
      <sheetName val="%S"/>
      <sheetName val="sat-utama1"/>
      <sheetName val="BAG_III"/>
      <sheetName val="Parameters"/>
      <sheetName val="ASat"/>
      <sheetName val="LPP-201"/>
      <sheetName val="Ts Tahap I Kesehatan &amp; Bea Cuka"/>
      <sheetName val="Bhn+Uph"/>
      <sheetName val="Kuantitas_&amp;_Harga1"/>
      <sheetName val="1_2_용역비1"/>
      <sheetName val="Eng_Hrs_(HO)1"/>
      <sheetName val="SELISIH_HARGA1"/>
      <sheetName val="Fire_Alarm1"/>
      <sheetName val="fr_BS1"/>
      <sheetName val="D7(1)"/>
      <sheetName val="Volume"/>
      <sheetName val="DTCT"/>
      <sheetName val="Nc-0698"/>
      <sheetName val="F1c DATA ADM6"/>
      <sheetName val="Profil"/>
      <sheetName val="HARDAS"/>
      <sheetName val="RBP- 2"/>
      <sheetName val="Daf Harga"/>
      <sheetName val="Sales"/>
      <sheetName val="INPUT"/>
      <sheetName val="I-KAMAR"/>
      <sheetName val="eqp-rek"/>
      <sheetName val="A_ars"/>
      <sheetName val="BOW"/>
      <sheetName val="Shares Outstanding"/>
      <sheetName val="DCF_10"/>
      <sheetName val="Controls"/>
      <sheetName val="lookup_trend"/>
      <sheetName val="Price"/>
      <sheetName val="asumsi"/>
      <sheetName val="FIRE FIGHTING"/>
      <sheetName val="원가"/>
      <sheetName val="Sum_Intern"/>
      <sheetName val="M+MC"/>
      <sheetName val="차액보증"/>
      <sheetName val="계수시트"/>
      <sheetName val="Jati Gede"/>
      <sheetName val="prelim"/>
      <sheetName val="anal2"/>
      <sheetName val="RESOURCES-6"/>
      <sheetName val="Notes"/>
      <sheetName val="OwnEq"/>
      <sheetName val="CP3 Rkp"/>
      <sheetName val="HOK-K210"/>
      <sheetName val="est proy"/>
      <sheetName val="투찰"/>
      <sheetName val="DC_JL-Demak-GD-Pwdd"/>
      <sheetName val="DATE"/>
      <sheetName val="원가계산서"/>
      <sheetName val="식재"/>
      <sheetName val="시설물"/>
      <sheetName val="식재출력용"/>
      <sheetName val="유지관리"/>
      <sheetName val="단가"/>
      <sheetName val="UnitRateA.1.II"/>
      <sheetName val="pay items"/>
      <sheetName val="Abutment"/>
      <sheetName val="실행철강하도"/>
      <sheetName val="예가표"/>
      <sheetName val="villa"/>
      <sheetName val="Unit Rate"/>
      <sheetName val="BL- (JOB)"/>
      <sheetName val="harga dasar T-M-A"/>
      <sheetName val="hARGA SAT"/>
      <sheetName val="Hargamat"/>
      <sheetName val="Harga Sat_APP"/>
      <sheetName val="PNT"/>
      <sheetName val="Cash2"/>
      <sheetName val="Rek.An"/>
      <sheetName val="sch 1.2"/>
      <sheetName val="SCH Total"/>
      <sheetName val="BoQrap"/>
      <sheetName val="1.B"/>
      <sheetName val="Supl.X"/>
      <sheetName val="Fin-Bengkel"/>
      <sheetName val="Fin-Showroom"/>
      <sheetName val="Hal_Pagar"/>
      <sheetName val="Str-Bengkel"/>
      <sheetName val="Str-Showroom"/>
      <sheetName val="Vendor Information"/>
      <sheetName val="Anal"/>
      <sheetName val="RAB-NEGO"/>
      <sheetName val="derm"/>
      <sheetName val="misc"/>
      <sheetName val="pile1"/>
      <sheetName val="pile2"/>
      <sheetName val="timb"/>
      <sheetName val="harga-SD"/>
      <sheetName val="B.U ARC  POS JAGA"/>
      <sheetName val="NP tanah"/>
      <sheetName val="NP umum"/>
      <sheetName val="3-DIV2"/>
      <sheetName val="Rek Anal"/>
      <sheetName val="Sheet"/>
      <sheetName val="Kabel"/>
      <sheetName val="BQ-Str"/>
      <sheetName val="List of Material Price"/>
      <sheetName val="ASEM내역"/>
      <sheetName val="BQ All_2"/>
      <sheetName val="Bill No_1"/>
      <sheetName val="PAD_F"/>
      <sheetName val="lokasari-el"/>
      <sheetName val="Weight"/>
      <sheetName val="TBLSKILL"/>
      <sheetName val="REF.ONLY"/>
      <sheetName val="DB"/>
      <sheetName val="LAIN-LAIN"/>
      <sheetName val="NET表"/>
      <sheetName val="BQ表"/>
      <sheetName val="VENDOR"/>
      <sheetName val="MAPP"/>
      <sheetName val="An_ Harga"/>
      <sheetName val="Proyeksi 2017 Update 3 april"/>
      <sheetName val="Superstruc"/>
      <sheetName val="노임단가"/>
      <sheetName val="Orgs Proy"/>
      <sheetName val="Galian 1"/>
      <sheetName val="Harsat_Mk"/>
      <sheetName val="LAL - PASAR PAGI "/>
      <sheetName val="htg"/>
      <sheetName val="jadw"/>
      <sheetName val="bhn FINAL"/>
      <sheetName val="SUMMARY"/>
      <sheetName val="Qty_pile"/>
      <sheetName val="Steel_slab"/>
      <sheetName val="Steel_tank"/>
      <sheetName val="Steel_wall"/>
      <sheetName val="rekap str_ars"/>
      <sheetName val="DIRECT"/>
      <sheetName val="JOB'S"/>
      <sheetName val="Metod TWR"/>
      <sheetName val="str-Rab"/>
      <sheetName val="Penyusutan Kendaraan"/>
      <sheetName val="Anls Teknis"/>
      <sheetName val="LAMP-A"/>
      <sheetName val="HSBU ANA"/>
      <sheetName val="Schedule 11a"/>
      <sheetName val="Temporary"/>
      <sheetName val="Septick tank"/>
      <sheetName val="DATA PROYEK"/>
      <sheetName val="Rekap 1"/>
      <sheetName val="RPP01 3"/>
      <sheetName val="PO-2"/>
      <sheetName val="SIRTU"/>
      <sheetName val="7.공정표"/>
      <sheetName val="BHN"/>
      <sheetName val="ANAL-str2"/>
      <sheetName val="prg-old"/>
      <sheetName val="Sales Parameter"/>
      <sheetName val="HS"/>
      <sheetName val="MAP-Prog"/>
      <sheetName val="PRD01-5"/>
      <sheetName val="1.2"/>
      <sheetName val="HOTEL"/>
      <sheetName val="list"/>
      <sheetName val="SATUAN JADI "/>
      <sheetName val="DAF.ALAT"/>
      <sheetName val="BOQ+BTL+RAPI"/>
      <sheetName val="notasi"/>
      <sheetName val="ANALISA UTAMA"/>
      <sheetName val="3-DIV4"/>
      <sheetName val="Pol"/>
      <sheetName val="HargaBahan"/>
      <sheetName val="Upah &amp; Bahan"/>
      <sheetName val="Mat Real"/>
      <sheetName val="셀명"/>
      <sheetName val="수지표"/>
      <sheetName val="Est"/>
      <sheetName val="faktor &amp; disc"/>
      <sheetName val="Analis (2)"/>
      <sheetName val="Cont. Fabrikasi"/>
      <sheetName val="Man Power"/>
      <sheetName val="Data Tower"/>
      <sheetName val="Daywork1"/>
      <sheetName val="KALK_GES"/>
      <sheetName val="RFP003D"/>
      <sheetName val="rating curve"/>
      <sheetName val="Cost Summary"/>
      <sheetName val="CODE"/>
      <sheetName val="Basic Data"/>
      <sheetName val="rab-SAPHIR"/>
      <sheetName val="5-HARGA"/>
      <sheetName val="PO2"/>
      <sheetName val="SUR-HARGA"/>
      <sheetName val="PROGRESS BULAN"/>
      <sheetName val="@"/>
      <sheetName val="Analisa Bor"/>
      <sheetName val="KoefMixer"/>
      <sheetName val="KoefExc_Dump_Vibro"/>
      <sheetName val="Alat Berat"/>
      <sheetName val="ANALIS"/>
      <sheetName val="4-Basic Price"/>
      <sheetName val="TB(Koordinat XY) (OK)"/>
      <sheetName val="NYATDOK"/>
      <sheetName val="B.Kim2010"/>
      <sheetName val="RAB J18 "/>
      <sheetName val="daf kh"/>
      <sheetName val="DIV.1"/>
      <sheetName val="Written"/>
      <sheetName val="13.Nangakara Weir"/>
      <sheetName val="14.Irr.Canal Work"/>
      <sheetName val="15.Irr. Struc.Work"/>
      <sheetName val="16.Pipe Inst."/>
      <sheetName val="18.Lateral Pipe"/>
      <sheetName val="DP-CASH-lapangan"/>
      <sheetName val="CASH-wilayah&amp;Cab"/>
      <sheetName val="RAPA"/>
      <sheetName val="Indeks"/>
      <sheetName val="LPP_101"/>
      <sheetName val="Hit_ANT+RRK"/>
      <sheetName val="ANT_titab"/>
      <sheetName val="CASH_Titab"/>
      <sheetName val="HUTANG_Titab"/>
      <sheetName val="SOP_ANT+RRK"/>
      <sheetName val="Rekap (2)"/>
      <sheetName val="weekly"/>
      <sheetName val="DAFT_ALAT,UPAH &amp; MAT"/>
      <sheetName val="DIVI6"/>
      <sheetName val="GSMTOWER"/>
      <sheetName val="besi"/>
      <sheetName val="basic-price"/>
      <sheetName val="MT_an"/>
      <sheetName val="Daftar Upax"/>
      <sheetName val="BASEMENT"/>
      <sheetName val="Anls"/>
      <sheetName val="BoQ C4"/>
      <sheetName val="G_SUMMARY"/>
      <sheetName val="k341k612"/>
      <sheetName val="time scedul "/>
      <sheetName val="HARSATALAT"/>
      <sheetName val="S3B11R"/>
      <sheetName val="Hst,upah"/>
      <sheetName val="Kode"/>
      <sheetName val="Hst_mat"/>
      <sheetName val="F-PLT BB"/>
      <sheetName val="GAL DKK BB"/>
      <sheetName val="BACK HARIAN GAL DKK BB"/>
      <sheetName val="BACKUP GAL DKK SB"/>
      <sheetName val="GAL DKK SB"/>
      <sheetName val="F-PLT SB"/>
      <sheetName val="BESI FP BB"/>
      <sheetName val="BESI FP SB"/>
      <sheetName val="RKP BESI PONDASI"/>
      <sheetName val="JBAHAN"/>
      <sheetName val="Harga Upah"/>
      <sheetName val="anal_hs"/>
      <sheetName val="Morsip Ht Julu"/>
      <sheetName val="LPS APRL'08"/>
      <sheetName val="SDE"/>
      <sheetName val="Penwrn"/>
      <sheetName val="AnMobilisasi"/>
      <sheetName val="3Div10a"/>
      <sheetName val="3Div10c"/>
      <sheetName val="3Div3"/>
      <sheetName val="3Div5"/>
      <sheetName val="3Div6"/>
      <sheetName val="3Div7"/>
      <sheetName val="3Div7a"/>
      <sheetName val="3Div8"/>
      <sheetName val="Construction"/>
      <sheetName val="汎用設備調達日程表"/>
      <sheetName val="Bahan &amp; Upah"/>
      <sheetName val="당초"/>
      <sheetName val="BQ(RAB)_(2)4"/>
      <sheetName val="BQ(RAB)_(3)4"/>
      <sheetName val="adukan_4"/>
      <sheetName val="Analisa_Alat4"/>
      <sheetName val="Pas_batu4"/>
      <sheetName val="Alat_Kudus4"/>
      <sheetName val="Kap_Alat4"/>
      <sheetName val="Analisa_SNI_STANDART_3"/>
      <sheetName val="H_Satuan4"/>
      <sheetName val="Fill_this_out_first___6"/>
      <sheetName val="Fill_this_out_first___7"/>
      <sheetName val="AnalisaSIPIL_RIIL_RAP3"/>
      <sheetName val="Cover_Daf-23"/>
      <sheetName val="HRG_BAHAN_&amp;_UPAH_okk3"/>
      <sheetName val="Analis_Kusen_okk3"/>
      <sheetName val="BQ_ARS3"/>
      <sheetName val="Spec_ME3"/>
      <sheetName val="HRG_BHN3"/>
      <sheetName val="struktur_tdk_dipakai3"/>
      <sheetName val="HARGA_BAHAN3"/>
      <sheetName val="DAFTAR_73"/>
      <sheetName val="Rekap_Prelim3"/>
      <sheetName val="HARGA_MATERIAL3"/>
      <sheetName val="B_-_Norelec3"/>
      <sheetName val="Harga_Bahan_&amp;_Upah_2"/>
      <sheetName val="PEMBESIAN_BALOK_tukang_(2)3"/>
      <sheetName val="D___W_sizes3"/>
      <sheetName val="Jembatan_I3"/>
      <sheetName val="C__Analisa_3"/>
      <sheetName val="IN_OUT3"/>
      <sheetName val="Perm__Test2"/>
      <sheetName val="Analisa_RAP2"/>
      <sheetName val="rab_lt_2_bo3"/>
      <sheetName val="Man_Power___Comp3"/>
      <sheetName val="1_192"/>
      <sheetName val="Master_1_02"/>
      <sheetName val="Analisa_22"/>
      <sheetName val="ANALISA_railing2"/>
      <sheetName val="2__BQ2"/>
      <sheetName val="Man_Power_&amp;_Comp2"/>
      <sheetName val="Harsat_Upah3"/>
      <sheetName val="rekap_mekanikal2"/>
      <sheetName val="Conn__Lib2"/>
      <sheetName val="Agregat_Halus_&amp;_Kasar2"/>
      <sheetName val="Cover_Daf_23"/>
      <sheetName val="AnalisaSIPIL_RIIL2"/>
      <sheetName val="Format_Report-for_analysis_onl2"/>
      <sheetName val="MAT'L_LIST2"/>
      <sheetName val="Ana__PU2"/>
      <sheetName val="2__MVAC_R12"/>
      <sheetName val="Off_+_Wh2"/>
      <sheetName val="Up_&amp;_bhn2"/>
      <sheetName val="Str_BT2"/>
      <sheetName val="Posisi_Biaya2"/>
      <sheetName val="BD_Div-2_sd_7_62"/>
      <sheetName val="GRAND_TOTAL2"/>
      <sheetName val="Harga_Satuan2"/>
      <sheetName val="Volume_12"/>
      <sheetName val="_schedule_AMD-2_Rev_III2"/>
      <sheetName val="List_Material2"/>
      <sheetName val="405BQBAK-ME_26_bakrie2"/>
      <sheetName val="Uraian_Teknis2"/>
      <sheetName val="MC_strp_CoDa_2"/>
      <sheetName val="H__Satuan2"/>
      <sheetName val="A-11_Steel_Str3"/>
      <sheetName val="A-03_Pile3"/>
      <sheetName val="1__BQ2"/>
      <sheetName val="01A-_RAB2"/>
      <sheetName val="Daftar_Upah2"/>
      <sheetName val="Analisa_Upah_&amp;_Bahan_Plum2"/>
      <sheetName val="3_12"/>
      <sheetName val="Fin_Sum2"/>
      <sheetName val="3_4-PIPE2"/>
      <sheetName val="Harga_Upah+Bahan2"/>
      <sheetName val="B_Q_20072"/>
      <sheetName val="RAB_SEKRETARIAT_(1)2"/>
      <sheetName val="REKAP_TOTAL2"/>
      <sheetName val="Kurva_S_(barch-bulanan-25)2"/>
      <sheetName val="3_Sch_ch2"/>
      <sheetName val="Master_Edit2"/>
      <sheetName val="PPh_222"/>
      <sheetName val="2_2_BQ2"/>
      <sheetName val="Galian_batu2"/>
      <sheetName val="unit_price2"/>
      <sheetName val="D_5243-ARAMCO2"/>
      <sheetName val="D-4801_OXY2"/>
      <sheetName val="DAFTAR_HARGA2"/>
      <sheetName val="BQ_Detail2"/>
      <sheetName val="JPC_Breakdown_Price2"/>
      <sheetName val="HB_me2"/>
      <sheetName val="_2"/>
      <sheetName val="HRGA_SATUAN_UPAH-BAHAN2"/>
      <sheetName val="Bangunan_Utama_B2"/>
      <sheetName val="Time_Schedule2"/>
      <sheetName val="CHITIET_VL_NC2"/>
      <sheetName val="rab_me_(by_owner)_2"/>
      <sheetName val="BQ_(by_owner)2"/>
      <sheetName val="rab_me_(fisik)2"/>
      <sheetName val="HB_2"/>
      <sheetName val="MAT'L_LLIST2"/>
      <sheetName val="Public_Area2"/>
      <sheetName val="U__div_22"/>
      <sheetName val="harga_dasar2"/>
      <sheetName val="Analisa_Harsat2"/>
      <sheetName val="Sumber_Daya2"/>
      <sheetName val="Kuantitas_&amp;_Harga2"/>
      <sheetName val="1_2_용역비2"/>
      <sheetName val="Eng_Hrs_(HO)2"/>
      <sheetName val="SELISIH_HARGA2"/>
      <sheetName val="Fire_Alarm2"/>
      <sheetName val="fr_BS2"/>
      <sheetName val="공정계획(내부계획25%,내부w_f)"/>
      <sheetName val="BQ_Rekapitulasi__Akhir"/>
      <sheetName val="analisa_hor"/>
      <sheetName val="Monitoring_Progres"/>
      <sheetName val="Ope_FC"/>
      <sheetName val="D_&amp;_W_sizes"/>
      <sheetName val="GRADASI_KELAS_A_(2)"/>
      <sheetName val="timbunan_pilihan"/>
      <sheetName val="Alat___Master"/>
      <sheetName val="Alat__Jembatan"/>
      <sheetName val="Kalibrasi_Mock_(2)"/>
      <sheetName val="1_1_ALAT_TULIS_KANTOR"/>
      <sheetName val="Harsat_Bahan"/>
      <sheetName val="BOQ_Full"/>
      <sheetName val="Perhit_Alat"/>
      <sheetName val="GRAFIK_"/>
      <sheetName val="Isolasi_Luar_Dalam"/>
      <sheetName val="Isolasi_Luar"/>
      <sheetName val="플랜트_설치"/>
      <sheetName val="RM_IA"/>
      <sheetName val="Rekap_Biaya"/>
      <sheetName val="F1c_DATA_ADM6"/>
      <sheetName val="RKP_PLUMBING"/>
      <sheetName val="cal_belakang"/>
      <sheetName val="fill_in_first"/>
      <sheetName val="PRY_03-1_(Amd1)"/>
      <sheetName val="PP_ALAT"/>
      <sheetName val="Kurva_S"/>
      <sheetName val="Relokasi_PDAM"/>
      <sheetName val="Daf_Alat"/>
      <sheetName val="Jadual_Alat"/>
      <sheetName val="Daftar_MPU"/>
      <sheetName val="2_1"/>
      <sheetName val="2_3_(3)"/>
      <sheetName val="SK_6(1)"/>
      <sheetName val="SK_6(2)"/>
      <sheetName val="3_1(1)"/>
      <sheetName val="3_1(8)"/>
      <sheetName val="3_2(1)"/>
      <sheetName val="3_3(1)"/>
      <sheetName val="SK_6_09"/>
      <sheetName val="5_1(2)"/>
      <sheetName val="5_6(1)"/>
      <sheetName val="5_7(1)"/>
      <sheetName val="5_7(2)"/>
      <sheetName val="6_1(1)"/>
      <sheetName val="6_1(2)"/>
      <sheetName val="6_3(1)"/>
      <sheetName val="6_3(5a)"/>
      <sheetName val="6_3(6c)"/>
      <sheetName val="6_3(7a)"/>
      <sheetName val="6_5(1a)"/>
      <sheetName val="7_1(7)"/>
      <sheetName val="7_1(10)"/>
      <sheetName val="7_2_(9)"/>
      <sheetName val="7_2_(10)"/>
      <sheetName val="7_3(1)"/>
      <sheetName val="7_6_(1)"/>
      <sheetName val="7_10(1)"/>
      <sheetName val="7_15(2)"/>
      <sheetName val="7_15(9)"/>
      <sheetName val="11_1(1)"/>
      <sheetName val="11_1(3)a"/>
      <sheetName val="11_1(7)"/>
      <sheetName val="11_1(10)"/>
      <sheetName val="NP_(2)"/>
      <sheetName val="BQ_Arsit"/>
      <sheetName val="An_HarSatPek"/>
      <sheetName val="Sat_Bah_&amp;_Up"/>
      <sheetName val="Daf_1"/>
      <sheetName val="Dft__Hrg_Bahan"/>
      <sheetName val="RAB_&amp;_RCO_OWNER_VERS_"/>
      <sheetName val="Vendor_Information"/>
      <sheetName val="An__Harga"/>
      <sheetName val="Proyeksi_2017_Update_3_april"/>
      <sheetName val="RBP-_2"/>
      <sheetName val="Daf_Harga"/>
      <sheetName val="BL-_(JOB)"/>
      <sheetName val="harga_dasar_T-M-A"/>
      <sheetName val="An H.Sat Pek.Ut"/>
      <sheetName val="EurotoolsXRates"/>
      <sheetName val="PileCap"/>
      <sheetName val="Tie Beam GN"/>
      <sheetName val="Tangga GN"/>
      <sheetName val="PI"/>
      <sheetName val="SAN REDUCED 1"/>
      <sheetName val="SH-C"/>
      <sheetName val="PRELIM PRECAST SYS"/>
      <sheetName val="DW"/>
      <sheetName val="SORT"/>
      <sheetName val="Skedjul Rev"/>
      <sheetName val="Parameter"/>
      <sheetName val="Rekap RAP real (2)"/>
      <sheetName val="61004"/>
      <sheetName val="61005"/>
      <sheetName val="61006"/>
      <sheetName val="61007"/>
      <sheetName val="61008"/>
      <sheetName val="Spec1"/>
      <sheetName val="DKH-S3"/>
      <sheetName val="RinciBab1"/>
      <sheetName val="RKP_1"/>
      <sheetName val="Criteria"/>
      <sheetName val="coeff"/>
      <sheetName val="Sort 3"/>
      <sheetName val="Owning_cost_Alat"/>
      <sheetName val="DIV_2"/>
      <sheetName val="FIRE_FIGHTING"/>
      <sheetName val="Jati_Gede"/>
      <sheetName val="Rekap_Direct_Cost1"/>
      <sheetName val="hARGA_SAT"/>
      <sheetName val="Analisa_Teknik"/>
      <sheetName val="Unit_Rate"/>
      <sheetName val="Bill_of_Qty_MEP"/>
      <sheetName val="est_proy"/>
      <sheetName val="UnitRateA_1_II"/>
      <sheetName val="pay_items"/>
      <sheetName val="STAFFSCHED_"/>
      <sheetName val="Harga_Sat_APP"/>
      <sheetName val="Rek_An"/>
      <sheetName val="7_공정표"/>
      <sheetName val="Penyusutan_Kendaraan"/>
      <sheetName val="RAB_2007"/>
      <sheetName val="Analisa_Harga_Satuan"/>
      <sheetName val="REF_ONLY"/>
      <sheetName val="Galian_1"/>
      <sheetName val="LAL_-_PASAR_PAGI_"/>
      <sheetName val="Scope_of_work2"/>
      <sheetName val="tam-kur_sipil2"/>
      <sheetName val="tam-kur_baja2"/>
      <sheetName val="har_sat2"/>
      <sheetName val="M'trl_Baja2"/>
      <sheetName val="UPAH_KERJA2"/>
      <sheetName val="HARGA_ALAT1"/>
      <sheetName val="Rekap_Tahap_1"/>
      <sheetName val="Weight_Bridge"/>
      <sheetName val="Analisa_-Baku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ELEMENT_SUM"/>
      <sheetName val="00_Jumlah_Total"/>
      <sheetName val="D3_1"/>
      <sheetName val="Hrg_Sat1"/>
      <sheetName val="ANalisa_"/>
      <sheetName val="AU_Zone"/>
      <sheetName val="Price_Breakdown"/>
      <sheetName val="Schedule_11a"/>
      <sheetName val="Septick_tank"/>
      <sheetName val="DATA_PROYEK"/>
      <sheetName val="Rekap_1"/>
      <sheetName val="RPP01_3"/>
      <sheetName val="Supl_X"/>
      <sheetName val="DRUP_(ASLI)"/>
      <sheetName val="1_B"/>
      <sheetName val="HS-1"/>
      <sheetName val="BQTOLTP"/>
      <sheetName val="BQ SCDB LOT-10"/>
      <sheetName val="Sur Site"/>
      <sheetName val="Pile径1m･27"/>
      <sheetName val="EE-PROP"/>
      <sheetName val="RAP FLAT+OPEN"/>
      <sheetName val="Rekap Tanpa Prelim"/>
      <sheetName val="SANITARY"/>
      <sheetName val="SPEC-TEKNIS"/>
      <sheetName val="Basic Price"/>
      <sheetName val="GEDUNG_A"/>
      <sheetName val="Daf. Upah &amp; Bah"/>
      <sheetName val="ME_DOSEN"/>
      <sheetName val="AssumptionValue"/>
      <sheetName val="CloseOuts by Package"/>
      <sheetName val="PEMASARAN"/>
      <sheetName val="Grandtotals"/>
      <sheetName val="LPP"/>
      <sheetName val="6-AGREGAT"/>
      <sheetName val="Risalah KOM"/>
      <sheetName val="schalt"/>
      <sheetName val="schtng"/>
      <sheetName val="schbhn"/>
      <sheetName val="TS"/>
      <sheetName val="rekap bahan dan alat"/>
      <sheetName val="Huruf"/>
      <sheetName val="JANUARI"/>
      <sheetName val="hrgsat"/>
      <sheetName val="Database"/>
      <sheetName val="L-Mechanical"/>
      <sheetName val="MVAC (4)"/>
      <sheetName val="DHS AC"/>
      <sheetName val="SPK"/>
      <sheetName val="1@(2x2,5)"/>
      <sheetName val="Currency Rate"/>
      <sheetName val="Kantor"/>
      <sheetName val="REKAP.VOLUME"/>
      <sheetName val="UPAH-BAHAN"/>
      <sheetName val="SDMTA"/>
      <sheetName val="UMUM-PU"/>
      <sheetName val="Cash Flow bulanan"/>
      <sheetName val="An_Basic"/>
      <sheetName val="An-str(krgnyr)"/>
      <sheetName val="MAP GAB"/>
      <sheetName val="7.1(3)"/>
      <sheetName val="MVAC"/>
      <sheetName val="BUDGET"/>
      <sheetName val="Rinc.Ged.A (G.Utama)"/>
      <sheetName val="SEDULC"/>
      <sheetName val="Form Harga"/>
      <sheetName val="M2"/>
      <sheetName val="Demolation"/>
      <sheetName val="Alat B"/>
      <sheetName val="Bahan B"/>
      <sheetName val="Telusur"/>
      <sheetName val="Upah B"/>
      <sheetName val="BALT"/>
      <sheetName val="MASTER Alat"/>
      <sheetName val="DAF PEKERJAAN"/>
      <sheetName val="DISK"/>
      <sheetName val="D. Peralatan"/>
      <sheetName val="C.16"/>
      <sheetName val="C.19"/>
      <sheetName val="C.21"/>
      <sheetName val="C.23"/>
      <sheetName val="C.25"/>
      <sheetName val="C.7"/>
      <sheetName val="C.9"/>
      <sheetName val="daf-3(OK)"/>
      <sheetName val="daf-7(OK)"/>
      <sheetName val="RAB PKD "/>
      <sheetName val="auto-PPN"/>
      <sheetName val="BQ-E20-02(Rp)"/>
      <sheetName val="RAB AR&amp;STR"/>
      <sheetName val="TRNS-C1"/>
      <sheetName val=" "/>
      <sheetName val="L_TIGA"/>
      <sheetName val="L-TIGA"/>
      <sheetName val="TEST CASE"/>
      <sheetName val="K.Lokal"/>
      <sheetName val="SAT-BHN"/>
      <sheetName val="5-ALAT(1)"/>
      <sheetName val="Upah "/>
      <sheetName val="DIV1"/>
      <sheetName val="an-alat"/>
      <sheetName val="Bill_Qua"/>
      <sheetName val="Rek-Analisa"/>
      <sheetName val="Analisa Neraca"/>
      <sheetName val="Cover (sh 1)"/>
      <sheetName val="Units"/>
      <sheetName val="Instructions"/>
      <sheetName val="HAL-1"/>
      <sheetName val="Daftar Upah&amp;Bahan"/>
      <sheetName val="anal (4)"/>
      <sheetName val="COLUMN"/>
      <sheetName val="KBL"/>
      <sheetName val="REKAP_ARSITEKTUR."/>
      <sheetName val="ALOKASI"/>
      <sheetName val="div3"/>
      <sheetName val="1.General Item"/>
      <sheetName val="2.Sorinangka Weir"/>
      <sheetName val="3.Irr.Canal Work"/>
      <sheetName val="4.Irr.Struc.Work"/>
      <sheetName val="6.Tertiary Work"/>
      <sheetName val="H_S_BAHAN"/>
      <sheetName val="D10 LS-Rutin"/>
      <sheetName val="bahan &amp; SATPEK"/>
      <sheetName val="Time Schedulle"/>
      <sheetName val="upah bahan"/>
      <sheetName val="URTEK"/>
      <sheetName val="001"/>
      <sheetName val="Harga HSPK"/>
      <sheetName val="Vol Kusen &amp; Alm (2)"/>
      <sheetName val="Besi &amp; Bekisting-CBD (2)"/>
      <sheetName val="Backkomp-Java (2)"/>
      <sheetName val="Septic"/>
      <sheetName val="analis azaa"/>
      <sheetName val="TB"/>
      <sheetName val="B.T"/>
      <sheetName val="hitungan"/>
      <sheetName val="schalat"/>
      <sheetName val="schman"/>
      <sheetName val="schmat"/>
      <sheetName val="Waktu"/>
      <sheetName val="Anal. Alat"/>
      <sheetName val="antek12a-13"/>
      <sheetName val="DATA 2"/>
      <sheetName val="Monitor"/>
      <sheetName val="224-225"/>
      <sheetName val="Estm-Progres"/>
      <sheetName val="DKH"/>
      <sheetName val="Stay Cable PDMR2"/>
      <sheetName val="SD"/>
      <sheetName val="Rutin"/>
      <sheetName val="Rupiah"/>
      <sheetName val="DCF"/>
      <sheetName val="Assumptions"/>
      <sheetName val="IS"/>
      <sheetName val="Targt"/>
      <sheetName val="STP"/>
      <sheetName val="Sum_Unrecon"/>
      <sheetName val="BSIS"/>
      <sheetName val="TBPP-PPKA (%) (2)"/>
      <sheetName val="form evaluasi"/>
      <sheetName val="lampiran"/>
      <sheetName val="HArga BAhan ME"/>
      <sheetName val="BQ-Tenis"/>
      <sheetName val="Arsitektur"/>
      <sheetName val="BOQ_Aula"/>
      <sheetName val="FD"/>
      <sheetName val="GI"/>
      <sheetName val="EE (3)"/>
      <sheetName val="PAVEMENT"/>
      <sheetName val="TRAFFIC"/>
      <sheetName val="pek tanah utk irigasi"/>
      <sheetName val="B D_AHS6"/>
      <sheetName val="D-Analisa1"/>
      <sheetName val="D-Upah&amp;Bahan"/>
      <sheetName val="Luas Timb I"/>
      <sheetName val="OH Mall"/>
      <sheetName val="Penjumlahan"/>
      <sheetName val="TAMBAH KURANG"/>
      <sheetName val="APT4"/>
      <sheetName val="BSP Medium Class"/>
      <sheetName val="kurs"/>
      <sheetName val="BSP Sch. 40"/>
      <sheetName val="FA"/>
      <sheetName val="SOUND"/>
      <sheetName val="CCTV"/>
      <sheetName val="ACCESS"/>
      <sheetName val="GPON"/>
      <sheetName val="RACK_EC"/>
      <sheetName val="GR_EC"/>
      <sheetName val="SS"/>
      <sheetName val="A.Card"/>
      <sheetName val="TLP"/>
      <sheetName val="TP"/>
      <sheetName val="D.Kamar"/>
      <sheetName val="Bahan "/>
      <sheetName val="Pekerjaan "/>
      <sheetName val="anl.beton"/>
      <sheetName val="anl.mat"/>
      <sheetName val="B.as"/>
      <sheetName val="NSTD"/>
      <sheetName val="anl.sa"/>
      <sheetName val="STD"/>
      <sheetName val="anl.mep"/>
      <sheetName val="B.me"/>
      <sheetName val="Modal Kerja"/>
      <sheetName val="SUMMARY_month_by_month"/>
      <sheetName val="F.1 1.G.ST.1A"/>
      <sheetName val="AHS 6.3a ( 2a )"/>
      <sheetName val="U&amp;B"/>
      <sheetName val="PERALATAN PROYEK GOL III A"/>
      <sheetName val="C"/>
      <sheetName val="B.1 Engineering"/>
      <sheetName val="B.2.6 Proc HSE MT"/>
      <sheetName val="29"/>
      <sheetName val="Mobilisasi &amp; Demob"/>
      <sheetName val="B.2.5 Proc &amp; Constr Civil1"/>
      <sheetName val="B.2.3 Proc &amp; Constr Electrical"/>
      <sheetName val="B.2.4 Proc &amp; Constr Instru"/>
      <sheetName val="B.2.1 Proc &amp; Constr Mech "/>
      <sheetName val="B.2.2 Proc &amp; Constr Pipe "/>
      <sheetName val="A.1 Project Management EPCC"/>
      <sheetName val="B.3 Pre Com &amp; Start Up"/>
      <sheetName val="Work Permit"/>
      <sheetName val="TAGIHAN"/>
      <sheetName val="BQ(RAB)_(2)5"/>
      <sheetName val="BQ(RAB)_(3)5"/>
      <sheetName val="adukan_5"/>
      <sheetName val="Analisa_Alat5"/>
      <sheetName val="Pas_batu5"/>
      <sheetName val="Alat_Kudus5"/>
      <sheetName val="Kap_Alat5"/>
      <sheetName val="H_Satuan5"/>
      <sheetName val="Analisa_SNI_STANDART_4"/>
      <sheetName val="HRG_BAHAN_&amp;_UPAH_okk4"/>
      <sheetName val="Analis_Kusen_okk4"/>
      <sheetName val="Perm__Test3"/>
      <sheetName val="Fill_this_out_first___8"/>
      <sheetName val="Fill_this_out_first___9"/>
      <sheetName val="struktur_tdk_dipakai4"/>
      <sheetName val="Cover_Daf-24"/>
      <sheetName val="BQ_ARS4"/>
      <sheetName val="Spec_ME4"/>
      <sheetName val="HARGA_BAHAN4"/>
      <sheetName val="D___W_sizes4"/>
      <sheetName val="AnalisaSIPIL_RIIL_RAP4"/>
      <sheetName val="Uraian_Teknis3"/>
      <sheetName val="IN_OUT4"/>
      <sheetName val="HRG_BHN4"/>
      <sheetName val="1__BQ3"/>
      <sheetName val="Master_1_03"/>
      <sheetName val="Jembatan_I4"/>
      <sheetName val="PEMBESIAN_BALOK_tukang_(2)4"/>
      <sheetName val="DAFTAR_74"/>
      <sheetName val="Analisa_Upah_&amp;_Bahan_Plum3"/>
      <sheetName val="MC_strp_CoDa_3"/>
      <sheetName val="B_-_Norelec4"/>
      <sheetName val="Harga_Bahan_&amp;_Upah_3"/>
      <sheetName val="HARGA_MATERIAL4"/>
      <sheetName val="Rekap_Prelim4"/>
      <sheetName val="C__Analisa_4"/>
      <sheetName val="rab_lt_2_bo4"/>
      <sheetName val="Man_Power___Comp4"/>
      <sheetName val="Harsat_Upah4"/>
      <sheetName val="Harga_Satuan3"/>
      <sheetName val="Ana__PU3"/>
      <sheetName val="Analisa_RAP3"/>
      <sheetName val="1_193"/>
      <sheetName val="Analisa_23"/>
      <sheetName val="ANALISA_railing3"/>
      <sheetName val="2__BQ3"/>
      <sheetName val="Man_Power_&amp;_Comp3"/>
      <sheetName val="Master_Edit3"/>
      <sheetName val="3_Sch_ch3"/>
      <sheetName val="rekap_mekanikal3"/>
      <sheetName val="Conn__Lib3"/>
      <sheetName val="Agregat_Halus_&amp;_Kasar3"/>
      <sheetName val="Cover_Daf_24"/>
      <sheetName val="HB_me3"/>
      <sheetName val="Format_Report-for_analysis_onl3"/>
      <sheetName val="List_Material3"/>
      <sheetName val="AnalisaSIPIL_RIIL3"/>
      <sheetName val="Up_&amp;_bhn3"/>
      <sheetName val="MAT'L_LIST3"/>
      <sheetName val="2__MVAC_R13"/>
      <sheetName val="Volume_13"/>
      <sheetName val="Harga_Upah+Bahan3"/>
      <sheetName val="B_Q_20073"/>
      <sheetName val="Posisi_Biaya3"/>
      <sheetName val="BD_Div-2_sd_7_63"/>
      <sheetName val="_schedule_AMD-2_Rev_III3"/>
      <sheetName val="Str_BT3"/>
      <sheetName val="GRAND_TOTAL3"/>
      <sheetName val="Off_+_Wh3"/>
      <sheetName val="Bangunan_Utama_B3"/>
      <sheetName val="405BQBAK-ME_26_bakrie3"/>
      <sheetName val="H__Satuan3"/>
      <sheetName val="A-11_Steel_Str4"/>
      <sheetName val="A-03_Pile4"/>
      <sheetName val="01A-_RAB3"/>
      <sheetName val="Daftar_Upah3"/>
      <sheetName val="3_13"/>
      <sheetName val="Fin_Sum3"/>
      <sheetName val="3_4-PIPE3"/>
      <sheetName val="RAB_SEKRETARIAT_(1)3"/>
      <sheetName val="REKAP_TOTAL3"/>
      <sheetName val="Kurva_S_(barch-bulanan-25)3"/>
      <sheetName val="DAFTAR_HARGA3"/>
      <sheetName val="D_5243-ARAMCO3"/>
      <sheetName val="D-4801_OXY3"/>
      <sheetName val="Galian_batu3"/>
      <sheetName val="U__div_23"/>
      <sheetName val="PPh_223"/>
      <sheetName val="2_2_BQ3"/>
      <sheetName val="unit_price3"/>
      <sheetName val="BQ_Detail3"/>
      <sheetName val="JPC_Breakdown_Price3"/>
      <sheetName val="Time_Schedule3"/>
      <sheetName val="_3"/>
      <sheetName val="Public_Area3"/>
      <sheetName val="BQ_Rekapitulasi__Akhir1"/>
      <sheetName val="GRADASI_KELAS_A_(2)1"/>
      <sheetName val="timbunan_pilihan1"/>
      <sheetName val="Alat___Master1"/>
      <sheetName val="Alat__Jembatan1"/>
      <sheetName val="HRGA_SATUAN_UPAH-BAHAN3"/>
      <sheetName val="1_2_용역비3"/>
      <sheetName val="Rekap_Biaya1"/>
      <sheetName val="Sumber_Daya3"/>
      <sheetName val="Kuantitas_&amp;_Harga3"/>
      <sheetName val="rab_me_(by_owner)_3"/>
      <sheetName val="BQ_(by_owner)3"/>
      <sheetName val="rab_me_(fisik)3"/>
      <sheetName val="HB_3"/>
      <sheetName val="CHITIET_VL_NC3"/>
      <sheetName val="GRAFIK_1"/>
      <sheetName val="MAT'L_LLIST3"/>
      <sheetName val="Analisa_Harsat3"/>
      <sheetName val="Eng_Hrs_(HO)3"/>
      <sheetName val="SELISIH_HARGA3"/>
      <sheetName val="Fire_Alarm3"/>
      <sheetName val="fr_BS3"/>
      <sheetName val="F1c_DATA_ADM61"/>
      <sheetName val="1_1_ALAT_TULIS_KANTOR1"/>
      <sheetName val="analisa_hor1"/>
      <sheetName val="BOQ_Full1"/>
      <sheetName val="Kurva_S1"/>
      <sheetName val="Relokasi_PDAM1"/>
      <sheetName val="Daf_Alat1"/>
      <sheetName val="Jadual_Alat1"/>
      <sheetName val="Daftar_MPU1"/>
      <sheetName val="2_11"/>
      <sheetName val="2_3_(3)1"/>
      <sheetName val="SK_6(1)1"/>
      <sheetName val="SK_6(2)1"/>
      <sheetName val="3_1(1)1"/>
      <sheetName val="3_1(8)1"/>
      <sheetName val="3_2(1)1"/>
      <sheetName val="3_3(1)1"/>
      <sheetName val="SK_6_091"/>
      <sheetName val="5_1(2)1"/>
      <sheetName val="5_6(1)1"/>
      <sheetName val="5_7(1)1"/>
      <sheetName val="5_7(2)1"/>
      <sheetName val="6_1(1)1"/>
      <sheetName val="6_1(2)1"/>
      <sheetName val="6_3(1)1"/>
      <sheetName val="6_3(5a)1"/>
      <sheetName val="6_3(6c)1"/>
      <sheetName val="6_3(7a)1"/>
      <sheetName val="6_5(1a)1"/>
      <sheetName val="7_1(7)1"/>
      <sheetName val="7_1(10)1"/>
      <sheetName val="7_2_(9)1"/>
      <sheetName val="7_2_(10)1"/>
      <sheetName val="7_3(1)1"/>
      <sheetName val="7_6_(1)1"/>
      <sheetName val="7_10(1)1"/>
      <sheetName val="7_15(2)1"/>
      <sheetName val="7_15(9)1"/>
      <sheetName val="11_1(1)1"/>
      <sheetName val="11_1(3)a1"/>
      <sheetName val="11_1(7)1"/>
      <sheetName val="11_1(10)1"/>
      <sheetName val="NP_(2)1"/>
      <sheetName val="BQ_Arsit1"/>
      <sheetName val="An_HarSatPek1"/>
      <sheetName val="Sat_Bah_&amp;_Up1"/>
      <sheetName val="RBP-_21"/>
      <sheetName val="D_&amp;_W_sizes1"/>
      <sheetName val="플랜트_설치1"/>
      <sheetName val="RM_IA1"/>
      <sheetName val="Isolasi_Luar_Dalam1"/>
      <sheetName val="Isolasi_Luar1"/>
      <sheetName val="Monitoring_Progres1"/>
      <sheetName val="RKP_PLUMBING1"/>
      <sheetName val="Ope_FC1"/>
      <sheetName val="fill_in_first1"/>
      <sheetName val="Dft__Hrg_Bahan1"/>
      <sheetName val="Perhit_Alat1"/>
      <sheetName val="Harsat_Bahan1"/>
      <sheetName val="Kalibrasi_Mock_(2)1"/>
      <sheetName val="Daf_Harga1"/>
      <sheetName val="PRY_03-1_(Amd1)1"/>
      <sheetName val="PP_ALAT1"/>
      <sheetName val="공정계획(내부계획25%,내부w_f)1"/>
      <sheetName val="BL-_(JOB)1"/>
      <sheetName val="harga_dasar_T-M-A1"/>
      <sheetName val="Rekap_Direct_Cost2"/>
      <sheetName val="hARGA_SAT1"/>
      <sheetName val="Owning_cost_Alat1"/>
      <sheetName val="Daf_11"/>
      <sheetName val="cal_belakang1"/>
      <sheetName val="FIRE_FIGHTING1"/>
      <sheetName val="Jati_Gede1"/>
      <sheetName val="Mat_Real"/>
      <sheetName val="Analisa_Harga_Satuan1"/>
      <sheetName val="K_Lokal"/>
      <sheetName val="time_scedul_"/>
      <sheetName val="REF_ONLY1"/>
      <sheetName val="B_Kim2010"/>
      <sheetName val="rekap_bahan_dan_alat"/>
      <sheetName val="Penyusutan_Kendaraan1"/>
      <sheetName val="Vendor_Information1"/>
      <sheetName val="RAB_&amp;_RCO_OWNER_VERS_1"/>
      <sheetName val="Supl_X1"/>
      <sheetName val="ANALISA_UTAMA"/>
      <sheetName val="AU_Zone1"/>
      <sheetName val="Price_Breakdown1"/>
      <sheetName val="STAFFSCHED_1"/>
      <sheetName val="DIV_21"/>
      <sheetName val="Galian_11"/>
      <sheetName val="LAL_-_PASAR_PAGI_1"/>
      <sheetName val="daf_kh"/>
      <sheetName val="Scope_of_work3"/>
      <sheetName val="tam-kur_sipil3"/>
      <sheetName val="tam-kur_baja3"/>
      <sheetName val="har_sat3"/>
      <sheetName val="M'trl_Baja3"/>
      <sheetName val="UPAH_KERJA3"/>
      <sheetName val="HARGA_ALAT2"/>
      <sheetName val="Rekap_Tahap_11"/>
      <sheetName val="Weight_Bridge1"/>
      <sheetName val="Analisa_-Baku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ELEMENT_SUM1"/>
      <sheetName val="00_Jumlah_Total1"/>
      <sheetName val="D3_11"/>
      <sheetName val="Hrg_Sat2"/>
      <sheetName val="Harga_Upah"/>
      <sheetName val="Ts_Tahap_I_Kesehatan_&amp;_Bea_Cuka"/>
      <sheetName val="Sort_3"/>
      <sheetName val="Bill_of_Qty_MEP1"/>
      <sheetName val="ANalisa_1"/>
      <sheetName val="Unit_Rate1"/>
      <sheetName val="RAB_20071"/>
      <sheetName val="DRUP_(ASLI)1"/>
      <sheetName val="Analisa_Teknik1"/>
      <sheetName val="1_B1"/>
      <sheetName val="faktor_&amp;_disc"/>
      <sheetName val="RAB_J18_"/>
      <sheetName val="B_D_AHS6"/>
      <sheetName val="Basic_Data"/>
      <sheetName val="TEST_CASE"/>
      <sheetName val="Currency_Rate"/>
      <sheetName val="DAFT_ALAT,UPAH_&amp;_MAT"/>
      <sheetName val="est_proy1"/>
      <sheetName val="UnitRateA_1_II1"/>
      <sheetName val="pay_items1"/>
      <sheetName val="Upah_"/>
      <sheetName val="SATUAN_JADI_"/>
      <sheetName val="Analisa_STR"/>
      <sheetName val="SCH_Total"/>
      <sheetName val="rating_curve"/>
      <sheetName val="Cost_Summary"/>
      <sheetName val="DIV_1"/>
      <sheetName val="Daftar_Upah&amp;Bahan"/>
      <sheetName val="7_공정표1"/>
      <sheetName val="Harga_Sat_APP1"/>
      <sheetName val="Rek_An1"/>
      <sheetName val="Schedule_11a1"/>
      <sheetName val="Septick_tank1"/>
      <sheetName val="DATA_PROYEK1"/>
      <sheetName val="Rekap_11"/>
      <sheetName val="RPP01_31"/>
      <sheetName val="Skedjul_Rev"/>
      <sheetName val="Rekap_RAP_real_(2)"/>
      <sheetName val="TB(Koordinat_XY)_(OK)"/>
      <sheetName val="Analisa_Bor"/>
      <sheetName val="Alat_Berat"/>
      <sheetName val="4-Basic_Price"/>
      <sheetName val="form_evaluasi"/>
      <sheetName val="HArga_BAhan_ME"/>
      <sheetName val="EE_(3)"/>
      <sheetName val="pek_tanah_utk_irigasi"/>
      <sheetName val="Orgs_Proy"/>
      <sheetName val="Analis_(2)"/>
      <sheetName val="RAP_FLAT+OPEN"/>
      <sheetName val="An_H_Sat_Pek_Ut"/>
      <sheetName val="Risalah_KOM"/>
      <sheetName val="LPS_APRL'08"/>
      <sheetName val="13_Nangakara_Weir"/>
      <sheetName val="14_Irr_Canal_Work"/>
      <sheetName val="15_Irr__Struc_Work"/>
      <sheetName val="16_Pipe_Inst_"/>
      <sheetName val="18_Lateral_Pipe"/>
      <sheetName val="BQ_All_2"/>
      <sheetName val="Bill_No_1"/>
      <sheetName val="Analisa (ok)"/>
      <sheetName val="5.1-5.4(1)-5.4(2)"/>
      <sheetName val="DIV.3"/>
      <sheetName val="수주현황2월"/>
      <sheetName val="note"/>
      <sheetName val="w't table"/>
      <sheetName val="anal.P"/>
      <sheetName val="21"/>
      <sheetName val="Rekap Budget_R0"/>
      <sheetName val="예산작성기준(전기)"/>
      <sheetName val="#REF!"/>
      <sheetName val="Eq. Mobilization"/>
      <sheetName val="5201.2004"/>
      <sheetName val="分部分项工程量清单计价表"/>
      <sheetName val="상반기손익차2총괄"/>
      <sheetName val="4641"/>
      <sheetName val="BREAKER"/>
      <sheetName val="UR-TEKNIS"/>
      <sheetName val="MOB (2)"/>
      <sheetName val="DPTA"/>
      <sheetName val="Schedule 02"/>
      <sheetName val="ANALISA PEK.UMUM"/>
      <sheetName val="hrg-sat.pek"/>
      <sheetName val="formminat"/>
      <sheetName val="HS BHN&amp;UPAH"/>
      <sheetName val="41,9&amp;36,3"/>
      <sheetName val="BARU-3"/>
      <sheetName val="BARU-4 "/>
      <sheetName val="SUMBER"/>
      <sheetName val="div7"/>
      <sheetName val="Page 1"/>
      <sheetName val="Sat Bah _ Up"/>
      <sheetName val="Allowance"/>
      <sheetName val="SPJ"/>
      <sheetName val="Gaji"/>
      <sheetName val="mat&amp;upah"/>
      <sheetName val="BQ All-2"/>
      <sheetName val="MINGGU B 14-17"/>
      <sheetName val="MINGGU A 14-17"/>
      <sheetName val="MINGGU F 14-17"/>
      <sheetName val="MARK-UP HARGA PENAWARAN"/>
      <sheetName val="MATERIAL-UPAH"/>
      <sheetName val="work shop"/>
      <sheetName val="RAB-LANSEKAP"/>
      <sheetName val="DIV.9"/>
      <sheetName val="Aggr"/>
      <sheetName val="Hargamaterial"/>
      <sheetName val="ｺﾝY条件BD"/>
      <sheetName val="LMW-PEG"/>
      <sheetName val="B.Q. breakdown (0723_2) (USD)"/>
      <sheetName val="ASME B 36.10 M"/>
      <sheetName val="CCO5"/>
      <sheetName val="REKAP 2008"/>
      <sheetName val="Cont__Fabrikasi"/>
      <sheetName val="Shares_Outstanding"/>
      <sheetName val="B_U_ARC__POS_JAGA"/>
      <sheetName val="bhn_FINAL"/>
      <sheetName val="Metod_TWR"/>
      <sheetName val="Sur_Site"/>
      <sheetName val="PROGRESS_BULAN"/>
      <sheetName val="Daf__Upah_&amp;_Bah"/>
      <sheetName val="CloseOuts_by_Package"/>
      <sheetName val="sch_1_2"/>
      <sheetName val="CP3_Rkp"/>
      <sheetName val="BoQ_C4"/>
      <sheetName val="Upah_&amp;_Bahan"/>
      <sheetName val="Rekap_(2)"/>
      <sheetName val="Man_Power"/>
      <sheetName val="Data_Tower"/>
      <sheetName val="1_2"/>
      <sheetName val="List_of_Material_Price"/>
      <sheetName val="rekap_str_ars"/>
      <sheetName val="OH_Mall"/>
      <sheetName val="TAMBAH_KURANG"/>
      <sheetName val="BSP_Medium_Class"/>
      <sheetName val="BSP_Sch__40"/>
      <sheetName val="Morsip_Ht_Julu"/>
      <sheetName val="F-PLT_BB"/>
      <sheetName val="GAL_DKK_BB"/>
      <sheetName val="BACK_HARIAN_GAL_DKK_BB"/>
      <sheetName val="BACKUP_GAL_DKK_SB"/>
      <sheetName val="GAL_DKK_SB"/>
      <sheetName val="F-PLT_SB"/>
      <sheetName val="BESI_FP_BB"/>
      <sheetName val="BESI_FP_SB"/>
      <sheetName val="RKP_BESI_PONDASI"/>
      <sheetName val="A_Card"/>
      <sheetName val="D_Kamar"/>
      <sheetName val="Bahan_"/>
      <sheetName val="Pekerjaan_"/>
      <sheetName val="BQ(RAB)_(2)6"/>
      <sheetName val="BQ(RAB)_(3)6"/>
      <sheetName val="adukan_6"/>
      <sheetName val="Analisa_Alat6"/>
      <sheetName val="Pas_batu6"/>
      <sheetName val="Alat_Kudus6"/>
      <sheetName val="Kap_Alat6"/>
      <sheetName val="Fill_this_out_first___10"/>
      <sheetName val="H_Satuan6"/>
      <sheetName val="Analisa_SNI_STANDART_5"/>
      <sheetName val="Fill_this_out_first___11"/>
      <sheetName val="HRG_BAHAN_&amp;_UPAH_okk5"/>
      <sheetName val="Analis_Kusen_okk5"/>
      <sheetName val="struktur_tdk_dipakai5"/>
      <sheetName val="Cover_Daf-25"/>
      <sheetName val="HARGA_BAHAN5"/>
      <sheetName val="Analisa_RAP4"/>
      <sheetName val="BQ_ARS5"/>
      <sheetName val="Spec_ME5"/>
      <sheetName val="AnalisaSIPIL_RIIL_RAP5"/>
      <sheetName val="B_-_Norelec5"/>
      <sheetName val="PEMBESIAN_BALOK_tukang_(2)5"/>
      <sheetName val="DAFTAR_75"/>
      <sheetName val="Rekap_Prelim5"/>
      <sheetName val="HARGA_MATERIAL5"/>
      <sheetName val="HRG_BHN5"/>
      <sheetName val="D___W_sizes5"/>
      <sheetName val="IN_OUT5"/>
      <sheetName val="Daftar_Upah4"/>
      <sheetName val="Man_Power_&amp;_Comp4"/>
      <sheetName val="D_5243-ARAMCO4"/>
      <sheetName val="D-4801_OXY4"/>
      <sheetName val="Conn__Lib4"/>
      <sheetName val="Master_1_04"/>
      <sheetName val="Jembatan_I5"/>
      <sheetName val="DAFTAR_HARGA4"/>
      <sheetName val="Agregat_Halus_&amp;_Kasar4"/>
      <sheetName val="C__Analisa_5"/>
      <sheetName val="Perm__Test4"/>
      <sheetName val="Harga_Bahan_&amp;_Upah_4"/>
      <sheetName val="ANALISA_railing4"/>
      <sheetName val="Ana__PU4"/>
      <sheetName val="Uraian_Teknis4"/>
      <sheetName val="1__BQ4"/>
      <sheetName val="rab_lt_2_bo5"/>
      <sheetName val="Man_Power___Comp5"/>
      <sheetName val="Harsat_Upah5"/>
      <sheetName val="Harga_Satuan4"/>
      <sheetName val="BQ_Rekapitulasi__Akhir2"/>
      <sheetName val="RAB_SEKRETARIAT_(1)4"/>
      <sheetName val="List_Material4"/>
      <sheetName val="Format_Report-for_analysis_onl4"/>
      <sheetName val="rekap_mekanikal4"/>
      <sheetName val="2__BQ4"/>
      <sheetName val="Analisa_24"/>
      <sheetName val="AnalisaSIPIL_RIIL4"/>
      <sheetName val="Up_&amp;_bhn4"/>
      <sheetName val="Volume_14"/>
      <sheetName val="A-11_Steel_Str5"/>
      <sheetName val="A-03_Pile5"/>
      <sheetName val="Bangunan_Utama_B4"/>
      <sheetName val="MAT'L_LIST4"/>
      <sheetName val="1_194"/>
      <sheetName val="Cover_Daf_25"/>
      <sheetName val="Galian_batu4"/>
      <sheetName val="MC_strp_CoDa_4"/>
      <sheetName val="2__MVAC_R14"/>
      <sheetName val="Str_BT4"/>
      <sheetName val="Off_+_Wh4"/>
      <sheetName val="Posisi_Biaya4"/>
      <sheetName val="BD_Div-2_sd_7_64"/>
      <sheetName val="GRAND_TOTAL4"/>
      <sheetName val="01A-_RAB4"/>
      <sheetName val="_schedule_AMD-2_Rev_III4"/>
      <sheetName val="3_14"/>
      <sheetName val="Fin_Sum4"/>
      <sheetName val="3_4-PIPE4"/>
      <sheetName val="_4"/>
      <sheetName val="Perhit_Alat2"/>
      <sheetName val="JPC_Breakdown_Price4"/>
      <sheetName val="CHITIET_VL_NC4"/>
      <sheetName val="H__Satuan4"/>
      <sheetName val="405BQBAK-ME_26_bakrie4"/>
      <sheetName val="Analisa_Upah_&amp;_Bahan_Plum4"/>
      <sheetName val="Harga_Upah+Bahan4"/>
      <sheetName val="B_Q_20074"/>
      <sheetName val="REKAP_TOTAL4"/>
      <sheetName val="Kurva_S_(barch-bulanan-25)4"/>
      <sheetName val="rab_me_(by_owner)_4"/>
      <sheetName val="BQ_(by_owner)4"/>
      <sheetName val="rab_me_(fisik)4"/>
      <sheetName val="HRGA_SATUAN_UPAH-BAHAN4"/>
      <sheetName val="fr_BS4"/>
      <sheetName val="HB_4"/>
      <sheetName val="MAT'L_LLIST4"/>
      <sheetName val="Time_Schedule4"/>
      <sheetName val="BQ_Detail4"/>
      <sheetName val="Master_Edit4"/>
      <sheetName val="3_Sch_ch4"/>
      <sheetName val="HB_me4"/>
      <sheetName val="PPh_224"/>
      <sheetName val="2_2_BQ4"/>
      <sheetName val="Public_Area4"/>
      <sheetName val="U__div_24"/>
      <sheetName val="SELISIH_HARGA4"/>
      <sheetName val="Fire_Alarm4"/>
      <sheetName val="Monitoring_Progres2"/>
      <sheetName val="Ope_FC2"/>
      <sheetName val="Sumber_Daya4"/>
      <sheetName val="Kuantitas_&amp;_Harga4"/>
      <sheetName val="Eng_Hrs_(HO)4"/>
      <sheetName val="Alat___Master2"/>
      <sheetName val="Alat__Jembatan2"/>
      <sheetName val="GRADASI_KELAS_A_(2)2"/>
      <sheetName val="timbunan_pilihan2"/>
      <sheetName val="harga_dasar3"/>
      <sheetName val="1_1_ALAT_TULIS_KANTOR2"/>
      <sheetName val="RKP_PLUMBING2"/>
      <sheetName val="Isolasi_Luar2"/>
      <sheetName val="Isolasi_Luar_Dalam2"/>
      <sheetName val="fill_in_first2"/>
      <sheetName val="Dft__Hrg_Bahan2"/>
      <sheetName val="GRAFIK_2"/>
      <sheetName val="플랜트_설치2"/>
      <sheetName val="RM_IA2"/>
      <sheetName val="BOQ_Full2"/>
      <sheetName val="Daf_12"/>
      <sheetName val="D_&amp;_W_sizes2"/>
      <sheetName val="Harsat_Bahan2"/>
      <sheetName val="Kalibrasi_Mock_(2)2"/>
      <sheetName val="analisa_hor2"/>
      <sheetName val="cal_belakang2"/>
      <sheetName val="Supl_X2"/>
      <sheetName val="Analisa_Harsat4"/>
      <sheetName val="Ts_Tahap_I_Kesehatan_&amp;_Bea_Cuk1"/>
      <sheetName val="1_2_용역비4"/>
      <sheetName val="Sort_31"/>
      <sheetName val="Analisa_Harga_Satuan2"/>
      <sheetName val="STAFFSCHED_2"/>
      <sheetName val="AU_Zone2"/>
      <sheetName val="Price_Breakdown2"/>
      <sheetName val="DIV_22"/>
      <sheetName val="Rekap_Biaya2"/>
      <sheetName val="F1c_DATA_ADM62"/>
      <sheetName val="Proyeksi_2017_Update_3_april1"/>
      <sheetName val="Kurva_S2"/>
      <sheetName val="Relokasi_PDAM2"/>
      <sheetName val="Jadual_Alat2"/>
      <sheetName val="Daftar_MPU2"/>
      <sheetName val="2_12"/>
      <sheetName val="2_3_(3)2"/>
      <sheetName val="SK_6(1)2"/>
      <sheetName val="SK_6(2)2"/>
      <sheetName val="3_1(1)2"/>
      <sheetName val="3_1(8)2"/>
      <sheetName val="3_2(1)2"/>
      <sheetName val="3_3(1)2"/>
      <sheetName val="SK_6_092"/>
      <sheetName val="5_1(2)2"/>
      <sheetName val="5_6(1)2"/>
      <sheetName val="5_7(1)2"/>
      <sheetName val="5_7(2)2"/>
      <sheetName val="6_1(1)2"/>
      <sheetName val="6_1(2)2"/>
      <sheetName val="6_3(1)2"/>
      <sheetName val="6_3(5a)2"/>
      <sheetName val="6_3(6c)2"/>
      <sheetName val="6_3(7a)2"/>
      <sheetName val="6_5(1a)2"/>
      <sheetName val="7_1(7)2"/>
      <sheetName val="7_1(10)2"/>
      <sheetName val="7_2_(9)2"/>
      <sheetName val="7_2_(10)2"/>
      <sheetName val="7_3(1)2"/>
      <sheetName val="7_6_(1)2"/>
      <sheetName val="7_10(1)2"/>
      <sheetName val="7_15(2)2"/>
      <sheetName val="7_15(9)2"/>
      <sheetName val="11_1(1)2"/>
      <sheetName val="11_1(3)a2"/>
      <sheetName val="11_1(7)2"/>
      <sheetName val="11_1(10)2"/>
      <sheetName val="NP_(2)2"/>
      <sheetName val="BQ_Arsit2"/>
      <sheetName val="An_HarSatPek2"/>
      <sheetName val="Sat_Bah_&amp;_Up2"/>
      <sheetName val="Vendor_Information2"/>
      <sheetName val="Cont__Fabrikasi1"/>
      <sheetName val="Penyusutan_Kendaraan2"/>
      <sheetName val="RAB_&amp;_RCO_OWNER_VERS_2"/>
      <sheetName val="Bill_of_Qty_MEP2"/>
      <sheetName val="Shares_Outstanding1"/>
      <sheetName val="Daf_Harga2"/>
      <sheetName val="REF_ONLY2"/>
      <sheetName val="공정계획(내부계획25%,내부w_f)2"/>
      <sheetName val="PRY_03-1_(Amd1)2"/>
      <sheetName val="PP_ALAT2"/>
      <sheetName val="B_U_ARC__POS_JAGA1"/>
      <sheetName val="Owning_cost_Alat2"/>
      <sheetName val="TB(Koordinat_XY)_(OK)1"/>
      <sheetName val="Mat_Real1"/>
      <sheetName val="RAB_20072"/>
      <sheetName val="Scope_of_work4"/>
      <sheetName val="tam-kur_sipil4"/>
      <sheetName val="tam-kur_baja4"/>
      <sheetName val="har_sat4"/>
      <sheetName val="M'trl_Baja4"/>
      <sheetName val="UPAH_KERJA4"/>
      <sheetName val="HARGA_ALAT3"/>
      <sheetName val="Rekap_Direct_Cost3"/>
      <sheetName val="Rekap_Tahap_12"/>
      <sheetName val="Weight_Bridge2"/>
      <sheetName val="Analisa_-Baku2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ELEMENT_SUM2"/>
      <sheetName val="00_Jumlah_Total2"/>
      <sheetName val="D3_12"/>
      <sheetName val="Hrg_Sat3"/>
      <sheetName val="Analisa_Bor1"/>
      <sheetName val="Alat_Berat1"/>
      <sheetName val="4-Basic_Price1"/>
      <sheetName val="ANALISA_UTAMA1"/>
      <sheetName val="Analisa_Teknik2"/>
      <sheetName val="1_B2"/>
      <sheetName val="bhn_FINAL1"/>
      <sheetName val="Unit_Rate2"/>
      <sheetName val="FIRE_FIGHTING2"/>
      <sheetName val="Jati_Gede2"/>
      <sheetName val="RBP-_22"/>
      <sheetName val="An__Harga1"/>
      <sheetName val="BL-_(JOB)2"/>
      <sheetName val="harga_dasar_T-M-A2"/>
      <sheetName val="faktor_&amp;_disc1"/>
      <sheetName val="hARGA_SAT2"/>
      <sheetName val="est_proy2"/>
      <sheetName val="UnitRateA_1_II2"/>
      <sheetName val="pay_items2"/>
      <sheetName val="Galian_12"/>
      <sheetName val="LAL_-_PASAR_PAGI_2"/>
      <sheetName val="DRUP_(ASLI)2"/>
      <sheetName val="Metod_TWR1"/>
      <sheetName val="Analis_(2)1"/>
      <sheetName val="Analisa_STR1"/>
      <sheetName val="rating_curve1"/>
      <sheetName val="Cost_Summary1"/>
      <sheetName val="SCH_Total1"/>
      <sheetName val="Sur_Site1"/>
      <sheetName val="PROGRESS_BULAN1"/>
      <sheetName val="Daf__Upah_&amp;_Bah1"/>
      <sheetName val="CloseOuts_by_Package1"/>
      <sheetName val="Harga_Sat_APP2"/>
      <sheetName val="Rek_An2"/>
      <sheetName val="7_공정표2"/>
      <sheetName val="Schedule_11a2"/>
      <sheetName val="Septick_tank2"/>
      <sheetName val="DATA_PROYEK2"/>
      <sheetName val="Rekap_12"/>
      <sheetName val="RPP01_32"/>
      <sheetName val="Skedjul_Rev1"/>
      <sheetName val="Rekap_RAP_real_(2)1"/>
      <sheetName val="sch_1_21"/>
      <sheetName val="BQ_All_21"/>
      <sheetName val="Bill_No_11"/>
      <sheetName val="RAP_FLAT+OPEN1"/>
      <sheetName val="An_H_Sat_Pek_Ut1"/>
      <sheetName val="B_Kim20101"/>
      <sheetName val="Risalah_KOM1"/>
      <sheetName val="LPS_APRL'081"/>
      <sheetName val="13_Nangakara_Weir1"/>
      <sheetName val="14_Irr_Canal_Work1"/>
      <sheetName val="15_Irr__Struc_Work1"/>
      <sheetName val="16_Pipe_Inst_1"/>
      <sheetName val="18_Lateral_Pipe1"/>
      <sheetName val="time_scedul_1"/>
      <sheetName val="CP3_Rkp1"/>
      <sheetName val="BoQ_C41"/>
      <sheetName val="Upah_&amp;_Bahan1"/>
      <sheetName val="SATUAN_JADI_1"/>
      <sheetName val="rekap_bahan_dan_alat1"/>
      <sheetName val="RAB_J18_1"/>
      <sheetName val="Basic_Data1"/>
      <sheetName val="daf_kh1"/>
      <sheetName val="DIV_11"/>
      <sheetName val="Rekap_(2)1"/>
      <sheetName val="Man_Power1"/>
      <sheetName val="Data_Tower1"/>
      <sheetName val="1_21"/>
      <sheetName val="List_of_Material_Price1"/>
      <sheetName val="Orgs_Proy1"/>
      <sheetName val="rekap_str_ars1"/>
      <sheetName val="OH_Mall1"/>
      <sheetName val="TAMBAH_KURANG1"/>
      <sheetName val="BSP_Medium_Class1"/>
      <sheetName val="BSP_Sch__401"/>
      <sheetName val="DAFT_ALAT,UPAH_&amp;_MAT1"/>
      <sheetName val="Harga_Upah1"/>
      <sheetName val="Morsip_Ht_Julu1"/>
      <sheetName val="F-PLT_BB1"/>
      <sheetName val="GAL_DKK_BB1"/>
      <sheetName val="BACK_HARIAN_GAL_DKK_BB1"/>
      <sheetName val="BACKUP_GAL_DKK_SB1"/>
      <sheetName val="GAL_DKK_SB1"/>
      <sheetName val="F-PLT_SB1"/>
      <sheetName val="BESI_FP_BB1"/>
      <sheetName val="BESI_FP_SB1"/>
      <sheetName val="RKP_BESI_PONDASI1"/>
      <sheetName val="Currency_Rate1"/>
      <sheetName val="A_Card1"/>
      <sheetName val="D_Kamar1"/>
      <sheetName val="Daftar_Upah&amp;Bahan1"/>
      <sheetName val="Bahan_1"/>
      <sheetName val="Pekerjaan_1"/>
      <sheetName val="Anl.+"/>
      <sheetName val="Actual &amp; Valuation by PY"/>
      <sheetName val="BBM-03"/>
      <sheetName val="MC0"/>
      <sheetName val="metode"/>
      <sheetName val="D3"/>
      <sheetName val="Gedung Kantor"/>
      <sheetName val="TPI"/>
      <sheetName val="Sat. Pek."/>
      <sheetName val="hsp_STR_ARS"/>
      <sheetName val="BQ_Tenis"/>
      <sheetName val="RAW MATERIALS "/>
      <sheetName val="D_harga"/>
      <sheetName val="BIL"/>
      <sheetName val="TE TS FA LAN MATV"/>
      <sheetName val="sai"/>
      <sheetName val="rekap-bialat"/>
      <sheetName val="Harsat_marina"/>
      <sheetName val="DHSD"/>
      <sheetName val="LP3,h_dsr"/>
      <sheetName val="an_tek1"/>
      <sheetName val="Dt"/>
      <sheetName val="BIODATA"/>
      <sheetName val="CATEGORY"/>
      <sheetName val="Links"/>
      <sheetName val="Lead"/>
      <sheetName val="prog-mgu"/>
      <sheetName val="Alat (2)"/>
      <sheetName val="DIV7-BM"/>
      <sheetName val="rumus"/>
      <sheetName val="7.4 anman"/>
      <sheetName val="10.1(1)d"/>
      <sheetName val="Analisa 6.8"/>
      <sheetName val="ana 300"/>
      <sheetName val="FormRental"/>
      <sheetName val="Analisa Gabungan"/>
      <sheetName val="B_7"/>
      <sheetName val="B_6"/>
      <sheetName val="Analisa RAB"/>
      <sheetName val="CekList"/>
      <sheetName val="Sch Tender"/>
      <sheetName val="Rekap RAP"/>
      <sheetName val="갑지"/>
      <sheetName val="Anal-2"/>
      <sheetName val="anal-mos"/>
      <sheetName val="anal-drainase,tanah&amp;ps batu"/>
      <sheetName val="anal-beton"/>
      <sheetName val="anal-aspal"/>
      <sheetName val="COST-PERSON-J.O."/>
      <sheetName val="RENTAL1"/>
      <sheetName val="PRD01-1"/>
      <sheetName val="vol_P31Ki"/>
      <sheetName val="5-Peralatan"/>
      <sheetName val="NMS Configuration"/>
      <sheetName val="TT04"/>
      <sheetName val="UP"/>
      <sheetName val="BH"/>
      <sheetName val="Project Brief"/>
      <sheetName val="Lamp NRC Item (4)"/>
      <sheetName val="HPS"/>
      <sheetName val="MENU"/>
      <sheetName val="Chiller"/>
      <sheetName val="BILL"/>
      <sheetName val="INPUT HARGA"/>
      <sheetName val="COVER Sh 1"/>
      <sheetName val="Tubing &amp; fitting"/>
      <sheetName val="AN ALAT1"/>
      <sheetName val="Cik-SPKhwu"/>
      <sheetName val="SUM"/>
      <sheetName val=" PE-F-42 MR 9 Manpower"/>
      <sheetName val="일작업량산출"/>
      <sheetName val="기본대가"/>
      <sheetName val="장비일작업량"/>
      <sheetName val="영업소실적"/>
      <sheetName val="EQ"/>
      <sheetName val="MTa"/>
      <sheetName val="95삼성급(본사)"/>
      <sheetName val="Hangarui"/>
      <sheetName val="IF(USBER;742)"/>
      <sheetName val="IF(Usber;081387871305;FALSE)"/>
      <sheetName val="Harga S Dasar"/>
      <sheetName val="isian"/>
      <sheetName val="An_pdkg"/>
      <sheetName val="JADWAL PELAKSANAAN"/>
      <sheetName val="quarry"/>
      <sheetName val="L. Hr"/>
      <sheetName val="ANAL KOEF"/>
      <sheetName val="諸経費"/>
      <sheetName val="清水計算営業税率関連"/>
      <sheetName val="GRAND REKAP"/>
      <sheetName val="Meto"/>
      <sheetName val="anal_P"/>
      <sheetName val="Rekap_Budget_R0"/>
      <sheetName val="PLB"/>
      <sheetName val="D2"/>
      <sheetName val="D3 (2)"/>
      <sheetName val="D5"/>
      <sheetName val="D7(2)"/>
      <sheetName val="D8(1)"/>
      <sheetName val="D8(2)"/>
      <sheetName val="D9"/>
      <sheetName val="Agg A"/>
      <sheetName val="Agg B"/>
      <sheetName val="HSU"/>
      <sheetName val="Disposals"/>
      <sheetName val="B"/>
      <sheetName val="LMKC_01"/>
      <sheetName val="AK-2004 (2)"/>
      <sheetName val="As"/>
      <sheetName val="CAB 2"/>
      <sheetName val="witholding tax list cji 2001"/>
      <sheetName val="Analisa Harga"/>
      <sheetName val="Rekap Anl"/>
      <sheetName val="Du_lieu"/>
      <sheetName val="DaftarHarga"/>
      <sheetName val="GUT"/>
      <sheetName val="UPAH DAN BAHAN"/>
      <sheetName val="REKAP  (1)"/>
      <sheetName val="hub"/>
      <sheetName val="1-BOQ"/>
      <sheetName val="Harga Mat "/>
      <sheetName val="ANAL_B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2">
          <cell r="B32" t="str">
            <v>2.3(1)</v>
          </cell>
          <cell r="C32" t="str">
            <v>Gorong-gorong pipa beton bertulang diameter dalam</v>
          </cell>
          <cell r="D32" t="str">
            <v>Gorong-gorong pipa beton bertulang diameter dalam</v>
          </cell>
          <cell r="E32">
            <v>0</v>
          </cell>
          <cell r="F32" t="str">
            <v>m</v>
          </cell>
          <cell r="G32">
            <v>0</v>
          </cell>
          <cell r="H32">
            <v>0</v>
          </cell>
          <cell r="I32">
            <v>0</v>
          </cell>
        </row>
        <row r="33">
          <cell r="D33" t="str">
            <v>80 cm -120 cm.</v>
          </cell>
        </row>
        <row r="34">
          <cell r="B34" t="str">
            <v>2.3(2)</v>
          </cell>
          <cell r="C34" t="str">
            <v>Gorong-gorong pipa baja gelombang.</v>
          </cell>
          <cell r="D34" t="str">
            <v>Gorong-gorong pipa baja gelombang.</v>
          </cell>
          <cell r="E34">
            <v>0</v>
          </cell>
          <cell r="F34" t="str">
            <v>ton</v>
          </cell>
          <cell r="G34">
            <v>0</v>
          </cell>
          <cell r="H34">
            <v>0</v>
          </cell>
          <cell r="I34">
            <v>0</v>
          </cell>
        </row>
        <row r="35">
          <cell r="I35">
            <v>0</v>
          </cell>
        </row>
        <row r="36">
          <cell r="B36" t="str">
            <v>2.3 (3)</v>
          </cell>
          <cell r="C36" t="str">
            <v>Saluran Beton Bertulang U  20 - 40 cm</v>
          </cell>
          <cell r="D36" t="str">
            <v>Saluran Beton Bertulang U  20 - 40 cm</v>
          </cell>
          <cell r="E36" t="e">
            <v>#REF!</v>
          </cell>
          <cell r="F36" t="str">
            <v>m</v>
          </cell>
          <cell r="G36">
            <v>0</v>
          </cell>
          <cell r="H36" t="e">
            <v>#REF!</v>
          </cell>
          <cell r="I36" t="e">
            <v>#REF!</v>
          </cell>
        </row>
        <row r="37">
          <cell r="B37" t="str">
            <v>2.3 (3)</v>
          </cell>
          <cell r="C37" t="str">
            <v>Saluran Beton Bertulang U  20 - 40 cm</v>
          </cell>
          <cell r="D37" t="str">
            <v>Saluran Beton Bertulang U  20 - 40 cm</v>
          </cell>
        </row>
        <row r="38">
          <cell r="B38" t="str">
            <v>2.3 (4)</v>
          </cell>
          <cell r="C38" t="str">
            <v>Saluran Beton Bertulang U  40 - 60 cm</v>
          </cell>
          <cell r="D38" t="str">
            <v>Saluran Beton Bertulang U  40 - 60 cm</v>
          </cell>
          <cell r="E38" t="e">
            <v>#REF!</v>
          </cell>
          <cell r="F38" t="str">
            <v>m</v>
          </cell>
          <cell r="G38">
            <v>0</v>
          </cell>
          <cell r="H38" t="e">
            <v>#REF!</v>
          </cell>
          <cell r="I38" t="e">
            <v>#REF!</v>
          </cell>
        </row>
        <row r="40">
          <cell r="B40" t="str">
            <v>2.4 (1)</v>
          </cell>
          <cell r="C40" t="str">
            <v xml:space="preserve">Urugan Berongga Atau Material Penyaring </v>
          </cell>
          <cell r="D40" t="str">
            <v xml:space="preserve">Urugan Berongga Atau Material Penyaring </v>
          </cell>
          <cell r="E40" t="e">
            <v>#REF!</v>
          </cell>
          <cell r="F40" t="str">
            <v>m3</v>
          </cell>
          <cell r="G40">
            <v>0</v>
          </cell>
          <cell r="H40" t="e">
            <v>#REF!</v>
          </cell>
          <cell r="I40" t="e">
            <v>#REF!</v>
          </cell>
        </row>
        <row r="42">
          <cell r="B42" t="str">
            <v>2.4(2)</v>
          </cell>
          <cell r="C42" t="str">
            <v>Pekerjaan drainase dibawah permukaan.</v>
          </cell>
          <cell r="D42" t="str">
            <v>Pekerjaan drainase dibawah permukaan.</v>
          </cell>
          <cell r="E42">
            <v>0</v>
          </cell>
          <cell r="F42" t="str">
            <v>m3</v>
          </cell>
          <cell r="G42">
            <v>0</v>
          </cell>
          <cell r="H42">
            <v>0</v>
          </cell>
          <cell r="I42">
            <v>0</v>
          </cell>
        </row>
        <row r="56">
          <cell r="B56" t="str">
            <v>3.1.(3a)</v>
          </cell>
          <cell r="C56" t="str">
            <v>Galian Kontruksi Kedalaman 0 - 2 m</v>
          </cell>
          <cell r="D56" t="str">
            <v>Galian Kontruksi Kedalaman 0 - 2 m</v>
          </cell>
          <cell r="E56">
            <v>0</v>
          </cell>
          <cell r="F56" t="str">
            <v>m3</v>
          </cell>
          <cell r="G56">
            <v>0</v>
          </cell>
          <cell r="H56">
            <v>0</v>
          </cell>
          <cell r="I56">
            <v>0</v>
          </cell>
        </row>
        <row r="58">
          <cell r="B58" t="str">
            <v>3.1.(3b)</v>
          </cell>
          <cell r="C58" t="str">
            <v>Galian Kontruksi Kedalaman 2 - 4 m</v>
          </cell>
          <cell r="D58" t="str">
            <v>Galian Kontruksi Kedalaman 2 - 4 m</v>
          </cell>
          <cell r="E58">
            <v>0</v>
          </cell>
          <cell r="F58" t="str">
            <v>m3</v>
          </cell>
          <cell r="G58">
            <v>0</v>
          </cell>
          <cell r="H58">
            <v>0</v>
          </cell>
          <cell r="I58">
            <v>0</v>
          </cell>
        </row>
        <row r="60">
          <cell r="B60" t="str">
            <v>3.1.(3c)</v>
          </cell>
          <cell r="C60" t="str">
            <v>Galian Kontruksi Kedalaman 4 - 6 m</v>
          </cell>
          <cell r="D60" t="str">
            <v>Galian Kontruksi Kedalaman 4 - 6 m</v>
          </cell>
          <cell r="E60">
            <v>0</v>
          </cell>
          <cell r="F60" t="str">
            <v>m3</v>
          </cell>
          <cell r="G60">
            <v>0</v>
          </cell>
          <cell r="H60">
            <v>0</v>
          </cell>
          <cell r="I60">
            <v>0</v>
          </cell>
        </row>
        <row r="62">
          <cell r="B62" t="str">
            <v>3.1.(4)</v>
          </cell>
          <cell r="C62" t="str">
            <v>Kisdam Pengering</v>
          </cell>
          <cell r="D62" t="str">
            <v>Kisdam Pengering</v>
          </cell>
          <cell r="E62">
            <v>0</v>
          </cell>
          <cell r="F62" t="str">
            <v>Ls</v>
          </cell>
          <cell r="G62">
            <v>0</v>
          </cell>
          <cell r="H62">
            <v>0</v>
          </cell>
          <cell r="I62">
            <v>0</v>
          </cell>
        </row>
        <row r="70">
          <cell r="B70" t="str">
            <v>3.4(1)</v>
          </cell>
          <cell r="C70" t="str">
            <v>Resapan pasir vertikal (diameter ....  cm)</v>
          </cell>
          <cell r="D70" t="str">
            <v>Resapan pasir vertikal (diameter ....  cm)</v>
          </cell>
          <cell r="E70">
            <v>0</v>
          </cell>
          <cell r="F70" t="str">
            <v>m</v>
          </cell>
          <cell r="G70">
            <v>0</v>
          </cell>
          <cell r="H70">
            <v>0</v>
          </cell>
          <cell r="I70">
            <v>0</v>
          </cell>
        </row>
        <row r="72">
          <cell r="B72" t="str">
            <v>3.4(2)</v>
          </cell>
          <cell r="C72" t="str">
            <v>Resapan pasir mendatar.</v>
          </cell>
          <cell r="D72" t="str">
            <v>Resapan pasir mendatar.</v>
          </cell>
          <cell r="E72">
            <v>0</v>
          </cell>
          <cell r="F72" t="str">
            <v>m3</v>
          </cell>
          <cell r="G72">
            <v>0</v>
          </cell>
          <cell r="H72">
            <v>0</v>
          </cell>
          <cell r="I72">
            <v>0</v>
          </cell>
        </row>
        <row r="86">
          <cell r="B86" t="str">
            <v>4.2(5)</v>
          </cell>
          <cell r="C86" t="str">
            <v>Bahu jalan agregat batu kapur.</v>
          </cell>
          <cell r="D86" t="str">
            <v>Bahu jalan agregat batu kapur.</v>
          </cell>
          <cell r="E86">
            <v>0</v>
          </cell>
          <cell r="F86" t="str">
            <v>m3</v>
          </cell>
          <cell r="G86">
            <v>0</v>
          </cell>
          <cell r="H86">
            <v>0</v>
          </cell>
          <cell r="I86">
            <v>0</v>
          </cell>
        </row>
        <row r="88">
          <cell r="B88" t="str">
            <v>4.2(6)</v>
          </cell>
          <cell r="C88" t="str">
            <v>Bahu jalan beton K . . . .</v>
          </cell>
          <cell r="D88" t="str">
            <v>Bahu jalan beton K . . . .</v>
          </cell>
          <cell r="E88">
            <v>0</v>
          </cell>
          <cell r="F88" t="str">
            <v>m3</v>
          </cell>
          <cell r="G88">
            <v>0</v>
          </cell>
          <cell r="H88">
            <v>0</v>
          </cell>
          <cell r="I88">
            <v>0</v>
          </cell>
        </row>
        <row r="90">
          <cell r="B90" t="str">
            <v>4.2(7)</v>
          </cell>
          <cell r="C90" t="str">
            <v>Bahu jalan paving block K . . . .</v>
          </cell>
          <cell r="D90" t="str">
            <v>Bahu jalan paving block K . . . .</v>
          </cell>
          <cell r="E90">
            <v>0</v>
          </cell>
          <cell r="F90" t="str">
            <v>m2</v>
          </cell>
          <cell r="G90">
            <v>0</v>
          </cell>
          <cell r="H90">
            <v>0</v>
          </cell>
          <cell r="I90">
            <v>0</v>
          </cell>
        </row>
        <row r="104">
          <cell r="B104">
            <v>5.3</v>
          </cell>
          <cell r="C104" t="str">
            <v>Lapis pondasi agregat Cement Treated Base (CTB).</v>
          </cell>
          <cell r="D104" t="str">
            <v>Lapis pondasi agregat Cement Treated Base (CTB).</v>
          </cell>
          <cell r="E104">
            <v>0</v>
          </cell>
          <cell r="F104" t="str">
            <v>m3</v>
          </cell>
          <cell r="G104">
            <v>0</v>
          </cell>
          <cell r="H104">
            <v>0</v>
          </cell>
          <cell r="I104">
            <v>0</v>
          </cell>
        </row>
        <row r="106">
          <cell r="B106" t="str">
            <v>5.4(1)</v>
          </cell>
          <cell r="C106" t="str">
            <v>Semen untuk lapis pondasi tanah semen.</v>
          </cell>
          <cell r="D106" t="str">
            <v>Semen untuk lapis pondasi tanah semen.</v>
          </cell>
          <cell r="E106">
            <v>0</v>
          </cell>
          <cell r="F106" t="str">
            <v>Ton</v>
          </cell>
          <cell r="G106">
            <v>0</v>
          </cell>
          <cell r="H106">
            <v>0</v>
          </cell>
          <cell r="I106">
            <v>0</v>
          </cell>
        </row>
        <row r="108">
          <cell r="B108" t="str">
            <v>5.4(2)</v>
          </cell>
          <cell r="C108" t="str">
            <v>Tanah untuk lapis pondasi tanah semen.</v>
          </cell>
          <cell r="D108" t="str">
            <v>Tanah untuk lapis pondasi tanah semen.</v>
          </cell>
          <cell r="E108">
            <v>0</v>
          </cell>
          <cell r="F108" t="str">
            <v>m3</v>
          </cell>
          <cell r="G108">
            <v>0</v>
          </cell>
          <cell r="H108">
            <v>0</v>
          </cell>
          <cell r="I108">
            <v>0</v>
          </cell>
        </row>
        <row r="126">
          <cell r="B126" t="str">
            <v>6.3(1)</v>
          </cell>
          <cell r="C126" t="str">
            <v>Latasir (sand sheet).</v>
          </cell>
          <cell r="D126" t="str">
            <v>Latasir (sand sheet).</v>
          </cell>
          <cell r="E126">
            <v>0</v>
          </cell>
          <cell r="F126" t="str">
            <v>m2</v>
          </cell>
          <cell r="G126">
            <v>0</v>
          </cell>
          <cell r="H126">
            <v>0</v>
          </cell>
          <cell r="I126">
            <v>0</v>
          </cell>
        </row>
        <row r="142">
          <cell r="B142" t="str">
            <v>7.1 (1)</v>
          </cell>
          <cell r="C142" t="str">
            <v>Beton K-350</v>
          </cell>
          <cell r="D142" t="str">
            <v>Beton K-350</v>
          </cell>
          <cell r="E142">
            <v>0</v>
          </cell>
          <cell r="F142" t="str">
            <v>m3</v>
          </cell>
          <cell r="G142">
            <v>0</v>
          </cell>
          <cell r="H142">
            <v>0</v>
          </cell>
          <cell r="I142">
            <v>0</v>
          </cell>
        </row>
        <row r="144">
          <cell r="B144" t="str">
            <v>7.1 (2)</v>
          </cell>
          <cell r="C144" t="str">
            <v>Beton K-300</v>
          </cell>
          <cell r="D144" t="str">
            <v>Beton K-300</v>
          </cell>
          <cell r="E144">
            <v>0</v>
          </cell>
          <cell r="F144" t="str">
            <v>m3</v>
          </cell>
          <cell r="G144">
            <v>0</v>
          </cell>
          <cell r="H144">
            <v>0</v>
          </cell>
          <cell r="I144">
            <v>0</v>
          </cell>
        </row>
        <row r="146">
          <cell r="B146" t="str">
            <v>7.1 (3)</v>
          </cell>
          <cell r="C146" t="str">
            <v>Beton K-275</v>
          </cell>
          <cell r="D146" t="str">
            <v>Beton K-275</v>
          </cell>
          <cell r="E146">
            <v>0</v>
          </cell>
          <cell r="F146" t="str">
            <v>m3</v>
          </cell>
          <cell r="G146">
            <v>0</v>
          </cell>
          <cell r="H146">
            <v>0</v>
          </cell>
          <cell r="I146">
            <v>0</v>
          </cell>
        </row>
        <row r="152">
          <cell r="B152" t="str">
            <v>7.1 (6)</v>
          </cell>
          <cell r="C152" t="str">
            <v>Beton Siklop ( K-175)</v>
          </cell>
          <cell r="D152" t="str">
            <v>Beton Siklop ( K-175)</v>
          </cell>
          <cell r="E152">
            <v>0</v>
          </cell>
          <cell r="F152" t="str">
            <v>m3</v>
          </cell>
          <cell r="G152">
            <v>0</v>
          </cell>
          <cell r="H152">
            <v>0</v>
          </cell>
          <cell r="I152">
            <v>0</v>
          </cell>
        </row>
        <row r="154">
          <cell r="B154" t="str">
            <v>7.1 (7)</v>
          </cell>
          <cell r="C154" t="str">
            <v>Beton Siklop ( K-225)</v>
          </cell>
          <cell r="D154" t="str">
            <v>Beton Siklop ( K-225)</v>
          </cell>
          <cell r="E154">
            <v>0</v>
          </cell>
          <cell r="F154" t="str">
            <v>m3</v>
          </cell>
          <cell r="G154">
            <v>0</v>
          </cell>
          <cell r="H154">
            <v>0</v>
          </cell>
          <cell r="I154">
            <v>0</v>
          </cell>
        </row>
        <row r="158">
          <cell r="B158" t="str">
            <v xml:space="preserve">7.1 (9) </v>
          </cell>
          <cell r="C158" t="str">
            <v>Tambahan biaya perancah beton dgn ketinggian diatas 5 m</v>
          </cell>
          <cell r="D158" t="str">
            <v>Tambahan biaya perancah beton dgn ketinggian diatas 5 m</v>
          </cell>
          <cell r="E158">
            <v>0</v>
          </cell>
          <cell r="F158" t="str">
            <v>m3</v>
          </cell>
          <cell r="G158">
            <v>0</v>
          </cell>
          <cell r="H158">
            <v>0</v>
          </cell>
          <cell r="I158">
            <v>0</v>
          </cell>
        </row>
        <row r="160">
          <cell r="B160" t="str">
            <v>7.2(1a)</v>
          </cell>
          <cell r="C160" t="str">
            <v>Pengadaan trucuk kayu dia ..... cm.</v>
          </cell>
          <cell r="D160" t="str">
            <v>Pengadaan trucuk kayu dia ..... cm.</v>
          </cell>
          <cell r="E160">
            <v>0</v>
          </cell>
          <cell r="F160" t="str">
            <v>m</v>
          </cell>
          <cell r="G160">
            <v>0</v>
          </cell>
          <cell r="H160">
            <v>0</v>
          </cell>
          <cell r="I160">
            <v>0</v>
          </cell>
        </row>
        <row r="162">
          <cell r="B162" t="str">
            <v>7.2(1 b)</v>
          </cell>
          <cell r="C162" t="str">
            <v>Pengadaan trucuk bambu dia ..... cm.</v>
          </cell>
          <cell r="D162" t="str">
            <v>Pengadaan trucuk bambu dia ..... cm.</v>
          </cell>
          <cell r="E162">
            <v>0</v>
          </cell>
          <cell r="F162" t="str">
            <v>m</v>
          </cell>
          <cell r="G162">
            <v>0</v>
          </cell>
          <cell r="H162">
            <v>0</v>
          </cell>
          <cell r="I162">
            <v>0</v>
          </cell>
        </row>
        <row r="164">
          <cell r="B164" t="str">
            <v>7.2(2)</v>
          </cell>
          <cell r="C164" t="str">
            <v>Pengadaan tiang pancang kayu dia ..... cm.</v>
          </cell>
          <cell r="D164" t="str">
            <v>Pengadaan tiang pancang kayu dia ..... cm.</v>
          </cell>
          <cell r="E164">
            <v>0</v>
          </cell>
          <cell r="F164" t="str">
            <v>m</v>
          </cell>
          <cell r="G164">
            <v>0</v>
          </cell>
          <cell r="H164">
            <v>0</v>
          </cell>
          <cell r="I164">
            <v>0</v>
          </cell>
        </row>
        <row r="166">
          <cell r="B166" t="str">
            <v>7.2(3)</v>
          </cell>
          <cell r="C166" t="str">
            <v>Pengadaan tiang pancang baja dia ..... cm.</v>
          </cell>
          <cell r="D166" t="str">
            <v>Pengadaan tiang pancang baja dia ..... cm.</v>
          </cell>
          <cell r="E166">
            <v>0</v>
          </cell>
          <cell r="F166" t="str">
            <v>m</v>
          </cell>
          <cell r="G166">
            <v>0</v>
          </cell>
          <cell r="H166">
            <v>0</v>
          </cell>
          <cell r="I166">
            <v>0</v>
          </cell>
        </row>
        <row r="168">
          <cell r="B168" t="str">
            <v>7.2(4)</v>
          </cell>
          <cell r="C168" t="str">
            <v>Pengadaan tiang pancang beton uk . . . x .   . cm</v>
          </cell>
          <cell r="D168" t="str">
            <v>Pengadaan tiang pancang beton uk . . . x .   . cm</v>
          </cell>
          <cell r="E168">
            <v>0</v>
          </cell>
          <cell r="F168" t="str">
            <v>m</v>
          </cell>
          <cell r="G168">
            <v>0</v>
          </cell>
          <cell r="H168">
            <v>0</v>
          </cell>
          <cell r="I168">
            <v>0</v>
          </cell>
        </row>
        <row r="170">
          <cell r="B170" t="str">
            <v>7.2(5)</v>
          </cell>
          <cell r="C170" t="str">
            <v>Pengadaan tiang pancang beton dia ... cm.</v>
          </cell>
          <cell r="D170" t="str">
            <v>Pengadaan tiang pancang beton dia ... cm.</v>
          </cell>
          <cell r="E170">
            <v>0</v>
          </cell>
          <cell r="F170" t="str">
            <v>m</v>
          </cell>
          <cell r="G170">
            <v>0</v>
          </cell>
          <cell r="H170">
            <v>0</v>
          </cell>
          <cell r="I170">
            <v>0</v>
          </cell>
        </row>
        <row r="172">
          <cell r="B172" t="str">
            <v>7.2(6)</v>
          </cell>
          <cell r="C172" t="str">
            <v>Pengadaan Sheet Pile baja.</v>
          </cell>
          <cell r="D172" t="str">
            <v>Pengadaan Sheet Pile baja.</v>
          </cell>
          <cell r="E172">
            <v>0</v>
          </cell>
          <cell r="F172" t="str">
            <v>m</v>
          </cell>
          <cell r="G172">
            <v>0</v>
          </cell>
          <cell r="H172">
            <v>0</v>
          </cell>
          <cell r="I172">
            <v>0</v>
          </cell>
        </row>
        <row r="174">
          <cell r="B174" t="str">
            <v>7.2(7)</v>
          </cell>
          <cell r="C174" t="str">
            <v>Pengadaan Sheet Pile beton.</v>
          </cell>
          <cell r="D174" t="str">
            <v>Pengadaan Sheet Pile beton.</v>
          </cell>
          <cell r="E174">
            <v>0</v>
          </cell>
          <cell r="F174" t="str">
            <v>m</v>
          </cell>
          <cell r="G174">
            <v>0</v>
          </cell>
          <cell r="H174">
            <v>0</v>
          </cell>
          <cell r="I174">
            <v>0</v>
          </cell>
        </row>
        <row r="176">
          <cell r="B176" t="str">
            <v>7.2(8a)</v>
          </cell>
          <cell r="C176" t="str">
            <v>Pemancangan trucuk kayu dia ..... cm.</v>
          </cell>
          <cell r="D176" t="str">
            <v>Pemancangan trucuk kayu dia ..... cm.</v>
          </cell>
          <cell r="E176">
            <v>0</v>
          </cell>
          <cell r="F176" t="str">
            <v>m</v>
          </cell>
          <cell r="G176">
            <v>0</v>
          </cell>
          <cell r="H176">
            <v>0</v>
          </cell>
          <cell r="I176">
            <v>0</v>
          </cell>
        </row>
        <row r="178">
          <cell r="B178" t="str">
            <v>7.2(8b)</v>
          </cell>
          <cell r="C178" t="str">
            <v>Pemancangan trucuk bambu dia ..... cm.</v>
          </cell>
          <cell r="D178" t="str">
            <v>Pemancangan trucuk bambu dia ..... cm.</v>
          </cell>
          <cell r="E178">
            <v>0</v>
          </cell>
          <cell r="F178" t="str">
            <v>m</v>
          </cell>
          <cell r="G178">
            <v>0</v>
          </cell>
          <cell r="H178">
            <v>0</v>
          </cell>
          <cell r="I178">
            <v>0</v>
          </cell>
        </row>
        <row r="180">
          <cell r="B180" t="str">
            <v>7.2(9)</v>
          </cell>
          <cell r="C180" t="str">
            <v>Pemancangan tiang pancang kayu dia ..... cm.</v>
          </cell>
          <cell r="D180" t="str">
            <v>Pemancangan tiang pancang kayu dia ..... cm.</v>
          </cell>
          <cell r="E180">
            <v>0</v>
          </cell>
          <cell r="F180" t="str">
            <v>m</v>
          </cell>
          <cell r="G180">
            <v>0</v>
          </cell>
          <cell r="H180">
            <v>0</v>
          </cell>
          <cell r="I180">
            <v>0</v>
          </cell>
        </row>
        <row r="182">
          <cell r="B182" t="str">
            <v>7.2(10)</v>
          </cell>
          <cell r="C182" t="str">
            <v>Pemancangan tiang pancang baja dia ..... cm.</v>
          </cell>
          <cell r="D182" t="str">
            <v>Pemancangan tiang pancang baja dia ..... cm.</v>
          </cell>
          <cell r="E182">
            <v>0</v>
          </cell>
          <cell r="F182" t="str">
            <v>m</v>
          </cell>
          <cell r="G182">
            <v>0</v>
          </cell>
          <cell r="H182">
            <v>0</v>
          </cell>
          <cell r="I182">
            <v>0</v>
          </cell>
        </row>
        <row r="184">
          <cell r="B184" t="str">
            <v>7.2(11)</v>
          </cell>
          <cell r="C184" t="str">
            <v>Pemancangan tiang pancang beton uk ... x ... cm.</v>
          </cell>
          <cell r="D184" t="str">
            <v>Pemancangan tiang pancang beton uk ... x ... cm.</v>
          </cell>
          <cell r="E184">
            <v>0</v>
          </cell>
          <cell r="F184" t="str">
            <v>m</v>
          </cell>
          <cell r="G184">
            <v>0</v>
          </cell>
          <cell r="H184">
            <v>0</v>
          </cell>
          <cell r="I184">
            <v>0</v>
          </cell>
        </row>
        <row r="186">
          <cell r="B186" t="str">
            <v>7.2 (12)</v>
          </cell>
          <cell r="C186" t="str">
            <v>Pemancangan Tiang Pancang Beton Dia 45 Cm</v>
          </cell>
          <cell r="D186" t="str">
            <v>Pemancangan Tiang Pancang Beton Dia 45 Cm</v>
          </cell>
          <cell r="E186">
            <v>0</v>
          </cell>
          <cell r="F186" t="str">
            <v>M'</v>
          </cell>
          <cell r="G186">
            <v>0</v>
          </cell>
          <cell r="H186">
            <v>0</v>
          </cell>
          <cell r="I186">
            <v>0</v>
          </cell>
        </row>
        <row r="188">
          <cell r="B188" t="str">
            <v>7.2(13)</v>
          </cell>
          <cell r="C188" t="str">
            <v>Pemancangan Sheet Pile baja.</v>
          </cell>
          <cell r="D188" t="str">
            <v>Pemancangan Sheet Pile baja.</v>
          </cell>
          <cell r="E188">
            <v>0</v>
          </cell>
          <cell r="F188" t="str">
            <v>m</v>
          </cell>
          <cell r="G188">
            <v>0</v>
          </cell>
          <cell r="H188">
            <v>0</v>
          </cell>
          <cell r="I188">
            <v>0</v>
          </cell>
        </row>
        <row r="190">
          <cell r="B190" t="str">
            <v>7.2(14)</v>
          </cell>
          <cell r="C190" t="str">
            <v>Pemancangan Sheet Pile beton.</v>
          </cell>
          <cell r="D190" t="str">
            <v>Pemancangan Sheet Pile beton.</v>
          </cell>
          <cell r="E190">
            <v>0</v>
          </cell>
          <cell r="F190" t="str">
            <v>m</v>
          </cell>
          <cell r="G190">
            <v>0</v>
          </cell>
          <cell r="H190">
            <v>0</v>
          </cell>
          <cell r="I190">
            <v>0</v>
          </cell>
        </row>
        <row r="194">
          <cell r="B194" t="str">
            <v>7.3(2)</v>
          </cell>
          <cell r="C194" t="str">
            <v>Baja tulangan U24 ulir.</v>
          </cell>
          <cell r="D194" t="str">
            <v>Baja tulangan U24 ulir.</v>
          </cell>
          <cell r="E194">
            <v>0</v>
          </cell>
          <cell r="F194" t="str">
            <v>kg</v>
          </cell>
          <cell r="G194">
            <v>0</v>
          </cell>
          <cell r="H194">
            <v>0</v>
          </cell>
          <cell r="I194">
            <v>0</v>
          </cell>
        </row>
        <row r="198">
          <cell r="B198" t="str">
            <v>7.4(1)</v>
          </cell>
          <cell r="C198" t="str">
            <v>Pabrikasi dan pemasangan baja bangunan, tegangan</v>
          </cell>
          <cell r="D198" t="str">
            <v>Pabrikasi dan pemasangan baja bangunan, tegangan</v>
          </cell>
          <cell r="E198">
            <v>0</v>
          </cell>
          <cell r="F198" t="str">
            <v>kg</v>
          </cell>
          <cell r="G198">
            <v>0</v>
          </cell>
          <cell r="H198">
            <v>0</v>
          </cell>
          <cell r="I198">
            <v>0</v>
          </cell>
        </row>
        <row r="199">
          <cell r="D199" t="str">
            <v>leleh 28 kg/mm2 untuk pipa railing dan drainase.</v>
          </cell>
        </row>
        <row r="200">
          <cell r="B200" t="str">
            <v>7.4(2)</v>
          </cell>
          <cell r="C200" t="str">
            <v>Pabrikasi dan pemasangan baja bangunan, tegangan</v>
          </cell>
          <cell r="D200" t="str">
            <v>Pabrikasi dan pemasangan baja bangunan, tegangan</v>
          </cell>
          <cell r="E200">
            <v>0</v>
          </cell>
          <cell r="F200" t="str">
            <v>kg</v>
          </cell>
          <cell r="G200">
            <v>0</v>
          </cell>
          <cell r="H200">
            <v>0</v>
          </cell>
          <cell r="I200">
            <v>0</v>
          </cell>
        </row>
        <row r="201">
          <cell r="D201" t="str">
            <v>leleh 35 kg/mm2 untuk plat dan profil.</v>
          </cell>
        </row>
        <row r="202">
          <cell r="B202" t="str">
            <v>7.4(3)</v>
          </cell>
          <cell r="C202" t="str">
            <v>Perletakan baja.</v>
          </cell>
          <cell r="D202" t="str">
            <v>Perletakan baja.</v>
          </cell>
          <cell r="E202">
            <v>0</v>
          </cell>
          <cell r="F202" t="str">
            <v>kg</v>
          </cell>
          <cell r="G202">
            <v>0</v>
          </cell>
          <cell r="H202">
            <v>0</v>
          </cell>
          <cell r="I202">
            <v>0</v>
          </cell>
        </row>
        <row r="204">
          <cell r="B204" t="str">
            <v>7.4(4)</v>
          </cell>
          <cell r="C204" t="str">
            <v>Perletakan elastomeric.</v>
          </cell>
          <cell r="D204" t="str">
            <v>Perletakan elastomeric.</v>
          </cell>
          <cell r="E204">
            <v>0</v>
          </cell>
          <cell r="F204" t="str">
            <v>dm3</v>
          </cell>
          <cell r="G204">
            <v>0</v>
          </cell>
          <cell r="H204">
            <v>0</v>
          </cell>
          <cell r="I204">
            <v>0</v>
          </cell>
        </row>
        <row r="206">
          <cell r="B206" t="str">
            <v>7.4(5)</v>
          </cell>
          <cell r="C206" t="str">
            <v>Pemasangan lengkap bangunan atas Steel Plate Girder.</v>
          </cell>
          <cell r="D206" t="str">
            <v>Pemasangan lengkap bangunan atas Steel Plate Girder.</v>
          </cell>
          <cell r="E206">
            <v>0</v>
          </cell>
          <cell r="F206" t="str">
            <v>kg</v>
          </cell>
          <cell r="G206">
            <v>0</v>
          </cell>
          <cell r="H206">
            <v>0</v>
          </cell>
          <cell r="I206">
            <v>0</v>
          </cell>
        </row>
        <row r="208">
          <cell r="B208" t="str">
            <v>7.4(6)</v>
          </cell>
          <cell r="C208" t="str">
            <v>Pemasangan lengkap bangunan atas Rangka Baja.</v>
          </cell>
          <cell r="D208" t="str">
            <v>Pemasangan lengkap bangunan atas Rangka Baja.</v>
          </cell>
          <cell r="E208">
            <v>0</v>
          </cell>
          <cell r="F208" t="str">
            <v>kg</v>
          </cell>
          <cell r="G208">
            <v>0</v>
          </cell>
          <cell r="H208">
            <v>0</v>
          </cell>
          <cell r="I208">
            <v>0</v>
          </cell>
        </row>
        <row r="210">
          <cell r="B210" t="str">
            <v>7.5(1)</v>
          </cell>
          <cell r="C210" t="str">
            <v>Sumuran silinder diameter .... cm.</v>
          </cell>
          <cell r="D210" t="str">
            <v>Sumuran silinder diameter .... cm.</v>
          </cell>
          <cell r="E210">
            <v>0</v>
          </cell>
          <cell r="F210" t="str">
            <v>m</v>
          </cell>
          <cell r="G210">
            <v>0</v>
          </cell>
          <cell r="H210">
            <v>0</v>
          </cell>
          <cell r="I210">
            <v>0</v>
          </cell>
        </row>
        <row r="212">
          <cell r="B212" t="str">
            <v>7.5(2)</v>
          </cell>
          <cell r="C212" t="str">
            <v>Sumuran box ukuran .... cm x .... cm.</v>
          </cell>
          <cell r="D212" t="str">
            <v>Sumuran box ukuran .... cm x .... cm.</v>
          </cell>
          <cell r="E212">
            <v>0</v>
          </cell>
          <cell r="F212" t="str">
            <v>m</v>
          </cell>
          <cell r="G212">
            <v>0</v>
          </cell>
          <cell r="H212">
            <v>0</v>
          </cell>
          <cell r="I212">
            <v>0</v>
          </cell>
        </row>
        <row r="214">
          <cell r="B214" t="str">
            <v>7.5(3)</v>
          </cell>
          <cell r="C214" t="str">
            <v>Menurunkan sumuran silinder diameter .... cm.</v>
          </cell>
          <cell r="D214" t="str">
            <v>Menurunkan sumuran silinder diameter .... cm.</v>
          </cell>
          <cell r="E214">
            <v>0</v>
          </cell>
          <cell r="F214" t="str">
            <v>m</v>
          </cell>
          <cell r="G214">
            <v>0</v>
          </cell>
          <cell r="H214">
            <v>0</v>
          </cell>
          <cell r="I214">
            <v>0</v>
          </cell>
        </row>
        <row r="216">
          <cell r="B216" t="str">
            <v>7.5(4)</v>
          </cell>
          <cell r="C216" t="str">
            <v>Menurunkan sumuran box ukuran .... cm x .... cm.</v>
          </cell>
          <cell r="D216" t="str">
            <v>Menurunkan sumuran box ukuran .... cm x .... cm.</v>
          </cell>
          <cell r="E216">
            <v>0</v>
          </cell>
          <cell r="F216" t="str">
            <v>m</v>
          </cell>
          <cell r="G216">
            <v>0</v>
          </cell>
          <cell r="H216">
            <v>0</v>
          </cell>
          <cell r="I216">
            <v>0</v>
          </cell>
        </row>
        <row r="218">
          <cell r="B218" t="str">
            <v>7.6(1)</v>
          </cell>
          <cell r="C218" t="str">
            <v>Beton Pratekan cast-in place bentang . . . . M.</v>
          </cell>
          <cell r="D218" t="str">
            <v>Beton Pratekan cast-in place bentang . . . . M.</v>
          </cell>
          <cell r="E218">
            <v>0</v>
          </cell>
          <cell r="F218" t="str">
            <v>Buah</v>
          </cell>
          <cell r="G218">
            <v>0</v>
          </cell>
          <cell r="H218">
            <v>0</v>
          </cell>
          <cell r="I218">
            <v>0</v>
          </cell>
        </row>
        <row r="220">
          <cell r="B220" t="str">
            <v>7.6(2)</v>
          </cell>
          <cell r="C220" t="str">
            <v>Beton Pratekan pre-cast bentang . . . . M.</v>
          </cell>
          <cell r="D220" t="str">
            <v>Beton Pratekan pre-cast bentang . . . . M.</v>
          </cell>
          <cell r="E220">
            <v>0</v>
          </cell>
          <cell r="F220" t="str">
            <v>Buah</v>
          </cell>
          <cell r="G220">
            <v>0</v>
          </cell>
          <cell r="H220">
            <v>0</v>
          </cell>
          <cell r="I220">
            <v>0</v>
          </cell>
        </row>
        <row r="222">
          <cell r="B222" t="str">
            <v>7.6(3)</v>
          </cell>
          <cell r="C222" t="str">
            <v>Pelat Berongga Beton Pratekan pre-cast bentang . . . . M.</v>
          </cell>
          <cell r="D222" t="str">
            <v>Pelat Berongga Beton Pratekan pre-cast bentang . . . . M.</v>
          </cell>
          <cell r="E222">
            <v>0</v>
          </cell>
          <cell r="F222" t="str">
            <v>Buah</v>
          </cell>
          <cell r="G222">
            <v>0</v>
          </cell>
          <cell r="H222">
            <v>0</v>
          </cell>
          <cell r="I222">
            <v>0</v>
          </cell>
        </row>
        <row r="224">
          <cell r="B224" t="str">
            <v>7.8(1)</v>
          </cell>
          <cell r="C224" t="str">
            <v>Pasangan batu kosong.</v>
          </cell>
          <cell r="D224" t="str">
            <v>Pasangan batu kosong.</v>
          </cell>
          <cell r="E224">
            <v>0</v>
          </cell>
          <cell r="F224" t="str">
            <v>m3</v>
          </cell>
          <cell r="G224">
            <v>0</v>
          </cell>
          <cell r="H224">
            <v>0</v>
          </cell>
          <cell r="I224">
            <v>0</v>
          </cell>
        </row>
        <row r="228">
          <cell r="B228" t="str">
            <v>7.8(2)</v>
          </cell>
          <cell r="C228" t="str">
            <v>Gabion (bronjong).</v>
          </cell>
          <cell r="D228" t="str">
            <v>Gabion (bronjong).</v>
          </cell>
          <cell r="E228">
            <v>0</v>
          </cell>
          <cell r="F228" t="str">
            <v>m3</v>
          </cell>
          <cell r="G228">
            <v>0</v>
          </cell>
          <cell r="H228">
            <v>0</v>
          </cell>
          <cell r="I228">
            <v>0</v>
          </cell>
        </row>
        <row r="230">
          <cell r="B230" t="str">
            <v>7.11(1)</v>
          </cell>
          <cell r="C230" t="str">
            <v>Expantiont joint type I.</v>
          </cell>
          <cell r="D230" t="str">
            <v>Expantiont joint type I.</v>
          </cell>
          <cell r="E230">
            <v>0</v>
          </cell>
          <cell r="F230" t="str">
            <v>m</v>
          </cell>
          <cell r="G230">
            <v>0</v>
          </cell>
          <cell r="H230">
            <v>0</v>
          </cell>
          <cell r="I230">
            <v>0</v>
          </cell>
        </row>
        <row r="232">
          <cell r="B232" t="str">
            <v>7.11(2)</v>
          </cell>
          <cell r="C232" t="str">
            <v>Expantiont joint type II (mutu tinggi).</v>
          </cell>
          <cell r="D232" t="str">
            <v>Expantiont joint type II (mutu tinggi).</v>
          </cell>
          <cell r="E232">
            <v>0</v>
          </cell>
          <cell r="F232" t="str">
            <v>m</v>
          </cell>
          <cell r="G232">
            <v>0</v>
          </cell>
          <cell r="H232">
            <v>0</v>
          </cell>
          <cell r="I232">
            <v>0</v>
          </cell>
        </row>
        <row r="254">
          <cell r="B254" t="str">
            <v>8.1 (6)</v>
          </cell>
          <cell r="C254" t="str">
            <v>Campuran Aspal Dingin untuk Pekerjaan Minor</v>
          </cell>
          <cell r="D254" t="str">
            <v>Campuran Aspal Dingin untuk Pekerjaan Minor</v>
          </cell>
          <cell r="E254">
            <v>0</v>
          </cell>
          <cell r="F254" t="str">
            <v>M3</v>
          </cell>
          <cell r="G254">
            <v>0</v>
          </cell>
          <cell r="H254">
            <v>0</v>
          </cell>
          <cell r="I254">
            <v>0</v>
          </cell>
        </row>
        <row r="266">
          <cell r="B266" t="str">
            <v>8.1(12)</v>
          </cell>
          <cell r="C266" t="str">
            <v>Material urugan pilihan untuk pekerjaan minor.</v>
          </cell>
          <cell r="D266" t="str">
            <v>Material urugan pilihan untuk pekerjaan minor.</v>
          </cell>
          <cell r="E266">
            <v>0</v>
          </cell>
          <cell r="F266" t="str">
            <v>m3</v>
          </cell>
          <cell r="G266">
            <v>0</v>
          </cell>
          <cell r="H266">
            <v>0</v>
          </cell>
          <cell r="I266">
            <v>0</v>
          </cell>
        </row>
        <row r="268">
          <cell r="B268" t="str">
            <v>8.1(13)</v>
          </cell>
          <cell r="C268" t="str">
            <v>Latasir (Sand sheet) untuk pekerjaan minor.</v>
          </cell>
          <cell r="D268" t="str">
            <v>Latasir (Sand sheet) untuk pekerjaan minor.</v>
          </cell>
          <cell r="E268">
            <v>0</v>
          </cell>
          <cell r="F268" t="str">
            <v>m2</v>
          </cell>
          <cell r="G268">
            <v>0</v>
          </cell>
          <cell r="H268">
            <v>0</v>
          </cell>
          <cell r="I268">
            <v>0</v>
          </cell>
        </row>
        <row r="270">
          <cell r="B270" t="str">
            <v>8.1(14)</v>
          </cell>
          <cell r="C270" t="str">
            <v>Beton K-125/BO untuk pekerjaan minor.</v>
          </cell>
          <cell r="D270" t="str">
            <v>Beton K-125/BO untuk pekerjaan minor.</v>
          </cell>
          <cell r="E270">
            <v>0</v>
          </cell>
          <cell r="F270" t="str">
            <v>m3</v>
          </cell>
          <cell r="G270">
            <v>0</v>
          </cell>
          <cell r="H270">
            <v>0</v>
          </cell>
          <cell r="I270">
            <v>0</v>
          </cell>
        </row>
        <row r="272">
          <cell r="B272" t="str">
            <v>8.1(15)</v>
          </cell>
          <cell r="C272" t="str">
            <v>Beton K-175 untuk pekerjaan minor.</v>
          </cell>
          <cell r="D272" t="str">
            <v>Beton K-175 untuk pekerjaan minor.</v>
          </cell>
          <cell r="E272">
            <v>0</v>
          </cell>
          <cell r="F272" t="str">
            <v>m3</v>
          </cell>
          <cell r="G272">
            <v>0</v>
          </cell>
          <cell r="H272">
            <v>0</v>
          </cell>
          <cell r="I272">
            <v>0</v>
          </cell>
        </row>
        <row r="274">
          <cell r="B274" t="str">
            <v>8.3(1)</v>
          </cell>
          <cell r="C274" t="str">
            <v>Stabilisasi dengan tanaman rumput.</v>
          </cell>
          <cell r="D274" t="str">
            <v>Stabilisasi dengan tanaman rumput.</v>
          </cell>
          <cell r="E274">
            <v>0</v>
          </cell>
          <cell r="F274" t="str">
            <v>m2</v>
          </cell>
          <cell r="G274">
            <v>0</v>
          </cell>
          <cell r="H274">
            <v>0</v>
          </cell>
          <cell r="I274">
            <v>0</v>
          </cell>
        </row>
        <row r="288">
          <cell r="B288" t="str">
            <v>8.4 (6)</v>
          </cell>
          <cell r="C288" t="str">
            <v>Rel Pengaman ( Guard Rail )</v>
          </cell>
          <cell r="D288" t="str">
            <v>Rel Pengaman ( Guard Rail )</v>
          </cell>
          <cell r="E288">
            <v>0</v>
          </cell>
          <cell r="F288" t="str">
            <v>Buah</v>
          </cell>
          <cell r="G288">
            <v>0</v>
          </cell>
          <cell r="H288">
            <v>0</v>
          </cell>
          <cell r="I288">
            <v>0</v>
          </cell>
        </row>
        <row r="290">
          <cell r="B290" t="str">
            <v>8.5(1)</v>
          </cell>
          <cell r="C290" t="str">
            <v>Pengembalian kondisi lantai jembatan beton.</v>
          </cell>
          <cell r="D290" t="str">
            <v>Pengembalian kondisi lantai jembatan beton.</v>
          </cell>
          <cell r="E290">
            <v>0</v>
          </cell>
          <cell r="F290" t="str">
            <v>m2</v>
          </cell>
          <cell r="G290">
            <v>0</v>
          </cell>
          <cell r="H290">
            <v>0</v>
          </cell>
          <cell r="I290">
            <v>0</v>
          </cell>
        </row>
        <row r="292">
          <cell r="B292" t="str">
            <v>8.5(2)</v>
          </cell>
          <cell r="C292" t="str">
            <v>Pengembalian kondisi lantai jembatan kayu.</v>
          </cell>
          <cell r="D292" t="str">
            <v>Pengembalian kondisi lantai jembatan kayu.</v>
          </cell>
          <cell r="E292">
            <v>0</v>
          </cell>
          <cell r="F292" t="str">
            <v>m2</v>
          </cell>
          <cell r="G292">
            <v>0</v>
          </cell>
          <cell r="H292">
            <v>0</v>
          </cell>
          <cell r="I292">
            <v>0</v>
          </cell>
        </row>
        <row r="294">
          <cell r="B294" t="str">
            <v>8.5(3)</v>
          </cell>
          <cell r="C294" t="str">
            <v>Pengembalian kondisi pelapisan permukaan baja struktur</v>
          </cell>
          <cell r="D294" t="str">
            <v>Pengembalian kondisi pelapisan permukaan baja struktur</v>
          </cell>
          <cell r="E294">
            <v>0</v>
          </cell>
          <cell r="F294" t="str">
            <v>m2</v>
          </cell>
          <cell r="G294">
            <v>0</v>
          </cell>
          <cell r="H294">
            <v>0</v>
          </cell>
          <cell r="I294">
            <v>0</v>
          </cell>
        </row>
        <row r="295">
          <cell r="D295" t="str">
            <v>(pengecatan).</v>
          </cell>
        </row>
        <row r="296">
          <cell r="B296" t="str">
            <v>8.5(4)</v>
          </cell>
          <cell r="C296" t="str">
            <v>Penyuntikan epoxy resin grout.</v>
          </cell>
          <cell r="D296" t="str">
            <v>Penyuntikan epoxy resin grout.</v>
          </cell>
          <cell r="E296">
            <v>0</v>
          </cell>
          <cell r="F296" t="str">
            <v>m2</v>
          </cell>
          <cell r="G296">
            <v>0</v>
          </cell>
          <cell r="H296">
            <v>0</v>
          </cell>
          <cell r="I296">
            <v>0</v>
          </cell>
        </row>
        <row r="298">
          <cell r="B298">
            <v>8.6</v>
          </cell>
          <cell r="C298" t="str">
            <v>Kerb beton.</v>
          </cell>
          <cell r="D298" t="str">
            <v>Kerb beton.</v>
          </cell>
          <cell r="E298">
            <v>0</v>
          </cell>
          <cell r="F298" t="str">
            <v>m</v>
          </cell>
          <cell r="G298">
            <v>0</v>
          </cell>
          <cell r="H298">
            <v>0</v>
          </cell>
          <cell r="I298">
            <v>0</v>
          </cell>
        </row>
        <row r="300">
          <cell r="B300">
            <v>8.6999999999999993</v>
          </cell>
          <cell r="C300" t="str">
            <v>Perkerasan blok pada trotoir dan median.</v>
          </cell>
          <cell r="D300" t="str">
            <v>Perkerasan blok pada trotoir dan median.</v>
          </cell>
          <cell r="E300">
            <v>0</v>
          </cell>
          <cell r="F300" t="str">
            <v>m2</v>
          </cell>
          <cell r="G300">
            <v>0</v>
          </cell>
          <cell r="H300">
            <v>0</v>
          </cell>
          <cell r="I300">
            <v>0</v>
          </cell>
        </row>
        <row r="302">
          <cell r="B302" t="str">
            <v>8.8(1)</v>
          </cell>
          <cell r="C302" t="str">
            <v>Penerangan jalan lampu tunggal.</v>
          </cell>
          <cell r="D302" t="str">
            <v>Penerangan jalan lampu tunggal.</v>
          </cell>
          <cell r="E302">
            <v>0</v>
          </cell>
          <cell r="F302" t="str">
            <v>Buah</v>
          </cell>
          <cell r="G302">
            <v>0</v>
          </cell>
          <cell r="H302">
            <v>0</v>
          </cell>
          <cell r="I302">
            <v>0</v>
          </cell>
        </row>
        <row r="304">
          <cell r="B304" t="str">
            <v>8.8(2)</v>
          </cell>
          <cell r="C304" t="str">
            <v>Penerangan jalan lampu ganda.</v>
          </cell>
          <cell r="D304" t="str">
            <v>Penerangan jalan lampu ganda.</v>
          </cell>
          <cell r="E304">
            <v>0</v>
          </cell>
          <cell r="F304" t="str">
            <v>Buah</v>
          </cell>
          <cell r="G304">
            <v>0</v>
          </cell>
          <cell r="H304">
            <v>0</v>
          </cell>
          <cell r="I304">
            <v>0</v>
          </cell>
        </row>
        <row r="306">
          <cell r="B306">
            <v>8.9</v>
          </cell>
          <cell r="C306" t="str">
            <v>Penghalang median beton pracetak.</v>
          </cell>
          <cell r="D306" t="str">
            <v>Penghalang median beton pracetak.</v>
          </cell>
          <cell r="E306">
            <v>0</v>
          </cell>
          <cell r="F306" t="str">
            <v>m</v>
          </cell>
          <cell r="G306">
            <v>0</v>
          </cell>
          <cell r="H306">
            <v>0</v>
          </cell>
          <cell r="I306">
            <v>0</v>
          </cell>
        </row>
        <row r="308">
          <cell r="B308" t="str">
            <v>8.10(1)</v>
          </cell>
          <cell r="C308" t="str">
            <v>Pengecatan kayu.</v>
          </cell>
          <cell r="D308" t="str">
            <v>Pengecatan kayu.</v>
          </cell>
          <cell r="E308">
            <v>0</v>
          </cell>
          <cell r="F308" t="str">
            <v>m2</v>
          </cell>
          <cell r="G308">
            <v>0</v>
          </cell>
          <cell r="H308">
            <v>0</v>
          </cell>
          <cell r="I308">
            <v>0</v>
          </cell>
        </row>
        <row r="310">
          <cell r="B310" t="str">
            <v>8.10(2)</v>
          </cell>
          <cell r="C310" t="str">
            <v>Pengecatan besi.</v>
          </cell>
          <cell r="D310" t="str">
            <v>Pengecatan besi.</v>
          </cell>
          <cell r="E310">
            <v>0</v>
          </cell>
          <cell r="F310" t="str">
            <v>m2</v>
          </cell>
          <cell r="G310">
            <v>0</v>
          </cell>
          <cell r="H310">
            <v>0</v>
          </cell>
          <cell r="I310">
            <v>0</v>
          </cell>
        </row>
        <row r="312">
          <cell r="B312" t="str">
            <v>8.10(3)</v>
          </cell>
          <cell r="C312" t="str">
            <v>Pengecatan tembok / beton.</v>
          </cell>
          <cell r="D312" t="str">
            <v>Pengecatan tembok / beton.</v>
          </cell>
          <cell r="E312">
            <v>0</v>
          </cell>
          <cell r="F312" t="str">
            <v>m2</v>
          </cell>
          <cell r="G312">
            <v>0</v>
          </cell>
          <cell r="H312">
            <v>0</v>
          </cell>
          <cell r="I312">
            <v>0</v>
          </cell>
        </row>
        <row r="314">
          <cell r="B314">
            <v>8.11</v>
          </cell>
          <cell r="C314" t="str">
            <v>Pagar penghalang (Guard rail).</v>
          </cell>
          <cell r="D314" t="str">
            <v>Pagar penghalang (Guard rail).</v>
          </cell>
          <cell r="E314">
            <v>0</v>
          </cell>
          <cell r="F314" t="str">
            <v>m</v>
          </cell>
          <cell r="G314">
            <v>0</v>
          </cell>
          <cell r="H314">
            <v>0</v>
          </cell>
          <cell r="I314">
            <v>0</v>
          </cell>
        </row>
        <row r="316">
          <cell r="B316">
            <v>8.1199999999999992</v>
          </cell>
          <cell r="C316" t="str">
            <v>Pipa utilitas</v>
          </cell>
          <cell r="D316" t="str">
            <v>Pipa utilitas</v>
          </cell>
          <cell r="E316">
            <v>0</v>
          </cell>
          <cell r="F316" t="str">
            <v>m</v>
          </cell>
          <cell r="G316">
            <v>0</v>
          </cell>
          <cell r="H316">
            <v>0</v>
          </cell>
          <cell r="I316">
            <v>0</v>
          </cell>
        </row>
        <row r="320">
          <cell r="B320" t="str">
            <v>DIV. IX</v>
          </cell>
          <cell r="C320" t="str">
            <v>PEKERJAAN HARIAN</v>
          </cell>
          <cell r="D320" t="str">
            <v>PEKERJAAN HARIAN</v>
          </cell>
        </row>
        <row r="322">
          <cell r="B322">
            <v>9.1</v>
          </cell>
          <cell r="C322" t="str">
            <v>Mandor.</v>
          </cell>
          <cell r="D322" t="str">
            <v>Mandor.</v>
          </cell>
          <cell r="E322">
            <v>0</v>
          </cell>
          <cell r="F322" t="str">
            <v>Jam</v>
          </cell>
          <cell r="G322">
            <v>0</v>
          </cell>
          <cell r="H322">
            <v>0</v>
          </cell>
          <cell r="I322">
            <v>0</v>
          </cell>
        </row>
        <row r="324">
          <cell r="B324">
            <v>9.1999999999999993</v>
          </cell>
          <cell r="C324" t="str">
            <v>Pekerja</v>
          </cell>
          <cell r="D324" t="str">
            <v>Pekerja</v>
          </cell>
          <cell r="E324">
            <v>0</v>
          </cell>
          <cell r="F324" t="str">
            <v>Jam</v>
          </cell>
          <cell r="G324">
            <v>0</v>
          </cell>
          <cell r="H324">
            <v>0</v>
          </cell>
          <cell r="I324">
            <v>0</v>
          </cell>
        </row>
        <row r="326">
          <cell r="B326">
            <v>9.3000000000000007</v>
          </cell>
          <cell r="C326" t="str">
            <v>Tukang</v>
          </cell>
          <cell r="D326" t="str">
            <v>Tukang</v>
          </cell>
          <cell r="E326">
            <v>0</v>
          </cell>
          <cell r="F326" t="str">
            <v>Jam</v>
          </cell>
          <cell r="G326">
            <v>0</v>
          </cell>
          <cell r="H326">
            <v>0</v>
          </cell>
          <cell r="I326">
            <v>0</v>
          </cell>
        </row>
        <row r="328">
          <cell r="B328">
            <v>9.4</v>
          </cell>
          <cell r="C328" t="str">
            <v>Dump Truck.</v>
          </cell>
          <cell r="D328" t="str">
            <v>Dump Truck.</v>
          </cell>
          <cell r="E328">
            <v>0</v>
          </cell>
          <cell r="F328" t="str">
            <v>Jam</v>
          </cell>
          <cell r="G328">
            <v>0</v>
          </cell>
          <cell r="H328">
            <v>0</v>
          </cell>
          <cell r="I328">
            <v>0</v>
          </cell>
        </row>
        <row r="330">
          <cell r="B330">
            <v>9.5</v>
          </cell>
          <cell r="C330" t="str">
            <v>Tangki Air.</v>
          </cell>
          <cell r="D330" t="str">
            <v>Tangki Air.</v>
          </cell>
          <cell r="E330">
            <v>0</v>
          </cell>
          <cell r="F330" t="str">
            <v>Jam</v>
          </cell>
          <cell r="G330">
            <v>0</v>
          </cell>
          <cell r="H330">
            <v>0</v>
          </cell>
          <cell r="I330">
            <v>0</v>
          </cell>
        </row>
        <row r="332">
          <cell r="B332">
            <v>9.6</v>
          </cell>
          <cell r="C332" t="str">
            <v>Bulldozer.</v>
          </cell>
          <cell r="D332" t="str">
            <v>Bulldozer.</v>
          </cell>
          <cell r="E332">
            <v>0</v>
          </cell>
          <cell r="F332" t="str">
            <v>Jam</v>
          </cell>
          <cell r="G332">
            <v>0</v>
          </cell>
          <cell r="H332">
            <v>0</v>
          </cell>
          <cell r="I332">
            <v>0</v>
          </cell>
        </row>
        <row r="334">
          <cell r="B334">
            <v>9.6999999999999993</v>
          </cell>
          <cell r="C334" t="str">
            <v>Motor Grader.</v>
          </cell>
          <cell r="D334" t="str">
            <v>Motor Grader.</v>
          </cell>
          <cell r="E334">
            <v>0</v>
          </cell>
          <cell r="F334" t="str">
            <v>Jam</v>
          </cell>
          <cell r="G334">
            <v>0</v>
          </cell>
          <cell r="H334">
            <v>0</v>
          </cell>
          <cell r="I334">
            <v>0</v>
          </cell>
        </row>
        <row r="336">
          <cell r="B336">
            <v>9.8000000000000007</v>
          </cell>
          <cell r="C336" t="str">
            <v>Wheel Loader.</v>
          </cell>
          <cell r="D336" t="str">
            <v>Wheel Loader.</v>
          </cell>
          <cell r="E336">
            <v>0</v>
          </cell>
          <cell r="F336" t="str">
            <v>Jam</v>
          </cell>
          <cell r="G336">
            <v>0</v>
          </cell>
          <cell r="H336">
            <v>0</v>
          </cell>
          <cell r="I336">
            <v>0</v>
          </cell>
        </row>
        <row r="338">
          <cell r="B338">
            <v>9.9</v>
          </cell>
          <cell r="C338" t="str">
            <v>Excavator.</v>
          </cell>
          <cell r="D338" t="str">
            <v>Excavator.</v>
          </cell>
          <cell r="E338">
            <v>0</v>
          </cell>
          <cell r="F338" t="str">
            <v>Jam</v>
          </cell>
          <cell r="G338">
            <v>0</v>
          </cell>
          <cell r="H338">
            <v>0</v>
          </cell>
          <cell r="I338">
            <v>0</v>
          </cell>
        </row>
        <row r="340">
          <cell r="B340">
            <v>9.1</v>
          </cell>
          <cell r="C340" t="str">
            <v>Crane.   .</v>
          </cell>
          <cell r="D340" t="str">
            <v>Crane.   .</v>
          </cell>
          <cell r="E340">
            <v>0</v>
          </cell>
          <cell r="F340" t="str">
            <v>Jam</v>
          </cell>
          <cell r="G340">
            <v>0</v>
          </cell>
          <cell r="H340">
            <v>0</v>
          </cell>
          <cell r="I340">
            <v>0</v>
          </cell>
        </row>
        <row r="342">
          <cell r="B342">
            <v>9.11</v>
          </cell>
          <cell r="C342" t="str">
            <v>Vibrator Rollers - 13 ton</v>
          </cell>
          <cell r="D342" t="str">
            <v>Vibrator Rollers - 13 ton</v>
          </cell>
          <cell r="E342">
            <v>0</v>
          </cell>
          <cell r="F342" t="str">
            <v>Jam</v>
          </cell>
          <cell r="G342">
            <v>0</v>
          </cell>
          <cell r="H342">
            <v>0</v>
          </cell>
          <cell r="I342">
            <v>0</v>
          </cell>
        </row>
        <row r="344">
          <cell r="B344">
            <v>9.1199999999999992</v>
          </cell>
          <cell r="C344" t="str">
            <v>Vibrator Roller 4 - 6 ton</v>
          </cell>
          <cell r="D344" t="str">
            <v>Vibrator Roller 4 - 6 ton</v>
          </cell>
          <cell r="E344">
            <v>0</v>
          </cell>
          <cell r="F344" t="str">
            <v>Jam</v>
          </cell>
          <cell r="G344">
            <v>0</v>
          </cell>
          <cell r="H344">
            <v>0</v>
          </cell>
          <cell r="I344">
            <v>0</v>
          </cell>
        </row>
        <row r="346">
          <cell r="B346">
            <v>9.1300000000000008</v>
          </cell>
          <cell r="C346" t="str">
            <v>Stamper</v>
          </cell>
          <cell r="D346" t="str">
            <v>Stamper</v>
          </cell>
          <cell r="E346">
            <v>0</v>
          </cell>
          <cell r="F346" t="str">
            <v>Jam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60</v>
          </cell>
        </row>
        <row r="348">
          <cell r="B348">
            <v>9.14</v>
          </cell>
          <cell r="C348" t="str">
            <v>Drop Hammer 500 kg</v>
          </cell>
          <cell r="D348" t="str">
            <v>Drop Hammer 500 kg</v>
          </cell>
          <cell r="E348">
            <v>0</v>
          </cell>
          <cell r="F348" t="str">
            <v>Jam</v>
          </cell>
          <cell r="G348">
            <v>0</v>
          </cell>
          <cell r="H348">
            <v>0</v>
          </cell>
          <cell r="I348">
            <v>0</v>
          </cell>
        </row>
        <row r="350">
          <cell r="B350">
            <v>9.15</v>
          </cell>
          <cell r="C350" t="str">
            <v>Jack Hammer</v>
          </cell>
          <cell r="D350" t="str">
            <v>Jack Hammer</v>
          </cell>
          <cell r="E350">
            <v>0</v>
          </cell>
          <cell r="F350" t="str">
            <v>Jam</v>
          </cell>
          <cell r="G350">
            <v>0</v>
          </cell>
          <cell r="H350">
            <v>0</v>
          </cell>
          <cell r="I350">
            <v>0</v>
          </cell>
        </row>
        <row r="352">
          <cell r="B352">
            <v>9.16</v>
          </cell>
          <cell r="C352" t="str">
            <v>Chain Saw</v>
          </cell>
          <cell r="D352" t="str">
            <v>Chain Saw</v>
          </cell>
          <cell r="E352">
            <v>0</v>
          </cell>
          <cell r="F352" t="str">
            <v>Jam</v>
          </cell>
          <cell r="G352">
            <v>0</v>
          </cell>
          <cell r="H352">
            <v>0</v>
          </cell>
          <cell r="I352">
            <v>0</v>
          </cell>
        </row>
        <row r="354">
          <cell r="B354" t="str">
            <v>Jumlah Harga Pekerjaan Divisi IX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 refreshError="1"/>
      <sheetData sheetId="373" refreshError="1"/>
      <sheetData sheetId="374" refreshError="1"/>
      <sheetData sheetId="375"/>
      <sheetData sheetId="376" refreshError="1"/>
      <sheetData sheetId="377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 refreshError="1"/>
      <sheetData sheetId="466" refreshError="1"/>
      <sheetData sheetId="467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 refreshError="1"/>
      <sheetData sheetId="476"/>
      <sheetData sheetId="477"/>
      <sheetData sheetId="478"/>
      <sheetData sheetId="479"/>
      <sheetData sheetId="480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/>
      <sheetData sheetId="790" refreshError="1"/>
      <sheetData sheetId="791" refreshError="1"/>
      <sheetData sheetId="792" refreshError="1"/>
      <sheetData sheetId="793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/>
      <sheetData sheetId="1344" refreshError="1"/>
      <sheetData sheetId="1345"/>
      <sheetData sheetId="1346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/>
      <sheetData sheetId="1439"/>
      <sheetData sheetId="1440"/>
      <sheetData sheetId="1441"/>
      <sheetData sheetId="1442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/>
      <sheetData sheetId="1509" refreshError="1"/>
      <sheetData sheetId="1510" refreshError="1"/>
      <sheetData sheetId="1511" refreshError="1"/>
      <sheetData sheetId="1512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/>
      <sheetData sheetId="2348" refreshError="1"/>
      <sheetData sheetId="2349" refreshError="1"/>
      <sheetData sheetId="2350" refreshError="1"/>
      <sheetData sheetId="2351" refreshError="1"/>
      <sheetData sheetId="2352"/>
      <sheetData sheetId="2353"/>
      <sheetData sheetId="2354"/>
      <sheetData sheetId="2355" refreshError="1"/>
      <sheetData sheetId="2356" refreshError="1"/>
      <sheetData sheetId="2357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RAB"/>
      <sheetName val="RAB"/>
      <sheetName val="REKAP ANALISA"/>
      <sheetName val="BAHAN+UPAH"/>
      <sheetName val="ANALISA K3"/>
      <sheetName val="DEVISI 2"/>
      <sheetName val="DEVISI 3"/>
      <sheetName val="DEVISI 4"/>
      <sheetName val="DEVISI 5"/>
      <sheetName val="DEVISI 6"/>
      <sheetName val="DEVISI 8"/>
      <sheetName val="DEVISI 10"/>
      <sheetName val="ANALISA ALAT"/>
    </sheetNames>
    <sheetDataSet>
      <sheetData sheetId="0"/>
      <sheetData sheetId="1"/>
      <sheetData sheetId="2"/>
      <sheetData sheetId="3">
        <row r="574">
          <cell r="G574">
            <v>120000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HARGA BAHAN"/>
      <sheetName val="A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A29"/>
      <sheetName val="Sheet4"/>
      <sheetName val="ANALISA"/>
    </sheetNames>
    <sheetDataSet>
      <sheetData sheetId="0"/>
      <sheetData sheetId="1">
        <row r="7">
          <cell r="F7">
            <v>1300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k up"/>
      <sheetName val="BOQ"/>
      <sheetName val="UMUM"/>
      <sheetName val="BASIC"/>
      <sheetName val="BATU"/>
      <sheetName val="ALAT"/>
      <sheetName val="AGREGAT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escon"/>
      <sheetName val="ANALISA SNI'08"/>
      <sheetName val="ts"/>
      <sheetName val="mob (2)"/>
      <sheetName val="ANALISA SNI'13 "/>
      <sheetName val="ANALISA1"/>
      <sheetName val="Cash Flow bulanan"/>
      <sheetName val="Material"/>
      <sheetName val="SAP"/>
      <sheetName val="Bahan"/>
      <sheetName val="UPAH"/>
      <sheetName val="Ana"/>
      <sheetName val="harga bahan"/>
      <sheetName val="I-KAMAR"/>
      <sheetName val="hrg.bhn"/>
      <sheetName val="AHS"/>
      <sheetName val="a.2"/>
      <sheetName val="habis"/>
      <sheetName val="a.4"/>
      <sheetName val="I_KAMAR"/>
      <sheetName val="Analisa"/>
      <sheetName val="HB "/>
      <sheetName val="DAF.HRG"/>
      <sheetName val="ANALISA SNI"/>
      <sheetName val="plumbing"/>
      <sheetName val="PAD-F"/>
      <sheetName val="16-AC-27JULI"/>
      <sheetName val="Bill rekap"/>
      <sheetName val="Perm. Test"/>
      <sheetName val="bill 3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K.TambahAC"/>
      <sheetName val="FH"/>
      <sheetName val="K.TambahFH"/>
      <sheetName val="Pipe"/>
      <sheetName val="valve"/>
      <sheetName val="valve 16k"/>
      <sheetName val="ASS-PL"/>
      <sheetName val="Fitting"/>
      <sheetName val="Ana duct"/>
      <sheetName val="Hsd Duct"/>
      <sheetName val="Grille"/>
      <sheetName val="D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Cover Daf-2"/>
      <sheetName val="Fill this out first___"/>
      <sheetName val="CAT_HAR"/>
      <sheetName val="Cash Flow bulanan"/>
      <sheetName val="I-KAMAR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ill of Qty MEP"/>
      <sheetName val="NAMES"/>
      <sheetName val="H.Satuan"/>
      <sheetName val="Daftar Upah"/>
      <sheetName val="BAG-2"/>
      <sheetName val="Cover"/>
      <sheetName val="harsat"/>
      <sheetName val="DSBDY"/>
      <sheetName val="RAB AR&amp;STR"/>
      <sheetName val="Material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Pers"/>
      <sheetName val="HM"/>
      <sheetName val="HB "/>
      <sheetName val="NET表"/>
      <sheetName val="BQ表"/>
      <sheetName val="DAFTAR 7"/>
      <sheetName val="EE-PROP"/>
      <sheetName val=" Rencana Vol per Section"/>
      <sheetName val="Div2"/>
      <sheetName val="Mat"/>
      <sheetName val="HRG BHN"/>
      <sheetName val="Bahan"/>
      <sheetName val="HARGA MATERIAL"/>
      <sheetName val="COVERUSRP"/>
      <sheetName val="SITE"/>
      <sheetName val="ESCOND"/>
      <sheetName val="BQUSRP"/>
      <sheetName val="JAD-PEL"/>
      <sheetName val="Bahan upah"/>
      <sheetName val="Fill this out first..."/>
      <sheetName val="Tabel Berat"/>
      <sheetName val="STRUKTUR"/>
      <sheetName val="Analisa STR"/>
      <sheetName val="JKT (2)"/>
      <sheetName val="Markup"/>
      <sheetName val="TJ1Q47"/>
      <sheetName val="Sch"/>
      <sheetName val="Isolasi Luar Dalam"/>
      <sheetName val="Isolasi Luar"/>
      <sheetName val="SUM-PRO_(4)2"/>
      <sheetName val="SUM-PRO_(3)2"/>
      <sheetName val="SUM-PRO_(2)2"/>
      <sheetName val="SEX_(4)2"/>
      <sheetName val="SEX_(3)2"/>
      <sheetName val="SEX_(2)2"/>
      <sheetName val="B_-_Norelec2"/>
      <sheetName val="Unit_Rate1"/>
      <sheetName val="Cover_Daf-2"/>
      <sheetName val="Fill_this_out_first___1"/>
      <sheetName val="Cash_Flow_bulanan"/>
      <sheetName val="H_Satuan"/>
      <sheetName val="Daftar_Upah"/>
      <sheetName val="Bill_of_Qty_MEP"/>
      <sheetName val="4-Basic_Price"/>
      <sheetName val="Kuantitas &amp; Harga"/>
      <sheetName val="FINISHING"/>
      <sheetName val="LOADDAT"/>
      <sheetName val="Estimate"/>
      <sheetName val="GSMTOWER"/>
      <sheetName val="BQ-E20-02(Rp)"/>
      <sheetName val="RAB T-95 BK"/>
      <sheetName val="GTS I PS"/>
      <sheetName val="SUM 200"/>
      <sheetName val="L-Mechanical"/>
      <sheetName val="Faktor"/>
      <sheetName val="TS"/>
      <sheetName val="Currency Rate"/>
      <sheetName val="RAB"/>
      <sheetName val="RAB_AR&amp;STR"/>
      <sheetName val="PRD_01-7"/>
      <sheetName val="PRD_01-8"/>
      <sheetName val="PRD_01-9"/>
      <sheetName val="PRD_01-10"/>
      <sheetName val="PRD_01-11"/>
      <sheetName val="PRD_01-3"/>
      <sheetName val="PRD_01-4"/>
      <sheetName val="SITE-E"/>
      <sheetName val="STR"/>
      <sheetName val="Sheet1"/>
      <sheetName val="351BQMCN"/>
      <sheetName val="Analisa"/>
      <sheetName val="D.1.7"/>
      <sheetName val="D.1.5"/>
      <sheetName val="D.2.3"/>
      <sheetName val="D.2.2"/>
      <sheetName val="D &amp; W sizes"/>
      <sheetName val="I-ME"/>
      <sheetName val="Steel-Twr"/>
      <sheetName val="hrg-sat.pek"/>
      <sheetName val="NET?"/>
      <sheetName val="BQ?"/>
      <sheetName val="Prelim"/>
      <sheetName val="CODE"/>
      <sheetName val="24V"/>
      <sheetName val="BQ ARS"/>
      <sheetName val="Plafond"/>
      <sheetName val="struktur tdk dipakai"/>
      <sheetName val="rekap ahs"/>
      <sheetName val="rekap-bialat"/>
      <sheetName val="index"/>
      <sheetName val="Urai _Resap pengikat"/>
      <sheetName val="VLOOKUP"/>
      <sheetName val="NET_"/>
      <sheetName val="BQ_"/>
      <sheetName val="an. struktur"/>
      <sheetName val="Dashboard"/>
      <sheetName val="Isolasi_Luar_Dalam"/>
      <sheetName val="Isolasi_Luar"/>
      <sheetName val="TOTAL"/>
      <sheetName val="AHSbj"/>
      <sheetName val="villa"/>
      <sheetName val="01A- RAB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PL1"/>
      <sheetName val="PL2"/>
      <sheetName val="PL3"/>
      <sheetName val="PL4"/>
      <sheetName val="H. Satuan"/>
      <sheetName val="AHS. Keg"/>
      <sheetName val="Panel,feeder,elek"/>
      <sheetName val="Rekap Direct Cost"/>
      <sheetName val="RAB PRO"/>
      <sheetName val="Duc-3"/>
      <sheetName val="Sheet9"/>
      <sheetName val="Harga Dasar"/>
      <sheetName val="SAT-BHN"/>
      <sheetName val="INPUT DATAS"/>
      <sheetName val="Summary"/>
      <sheetName val="HRG_BHN"/>
      <sheetName val="HB_"/>
      <sheetName val="HARGA_MATERIAL"/>
      <sheetName val="plumbing"/>
      <sheetName val="Quantity"/>
      <sheetName val="플랜트 설치"/>
      <sheetName val="Piping"/>
      <sheetName val="____"/>
      <sheetName val="Elec-ins"/>
      <sheetName val="TABEL BAJA"/>
      <sheetName val="Memb Schd"/>
      <sheetName val="GLP's and PSPC's"/>
      <sheetName val="Internal Summary"/>
      <sheetName val="Antenna"/>
      <sheetName val="harga"/>
      <sheetName val="Admin"/>
      <sheetName val="bobot"/>
      <sheetName val="BS pricing"/>
      <sheetName val="Parameter"/>
      <sheetName val="BOM"/>
      <sheetName val="Project Summary"/>
      <sheetName val="lookup"/>
      <sheetName val="Factor"/>
      <sheetName val="GLP_s_changed_from_previous"/>
      <sheetName val="Alloc 1"/>
      <sheetName val="CONV_TAB"/>
      <sheetName val="BILL"/>
      <sheetName val="Legend"/>
      <sheetName val="GLP-DISCOUNT"/>
      <sheetName val="BER CAL"/>
      <sheetName val="Legenda"/>
      <sheetName val="BSC_UPGRADES"/>
      <sheetName val="Problem Class"/>
      <sheetName val="ALL"/>
      <sheetName val="DAF-2"/>
      <sheetName val="DAF-9"/>
      <sheetName val="REKAP A BESAR"/>
      <sheetName val="hrg_sat"/>
      <sheetName val="BQ-Str"/>
      <sheetName val="ocean voyage"/>
      <sheetName val="hs-str"/>
      <sheetName val="TBM"/>
      <sheetName val="Basic Price"/>
      <sheetName val="SUM-PRO_(4)3"/>
      <sheetName val="SUM-PRO_(3)3"/>
      <sheetName val="SUM-PRO_(2)3"/>
      <sheetName val="SEX_(4)3"/>
      <sheetName val="SEX_(3)3"/>
      <sheetName val="SEX_(2)3"/>
      <sheetName val="B_-_Norelec3"/>
      <sheetName val="Unit_Rate2"/>
      <sheetName val="Daftar_Upah1"/>
      <sheetName val="Cover_Daf-21"/>
      <sheetName val="Fill_this_out_first___3"/>
      <sheetName val="Cash_Flow_bulanan1"/>
      <sheetName val="H_Satuan1"/>
      <sheetName val="Bill_of_Qty_MEP1"/>
      <sheetName val="4-Basic_Price1"/>
      <sheetName val="PRD_01-71"/>
      <sheetName val="PRD_01-81"/>
      <sheetName val="PRD_01-91"/>
      <sheetName val="PRD_01-101"/>
      <sheetName val="PRD_01-111"/>
      <sheetName val="PRD_01-31"/>
      <sheetName val="PRD_01-41"/>
      <sheetName val="Fill_this_out_first___4"/>
      <sheetName val="Tabel_Berat1"/>
      <sheetName val="Analisa_STR1"/>
      <sheetName val="HARGA_MATERIAL1"/>
      <sheetName val="RAB_AR&amp;STR1"/>
      <sheetName val="HRG_BHN1"/>
      <sheetName val="JKT_(2)1"/>
      <sheetName val="Fill_this_out_first___2"/>
      <sheetName val="Tabel_Berat"/>
      <sheetName val="Analisa_STR"/>
      <sheetName val="JKT_(2)"/>
      <sheetName val="SUM-PRO_(4)4"/>
      <sheetName val="SUM-PRO_(3)4"/>
      <sheetName val="SUM-PRO_(2)4"/>
      <sheetName val="SEX_(4)4"/>
      <sheetName val="SEX_(3)4"/>
      <sheetName val="SEX_(2)4"/>
      <sheetName val="B_-_Norelec4"/>
      <sheetName val="Unit_Rate3"/>
      <sheetName val="Daftar_Upah2"/>
      <sheetName val="Cover_Daf-22"/>
      <sheetName val="Fill_this_out_first___5"/>
      <sheetName val="Cash_Flow_bulanan2"/>
      <sheetName val="H_Satuan2"/>
      <sheetName val="Bill_of_Qty_MEP2"/>
      <sheetName val="4-Basic_Price2"/>
      <sheetName val="PRD_01-72"/>
      <sheetName val="PRD_01-82"/>
      <sheetName val="PRD_01-92"/>
      <sheetName val="PRD_01-102"/>
      <sheetName val="PRD_01-112"/>
      <sheetName val="PRD_01-32"/>
      <sheetName val="PRD_01-42"/>
      <sheetName val="Fill_this_out_first___6"/>
      <sheetName val="Tabel_Berat2"/>
      <sheetName val="Analisa_STR2"/>
      <sheetName val="HARGA_MATERIAL2"/>
      <sheetName val="RAB_AR&amp;STR2"/>
      <sheetName val="HRG_BHN2"/>
      <sheetName val="JKT_(2)2"/>
      <sheetName val="SUM-PRO_(4)5"/>
      <sheetName val="SUM-PRO_(3)5"/>
      <sheetName val="SUM-PRO_(2)5"/>
      <sheetName val="SEX_(4)5"/>
      <sheetName val="SEX_(3)5"/>
      <sheetName val="SEX_(2)5"/>
      <sheetName val="B_-_Norelec5"/>
      <sheetName val="Unit_Rate4"/>
      <sheetName val="Daftar_Upah3"/>
      <sheetName val="Cover_Daf-23"/>
      <sheetName val="Fill_this_out_first___7"/>
      <sheetName val="Cash_Flow_bulanan3"/>
      <sheetName val="H_Satuan3"/>
      <sheetName val="Bill_of_Qty_MEP3"/>
      <sheetName val="4-Basic_Price3"/>
      <sheetName val="PRD_01-73"/>
      <sheetName val="PRD_01-83"/>
      <sheetName val="PRD_01-93"/>
      <sheetName val="PRD_01-103"/>
      <sheetName val="PRD_01-113"/>
      <sheetName val="PRD_01-33"/>
      <sheetName val="PRD_01-43"/>
      <sheetName val="Fill_this_out_first___8"/>
      <sheetName val="Tabel_Berat3"/>
      <sheetName val="Analisa_STR3"/>
      <sheetName val="HARGA_MATERIAL3"/>
      <sheetName val="RAB_AR&amp;STR3"/>
      <sheetName val="HRG_BHN3"/>
      <sheetName val="JKT_(2)3"/>
      <sheetName val="AnalisaSIPIL RIIL"/>
      <sheetName val="Perm. Test"/>
      <sheetName val="Galian 1"/>
      <sheetName val="uraian analisa"/>
      <sheetName val="DATA PROYEK"/>
      <sheetName val="Bill_Qua"/>
      <sheetName val="REKAP"/>
      <sheetName val="AKP"/>
      <sheetName val="Bi-BANK"/>
      <sheetName val="BU"/>
      <sheetName val="PP"/>
      <sheetName val="PRLTN"/>
      <sheetName val="R_BOS"/>
      <sheetName val="R_PRLT"/>
      <sheetName val="R_UPH"/>
      <sheetName val="RBP_1"/>
      <sheetName val="RBP-MAT"/>
      <sheetName val="RBP-SKON"/>
      <sheetName val="RUPA2"/>
      <sheetName val="SUBKON"/>
      <sheetName val="UPAH"/>
      <sheetName val="DISBIA"/>
      <sheetName val="BBM"/>
      <sheetName val="BRK-DWN"/>
      <sheetName val="MTRL"/>
      <sheetName val="R_BANK"/>
      <sheetName val="R_PP"/>
      <sheetName val="R_RUPA"/>
      <sheetName val="RBP"/>
      <sheetName val="SKAT"/>
      <sheetName val="SURAT"/>
      <sheetName val="div7"/>
      <sheetName val="RBP2"/>
      <sheetName val="RBP- 2"/>
      <sheetName val="AKP-1"/>
      <sheetName val="B"/>
      <sheetName val="PESANTREN"/>
      <sheetName val="G"/>
      <sheetName val="Curup"/>
      <sheetName val="Prabu"/>
      <sheetName val="On Time"/>
      <sheetName val="Eta-maxC Lager"/>
      <sheetName val="6 Felder - Md"/>
      <sheetName val="AG25 inner maxQ-Truck"/>
      <sheetName val="U1"/>
      <sheetName val="6 Felder - maxQ"/>
      <sheetName val="RAB KapukII"/>
      <sheetName val="BAU"/>
      <sheetName val="TYPE A"/>
      <sheetName val="TYPE B"/>
      <sheetName val="TYPE C"/>
      <sheetName val="TYPE D"/>
      <sheetName val="BOR PILE"/>
      <sheetName val="BASEMENT PELATARAN"/>
      <sheetName val="SIRKULASI, PELATARAN, EKSTERNAL"/>
      <sheetName val="JARINGAN AIR BERSIH"/>
      <sheetName val="JARINGAN LISTRIK"/>
      <sheetName val="JARINGAN TELEPHON"/>
      <sheetName val="PERSIAPAN"/>
      <sheetName val="REKAP ME"/>
      <sheetName val="TYPIKAL UNIT"/>
      <sheetName val="REKAPTOTAL"/>
      <sheetName val="REKAP TOTAL"/>
      <sheetName val="REKAP STR"/>
      <sheetName val="REKAP UNIT"/>
      <sheetName val="Balok_1"/>
      <sheetName val="D.3.1 Dinding"/>
      <sheetName val="AC unit"/>
      <sheetName val="EL acc"/>
      <sheetName val="EL lamp"/>
      <sheetName val="EL outlet"/>
      <sheetName val="Chiller acc"/>
      <sheetName val="Pipa PL"/>
      <sheetName val="PK acc"/>
      <sheetName val="PL acc"/>
      <sheetName val="PK valve"/>
      <sheetName val="PL valve"/>
      <sheetName val="AC valve"/>
      <sheetName val="PK pipe"/>
      <sheetName val="EL kabel"/>
      <sheetName val="AC power"/>
      <sheetName val="EL tray"/>
      <sheetName val="PL power"/>
      <sheetName val="PL unit"/>
      <sheetName val="PK unit"/>
      <sheetName val="EL arde"/>
      <sheetName val="tb. besi"/>
      <sheetName val="tulang"/>
      <sheetName val="Sheet2"/>
      <sheetName val="overall"/>
      <sheetName val="H S D"/>
      <sheetName val="anal"/>
      <sheetName val="INPUT_DATAS"/>
      <sheetName val="RAB_T-95_BK"/>
      <sheetName val="GTS_I_PS"/>
      <sheetName val="SUM_200"/>
      <sheetName val="Kuantitas_&amp;_Harga"/>
      <sheetName val="DAFTAR_7"/>
      <sheetName val="_Rencana_Vol_per_Section"/>
      <sheetName val="D_1_7"/>
      <sheetName val="D_1_5"/>
      <sheetName val="D_2_3"/>
      <sheetName val="D_2_2"/>
      <sheetName val="D_&amp;_W_sizes"/>
      <sheetName val="hrg-sat_pek"/>
      <sheetName val="Currency_Rate"/>
      <sheetName val="an__struktur"/>
      <sheetName val="BQMPALOC"/>
      <sheetName val="DIV-03"/>
      <sheetName val="GLP's_and_PSPC's1"/>
      <sheetName val="Mat_Tower"/>
      <sheetName val="Mat_Tower2"/>
      <sheetName val="US_indoor_vs_macro_outdoor"/>
      <sheetName val="63_Swap"/>
      <sheetName val="berlang"/>
      <sheetName val="CRITERIA2"/>
      <sheetName val="COSY"/>
      <sheetName val="Parameters"/>
      <sheetName val="Project_Summary1"/>
      <sheetName val="Factors"/>
      <sheetName val="Rekapsub-total-ME"/>
      <sheetName val="SITAC-Model"/>
      <sheetName val="BS_pricing"/>
      <sheetName val="Temp"/>
      <sheetName val="Param"/>
      <sheetName val="Material_Mounting2"/>
      <sheetName val="Lampiran_MTO"/>
      <sheetName val="Rekap-ME"/>
      <sheetName val="NWEXT"/>
      <sheetName val="OFFEREXT"/>
      <sheetName val="Allowance"/>
      <sheetName val="Problem_Class"/>
      <sheetName val="Validasi"/>
      <sheetName val="PSPC_LE_Pnext_Current"/>
      <sheetName val="Validation"/>
      <sheetName val="AM-MARGIN"/>
      <sheetName val="SUPPEXT"/>
      <sheetName val="Forecast"/>
      <sheetName val="Data"/>
      <sheetName val="US_indoor_vs_macro_outdoor2"/>
      <sheetName val="Input"/>
      <sheetName val="Q_01__BLL_per_kode"/>
      <sheetName val="Q_02__PO_per_kode"/>
      <sheetName val="EVALUASI"/>
      <sheetName val="#REF!"/>
      <sheetName val="Rekap Addendum"/>
      <sheetName val="BQ Dudukan Fascade OT KC"/>
      <sheetName val="ANALISA HARGA SATUAN"/>
      <sheetName val="Mall"/>
      <sheetName val=""/>
      <sheetName val="Meth "/>
      <sheetName val="3ဵ1BQMCN"/>
      <sheetName val="概総括1"/>
      <sheetName val="name"/>
      <sheetName val="HRG-DASAR"/>
      <sheetName val="Hrg Sat"/>
      <sheetName val="rate"/>
      <sheetName val="D985"/>
      <sheetName val="LR-APR-06"/>
      <sheetName val="hARGA SAT"/>
      <sheetName val="aN-suku"/>
      <sheetName val="BAB_5_13_Anal"/>
      <sheetName val="LR-JUN-06"/>
      <sheetName val="3-DIV4"/>
      <sheetName val="LR-MAR-06"/>
      <sheetName val="koef"/>
      <sheetName val="BARU-3"/>
      <sheetName val="BARU-4 "/>
      <sheetName val="LAMA-3"/>
      <sheetName val="LAMA-4"/>
      <sheetName val="LR-MEI-06"/>
      <sheetName val="LR-SPT-06"/>
      <sheetName val="bialangsung"/>
      <sheetName val="schbhn"/>
      <sheetName val="schalt"/>
      <sheetName val="schtng"/>
      <sheetName val="REF.ONLY"/>
      <sheetName val="Analisa Upah &amp; Bahan Plum"/>
      <sheetName val="Perm__Test"/>
      <sheetName val="Urai__Resap_pengikat"/>
      <sheetName val="uraian_analisa"/>
      <sheetName val="DATA_PROYEK"/>
      <sheetName val="RBP-_2"/>
      <sheetName val="Galian_1"/>
      <sheetName val="rekap_ahs"/>
      <sheetName val="Ahs.2"/>
      <sheetName val="Ahs.1"/>
      <sheetName val="DIV1"/>
      <sheetName val="Tabel"/>
      <sheetName val="TRANS"/>
      <sheetName val="L_TIGA"/>
      <sheetName val="L-TIGA"/>
      <sheetName val="SUB TOTAL "/>
      <sheetName val="Daf Pekerjaan"/>
      <sheetName val="DAF-5"/>
      <sheetName val="PPC"/>
      <sheetName val="BAG-III"/>
      <sheetName val="ALEK"/>
      <sheetName val="FitOutConfCentre"/>
      <sheetName val="RUPS"/>
      <sheetName val="ah sanitary"/>
      <sheetName val="Analisa Alat"/>
      <sheetName val="Rinci-Biaya"/>
      <sheetName val="Rinci-Pendapatan"/>
      <sheetName val="CPO 16-9-TID "/>
      <sheetName val="rab j17"/>
      <sheetName val="HB_1"/>
      <sheetName val="Isolasi_Luar_Dalam1"/>
      <sheetName val="Isolasi_Luar1"/>
      <sheetName val="H__Satuan"/>
      <sheetName val="AHS__Keg"/>
      <sheetName val="struktur_tdk_dipakai"/>
      <sheetName val="01A-_RAB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Bahan_upah"/>
      <sheetName val="BQ_ARS"/>
      <sheetName val="Eta-maxC_Lager"/>
      <sheetName val="6_Felder_-_Md"/>
      <sheetName val="AG25_inner_maxQ-Truck"/>
      <sheetName val="6_Felder_-_maxQ"/>
      <sheetName val="RAB_KapukII"/>
      <sheetName val="Memb_Schd"/>
      <sheetName val="REKAP_A_BESAR"/>
      <sheetName val="플랜트_설치"/>
      <sheetName val="TABEL_BAJA"/>
      <sheetName val="GLP's_and_PSPC's"/>
      <sheetName val="Internal_Summary"/>
      <sheetName val="BS_pricing1"/>
      <sheetName val="Project_Summary"/>
      <sheetName val="Alloc_1"/>
      <sheetName val="BER_CAL"/>
      <sheetName val="Problem_Class1"/>
      <sheetName val="ah_sanitary"/>
      <sheetName val="Analisa_Alat"/>
      <sheetName val="On_Time"/>
      <sheetName val="Rekap_Direct_Cost"/>
      <sheetName val="AC_unit"/>
      <sheetName val="EL_acc"/>
      <sheetName val="EL_lamp"/>
      <sheetName val="EL_outlet"/>
      <sheetName val="Chiller_acc"/>
      <sheetName val="Pipa_PL"/>
      <sheetName val="PK_acc"/>
      <sheetName val="PL_acc"/>
      <sheetName val="PK_valve"/>
      <sheetName val="PL_valve"/>
      <sheetName val="AC_valve"/>
      <sheetName val="PK_pipe"/>
      <sheetName val="EL_kabel"/>
      <sheetName val="AC_power"/>
      <sheetName val="EL_tray"/>
      <sheetName val="PL_power"/>
      <sheetName val="PL_unit"/>
      <sheetName val="PK_unit"/>
      <sheetName val="EL_arde"/>
      <sheetName val="hARGA_SAT"/>
      <sheetName val="BARU-4_"/>
      <sheetName val="rab_j17"/>
      <sheetName val="H_S_D"/>
      <sheetName val="TYPE_A"/>
      <sheetName val="TYPE_B"/>
      <sheetName val="TYPE_C"/>
      <sheetName val="TYPE_D"/>
      <sheetName val="BOR_PILE"/>
      <sheetName val="BASEMENT_PELATARAN"/>
      <sheetName val="SIRKULASI,_PELATARAN,_EKSTERNAL"/>
      <sheetName val="JARINGAN_AIR_BERSIH"/>
      <sheetName val="JARINGAN_LISTRIK"/>
      <sheetName val="JARINGAN_TELEPHON"/>
      <sheetName val="REKAP_ME"/>
      <sheetName val="TYPIKAL_UNIT"/>
      <sheetName val="_Rencana_Vol_per_Section1"/>
      <sheetName val="HB_2"/>
      <sheetName val="Kuantitas_&amp;_Harga1"/>
      <sheetName val="DAFTAR_71"/>
      <sheetName val="Isolasi_Luar_Dalam2"/>
      <sheetName val="Isolasi_Luar2"/>
      <sheetName val="rekap_ahs1"/>
      <sheetName val="RAB_T-95_BK1"/>
      <sheetName val="GTS_I_PS1"/>
      <sheetName val="SUM_2001"/>
      <sheetName val="Urai__Resap_pengikat1"/>
      <sheetName val="D_1_71"/>
      <sheetName val="D_1_51"/>
      <sheetName val="D_2_31"/>
      <sheetName val="D_2_21"/>
      <sheetName val="D_&amp;_W_sizes1"/>
      <sheetName val="hrg-sat_pek1"/>
      <sheetName val="H__Satuan1"/>
      <sheetName val="AHS__Keg1"/>
      <sheetName val="struktur_tdk_dipakai1"/>
      <sheetName val="an__struktur1"/>
      <sheetName val="Currency_Rate1"/>
      <sheetName val="Pt"/>
      <sheetName val="2.3.5-Bsmt-Elc (ADD)"/>
      <sheetName val="2.3.6-Bsmt-Fire"/>
      <sheetName val="3.3.1-Apt-Sanitary (AD)"/>
      <sheetName val="3.3.2-Apt-Plb"/>
      <sheetName val="3.3.2-Apt-Plb (ADD)"/>
      <sheetName val="3.3.3-Apt-AC"/>
      <sheetName val="3.3.5-Apt-Elc (ADD)"/>
      <sheetName val="3.3.6-Apt-Fire"/>
      <sheetName val="6.1.Genset"/>
      <sheetName val="2.3.5-Bsmt-AC (ADD)"/>
      <sheetName val="2.3.3-Bsmt-AC (ADD)"/>
      <sheetName val="B. Arch"/>
      <sheetName val="Mech. BQ"/>
      <sheetName val="An Arsitektur"/>
      <sheetName val="An Struktur"/>
      <sheetName val="01A-_RAB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Bahan_upah1"/>
      <sheetName val="BQ_ARS1"/>
      <sheetName val="Perm__Test1"/>
      <sheetName val="Eta-maxC_Lager1"/>
      <sheetName val="6_Felder_-_Md1"/>
      <sheetName val="AG25_inner_maxQ-Truck1"/>
      <sheetName val="6_Felder_-_maxQ1"/>
      <sheetName val="RAB_KapukII1"/>
      <sheetName val="Memb_Schd1"/>
      <sheetName val="REKAP_A_BESAR1"/>
      <sheetName val="INPUT_DATAS1"/>
      <sheetName val="플랜트_설치1"/>
      <sheetName val="TABEL_BAJA1"/>
      <sheetName val="uraian_analisa1"/>
      <sheetName val="DATA_PROYEK1"/>
      <sheetName val="RBP-_21"/>
      <sheetName val="GLP's_and_PSPC's2"/>
      <sheetName val="Internal_Summary1"/>
      <sheetName val="BS_pricing2"/>
      <sheetName val="Project_Summary2"/>
      <sheetName val="Alloc_11"/>
      <sheetName val="BER_CAL1"/>
      <sheetName val="Problem_Class2"/>
      <sheetName val="ah_sanitary1"/>
      <sheetName val="Analisa_Alat1"/>
      <sheetName val="On_Time1"/>
      <sheetName val="Rekap_Direct_Cost1"/>
      <sheetName val="AC_unit1"/>
      <sheetName val="EL_acc1"/>
      <sheetName val="EL_lamp1"/>
      <sheetName val="EL_outlet1"/>
      <sheetName val="Chiller_acc1"/>
      <sheetName val="Pipa_PL1"/>
      <sheetName val="PK_acc1"/>
      <sheetName val="PL_acc1"/>
      <sheetName val="PK_valve1"/>
      <sheetName val="PL_valve1"/>
      <sheetName val="AC_valve1"/>
      <sheetName val="PK_pipe1"/>
      <sheetName val="EL_kabel1"/>
      <sheetName val="AC_power1"/>
      <sheetName val="EL_tray1"/>
      <sheetName val="PL_power1"/>
      <sheetName val="PL_unit1"/>
      <sheetName val="PK_unit1"/>
      <sheetName val="EL_arde1"/>
      <sheetName val="hARGA_SAT1"/>
      <sheetName val="BARU-4_1"/>
      <sheetName val="Galian_11"/>
      <sheetName val="rab_j171"/>
      <sheetName val="H_S_D1"/>
      <sheetName val="TYPE_A1"/>
      <sheetName val="TYPE_B1"/>
      <sheetName val="TYPE_C1"/>
      <sheetName val="TYPE_D1"/>
      <sheetName val="BOR_PILE1"/>
      <sheetName val="BASEMENT_PELATARAN1"/>
      <sheetName val="SIRKULASI,_PELATARAN,_EKSTERNA1"/>
      <sheetName val="JARINGAN_AIR_BERSIH1"/>
      <sheetName val="JARINGAN_LISTRIK1"/>
      <sheetName val="JARINGAN_TELEPHON1"/>
      <sheetName val="REKAP_ME1"/>
      <sheetName val="TYPIKAL_UNIT1"/>
      <sheetName val="Cover Daf_2"/>
      <sheetName val="WAREHOUSE"/>
      <sheetName val="duct"/>
      <sheetName val="Daftmat"/>
      <sheetName val="Balok"/>
      <sheetName val="BOQ CBM"/>
      <sheetName val="PileCap"/>
      <sheetName val="TOWN"/>
      <sheetName val="NP"/>
      <sheetName val="BOQ"/>
      <sheetName val="S-curve MKBC"/>
      <sheetName val="산근"/>
      <sheetName val="DHS AC"/>
      <sheetName val="AT 2"/>
      <sheetName val="Ana Fin"/>
      <sheetName val="Gudang non AC-AC Struktur"/>
      <sheetName val="D _ W sizes"/>
      <sheetName val="INF"/>
      <sheetName val="9 PEK-HARIAN"/>
      <sheetName val="Terbilang"/>
      <sheetName val="Q'TY"/>
      <sheetName val="DIV.1"/>
      <sheetName val="DIV.2"/>
      <sheetName val="DIV.2a"/>
      <sheetName val="DIV.2a (2)"/>
      <sheetName val="DIV.2a.BET"/>
      <sheetName val="DIV.2a.TUL"/>
      <sheetName val="DIV.2b"/>
      <sheetName val="DIV.2b (2)"/>
      <sheetName val="DIV.2c"/>
      <sheetName val="DIV.2d"/>
      <sheetName val="DIV.3"/>
      <sheetName val="DIV.5"/>
      <sheetName val="DIV.6"/>
      <sheetName val="DIV.8"/>
      <sheetName val="DIV.8.a"/>
      <sheetName val="DIV.9"/>
      <sheetName val="ALAT"/>
      <sheetName val="INFO"/>
      <sheetName val="SKEDUL"/>
      <sheetName val="PANEL"/>
      <sheetName val="Bill rekap"/>
      <sheetName val="Bill of Qty"/>
      <sheetName val="Form PKT"/>
      <sheetName val="Volume (2)"/>
      <sheetName val="Daftar Harga"/>
      <sheetName val="SIRKULASI, PELATAR_xdcdd_廛_x0000_ഀ쮚_x0000__x0000_Ԁ_x0000_퀀"/>
      <sheetName val="Material Bangunan"/>
      <sheetName val="Analisa Bang"/>
      <sheetName val="ANK"/>
      <sheetName val="Compressor Air Blow Cleaning"/>
      <sheetName val="A-ars"/>
      <sheetName val="주관사업"/>
      <sheetName val="요약배부"/>
      <sheetName val="BASIC"/>
      <sheetName val="EVAL-ANAL"/>
      <sheetName val="MAP"/>
      <sheetName val="div-6"/>
      <sheetName val="RKP"/>
      <sheetName val="div-2"/>
      <sheetName val="schtot"/>
      <sheetName val="PRICE (2)"/>
      <sheetName val="harga dasar T-M-A"/>
      <sheetName val="hotel"/>
      <sheetName val="U&amp;B"/>
      <sheetName val="Cash2"/>
      <sheetName val="Z"/>
      <sheetName val="基本ﾃﾞｰﾀ"/>
      <sheetName val="FORM X COST"/>
      <sheetName val="kalibrasi-Tank"/>
      <sheetName val="5-ALAT(1)"/>
      <sheetName val="ana-alat"/>
      <sheetName val="DHSD"/>
      <sheetName val="Upah "/>
      <sheetName val="Agregat Halus &amp; Kasar"/>
      <sheetName val="L-4a,b"/>
      <sheetName val="detail"/>
      <sheetName val="DOORWINDOW"/>
      <sheetName val="DETAIL 1"/>
      <sheetName val="GKP"/>
      <sheetName val="Anls teknis"/>
      <sheetName val="Rekapitulasi"/>
      <sheetName val="SUM-PRO_(4)6"/>
      <sheetName val="SUM-PRO_(3)6"/>
      <sheetName val="SUM-PRO_(2)6"/>
      <sheetName val="SEX_(4)6"/>
      <sheetName val="SEX_(3)6"/>
      <sheetName val="SEX_(2)6"/>
      <sheetName val="B_-_Norelec6"/>
      <sheetName val="Unit_Rate5"/>
      <sheetName val="Cover_Daf-24"/>
      <sheetName val="Fill_this_out_first___9"/>
      <sheetName val="H_Satuan4"/>
      <sheetName val="Cash_Flow_bulanan4"/>
      <sheetName val="Daftar_Upah4"/>
      <sheetName val="Bill_of_Qty_MEP4"/>
      <sheetName val="RAB_AR&amp;STR4"/>
      <sheetName val="4-Basic_Price4"/>
      <sheetName val="PRD_01-74"/>
      <sheetName val="PRD_01-84"/>
      <sheetName val="PRD_01-94"/>
      <sheetName val="PRD_01-104"/>
      <sheetName val="PRD_01-114"/>
      <sheetName val="PRD_01-34"/>
      <sheetName val="PRD_01-44"/>
      <sheetName val="HRG_BHN4"/>
      <sheetName val="HB_3"/>
      <sheetName val="Isolasi_Luar_Dalam3"/>
      <sheetName val="Isolasi_Luar3"/>
      <sheetName val="Fill_this_out_first___10"/>
      <sheetName val="Tabel_Berat4"/>
      <sheetName val="Analisa_STR4"/>
      <sheetName val="HARGA_MATERIAL4"/>
      <sheetName val="JKT_(2)4"/>
      <sheetName val="DAFTAR_72"/>
      <sheetName val="_Rencana_Vol_per_Section2"/>
      <sheetName val="rekap_ahs2"/>
      <sheetName val="Kuantitas_&amp;_Harga2"/>
      <sheetName val="RAB_T-95_BK2"/>
      <sheetName val="GTS_I_PS2"/>
      <sheetName val="SUM_2002"/>
      <sheetName val="Urai__Resap_pengikat2"/>
      <sheetName val="D_1_72"/>
      <sheetName val="D_1_52"/>
      <sheetName val="D_2_32"/>
      <sheetName val="D_2_22"/>
      <sheetName val="D_&amp;_W_sizes2"/>
      <sheetName val="hrg-sat_pek2"/>
      <sheetName val="H__Satuan2"/>
      <sheetName val="AHS__Keg2"/>
      <sheetName val="struktur_tdk_dipakai2"/>
      <sheetName val="an__struktur2"/>
      <sheetName val="Currency_Rate2"/>
      <sheetName val="01A-_RAB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Bahan_upah2"/>
      <sheetName val="BQ_ARS2"/>
      <sheetName val="Perm__Test2"/>
      <sheetName val="Eta-maxC_Lager2"/>
      <sheetName val="6_Felder_-_Md2"/>
      <sheetName val="AG25_inner_maxQ-Truck2"/>
      <sheetName val="6_Felder_-_maxQ2"/>
      <sheetName val="RAB_KapukII2"/>
      <sheetName val="Memb_Schd2"/>
      <sheetName val="REKAP_A_BESAR2"/>
      <sheetName val="uraian_analisa2"/>
      <sheetName val="DATA_PROYEK2"/>
      <sheetName val="RBP-_22"/>
      <sheetName val="INPUT_DATAS2"/>
      <sheetName val="플랜트_설치2"/>
      <sheetName val="TABEL_BAJA2"/>
      <sheetName val="GLP's_and_PSPC's3"/>
      <sheetName val="Internal_Summary2"/>
      <sheetName val="BS_pricing3"/>
      <sheetName val="Project_Summary3"/>
      <sheetName val="Alloc_12"/>
      <sheetName val="BER_CAL2"/>
      <sheetName val="Problem_Class3"/>
      <sheetName val="ah_sanitary2"/>
      <sheetName val="Analisa_Alat2"/>
      <sheetName val="On_Time2"/>
      <sheetName val="Rekap_Direct_Cost2"/>
      <sheetName val="AC_unit2"/>
      <sheetName val="EL_acc2"/>
      <sheetName val="EL_lamp2"/>
      <sheetName val="EL_outlet2"/>
      <sheetName val="Chiller_acc2"/>
      <sheetName val="Pipa_PL2"/>
      <sheetName val="PK_acc2"/>
      <sheetName val="PL_acc2"/>
      <sheetName val="PK_valve2"/>
      <sheetName val="PL_valve2"/>
      <sheetName val="AC_valve2"/>
      <sheetName val="PK_pipe2"/>
      <sheetName val="EL_kabel2"/>
      <sheetName val="AC_power2"/>
      <sheetName val="EL_tray2"/>
      <sheetName val="PL_power2"/>
      <sheetName val="PL_unit2"/>
      <sheetName val="PK_unit2"/>
      <sheetName val="EL_arde2"/>
      <sheetName val="TYPE_A2"/>
      <sheetName val="TYPE_B2"/>
      <sheetName val="TYPE_C2"/>
      <sheetName val="TYPE_D2"/>
      <sheetName val="BOR_PILE2"/>
      <sheetName val="BASEMENT_PELATARAN2"/>
      <sheetName val="SIRKULASI,_PELATARAN,_EKSTERNA2"/>
      <sheetName val="JARINGAN_AIR_BERSIH2"/>
      <sheetName val="JARINGAN_LISTRIK2"/>
      <sheetName val="JARINGAN_TELEPHON2"/>
      <sheetName val="REKAP_ME2"/>
      <sheetName val="TYPIKAL_UNIT2"/>
      <sheetName val="hARGA_SAT2"/>
      <sheetName val="BARU-4_2"/>
      <sheetName val="Galian_12"/>
      <sheetName val="rab_j172"/>
      <sheetName val="H_S_D2"/>
      <sheetName val="Harga_Dasar"/>
      <sheetName val="Basic_Price"/>
      <sheetName val="RAB_PRO"/>
      <sheetName val="ocean_voyage"/>
      <sheetName val="tb__besi"/>
      <sheetName val="AnalisaSIPIL_RIIL"/>
      <sheetName val="Meth_"/>
      <sheetName val="REKAP_TOTAL"/>
      <sheetName val="REKAP_STR"/>
      <sheetName val="REKAP_UNIT"/>
      <sheetName val="D_3_1_Dinding"/>
      <sheetName val="CPO_16-9-TID_"/>
      <sheetName val="REF_ONLY"/>
      <sheetName val="Analisa_Upah_&amp;_Bahan_Plum"/>
      <sheetName val="Ahs_2"/>
      <sheetName val="Ahs_1"/>
      <sheetName val="PRICE_(2)"/>
      <sheetName val="harga_dasar_T-M-A"/>
      <sheetName val="Rekap_Addendum"/>
      <sheetName val="BQ_Dudukan_Fascade_OT_KC"/>
      <sheetName val="ANALISA_HARGA_SATUAN"/>
      <sheetName val="SUB_TOTAL_"/>
      <sheetName val="Daf_Pekerjaan"/>
      <sheetName val="Anls_teknis"/>
      <sheetName val="Gal tanah"/>
      <sheetName val="Pancang"/>
      <sheetName val="TTL"/>
      <sheetName val="5-ALAT"/>
      <sheetName val="PIK_QUO"/>
      <sheetName val="PASOK"/>
      <sheetName val="BIALANG"/>
      <sheetName val="cat"/>
      <sheetName val="HARDAS-ALAT"/>
      <sheetName val="jadual material"/>
      <sheetName val="HARDAS-UPAH"/>
      <sheetName val="HARDAS-MAT"/>
      <sheetName val="DAF.HRG"/>
      <sheetName val="2. MVAC R1"/>
      <sheetName val="MASTER 1"/>
      <sheetName val="pivot2"/>
      <sheetName val="pivot1"/>
      <sheetName val="LNPB-2"/>
      <sheetName val="RBP1"/>
      <sheetName val="bd"/>
      <sheetName val="keb_alat"/>
      <sheetName val="biaMAT"/>
      <sheetName val="biaSUB"/>
      <sheetName val="biatng"/>
      <sheetName val="BL"/>
      <sheetName val="BTL"/>
      <sheetName val="gaji"/>
      <sheetName val="hardas"/>
      <sheetName val="jadual bobot"/>
      <sheetName val="keb_mat"/>
      <sheetName val="keb_tng"/>
      <sheetName val="telp"/>
      <sheetName val="idx-03"/>
      <sheetName val="igp-03"/>
      <sheetName val="Fill_this_out_firstìÁ "/>
      <sheetName val="_x0000_Â8B_x0000__x0000__x0000__x0000__x0000__x0000__x0000__x0000__x0000_6"/>
      <sheetName val="숯䈸숀䈶ༀ_x0000_ༀ_x0000_Ā_x0000_䐀ሑℰ_x0004_℀_x0004_Ā_x0000__x0000__x0000__x0000__x0000_㈀ 저䈺ᵡ숯䈸숀"/>
      <sheetName val="Earthwork"/>
      <sheetName val="FitOutConfCent@¥"/>
      <sheetName val="FitOutConfCent_x0003_"/>
      <sheetName val="H-BHN"/>
      <sheetName val="5.EMT1-MASTER SCH S_curve (r.1)"/>
      <sheetName val="Summary_Tech"/>
      <sheetName val="Peralatan"/>
      <sheetName val="Eng_Hrs (HO)"/>
      <sheetName val="fee"/>
      <sheetName val="LAMPU &amp; STK"/>
      <sheetName val="CABLE"/>
      <sheetName val="COMPONENT"/>
      <sheetName val="AHS SAKLAR &amp;STK"/>
      <sheetName val="AHS LAMPU"/>
      <sheetName val="AHS INSTALASI"/>
      <sheetName val="AHS PANEL"/>
      <sheetName val="TRAY"/>
      <sheetName val="AHS TRAFO"/>
      <sheetName val="AHS KABEL"/>
      <sheetName val="AHS TRAY "/>
      <sheetName val="AHS PHBUTM"/>
      <sheetName val="(3)RAB-Labuan"/>
      <sheetName val="Analisa H.Sat.Pek."/>
      <sheetName val="H.Material, Upah &amp; Alat"/>
      <sheetName val="Electrikal"/>
      <sheetName val="Elektronik"/>
      <sheetName val="Fire Fighting"/>
      <sheetName val="Item Kompensasi"/>
      <sheetName val="My Kitchen"/>
      <sheetName val="IPL_SCHEDULE"/>
      <sheetName val="_x0000_Â8B_x0000__x0000__x0000_"/>
      <sheetName val="숯䈸숀䈶ༀ_x0000_ༀ_x0000_Ā_x0000_䐀ሑℰ"/>
      <sheetName val="SIRKULASI, PELATAR_xdcdd_廛_x00"/>
      <sheetName val="SIRKULASI, PELATAR廛"/>
      <sheetName val="숯䈸숀䈶ༀ"/>
      <sheetName val="SIRKULASI, PELATAR_xdcdd_廛"/>
      <sheetName val="HARGA ALAT"/>
      <sheetName val="UMUM"/>
      <sheetName val="SAP"/>
      <sheetName val="KET"/>
      <sheetName val="ISIAN"/>
      <sheetName val="UPAH &amp; BHN ARS"/>
      <sheetName val="AHS ARS"/>
      <sheetName val="Alat R"/>
      <sheetName val="BAG_2"/>
      <sheetName val="analpp"/>
      <sheetName val="bhnpp"/>
      <sheetName val="1.General "/>
      <sheetName val="Fill_this_out_firstìÁ_x0009_"/>
      <sheetName val="숯䈸숀䈶ༀ_x0000_ༀ_x0000_Ā_x0000_䐀ሑℰ_x0004_℀_x0004_Ā_x0000__x0000__x0000__x0000__x0000_㈀_x0009_저䈺ᵡ숯䈸숀"/>
      <sheetName val="BONGKARAN"/>
      <sheetName val="STR-ARS OFFICE"/>
      <sheetName val="STR-ARS BAKHUM"/>
      <sheetName val="REKAP MEK BAKHUM"/>
      <sheetName val="1.MEKANIKAL DAKSINAPATI"/>
      <sheetName val="REKAP ELEKT BAKHUM"/>
      <sheetName val="2.ELEKTRIKAL DAKSINAPATI"/>
      <sheetName val="STA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PROFIT"/>
      <sheetName val="SUM-PRO"/>
      <sheetName val="SEX"/>
      <sheetName val="HVAC"/>
      <sheetName val="DBP-0200"/>
      <sheetName val="spect"/>
      <sheetName val="[BQ-FORM.xl턐ワ_x0000__x0000__x0000_"/>
      <sheetName val="[BQ-FORM.xl_x0006__x0000_۸ݼ࢈"/>
      <sheetName val="_BQ-FORM.xl턐ワ"/>
      <sheetName val="_BQ-FORM.xl_x0006_"/>
      <sheetName val="[BQ-FORM.xl턐ワ???"/>
      <sheetName val="[BQ-FORM.xl_x0006_?۸ݼ࢈"/>
      <sheetName val="RAB AR&amp;STR"/>
      <sheetName val="B - Norelec"/>
      <sheetName val="[BQ-FORM.xl턐ワ_x0000_帐ᾚ"/>
      <sheetName val="[BQ-FORM.xl_x0006__x0000_Ổ_x0000__x0000_"/>
      <sheetName val="I-KAMAR"/>
      <sheetName val="AC"/>
      <sheetName val="[BQ-FORM.xl턐ワ_x005f_x0000__x005f_x0000__x00"/>
      <sheetName val="[BQ-FORM.xl_x005f_x0006__x005f_x0000_۸ݼ࢈"/>
      <sheetName val="Analisa"/>
      <sheetName val="_BQ-FORM.xl턐ワ___"/>
      <sheetName val="_BQ-FORM.xl_x0006__۸ݼ࢈"/>
      <sheetName val="_BQ-FORM.xl턐ワ_x005f_x0000__x005f_x0000__x00"/>
      <sheetName val="_BQ-FORM.xl_x005f_x0006__x005f_x0000_۸ݼ࢈"/>
      <sheetName val="[BQ-FORM_xl턐ワ"/>
      <sheetName val="[BQ-FORM_xl۸ݼ࢈"/>
      <sheetName val="RAB_AR&amp;STR"/>
      <sheetName val="B_-_Norelec"/>
      <sheetName val="[BQ-FORM_xl턐ワ???"/>
      <sheetName val="[BQ-FORM_xl?۸ݼ࢈"/>
      <sheetName val="_BQ-FORM_xl턐ワ"/>
      <sheetName val="_BQ-FORM_xl"/>
      <sheetName val="[BQ-FORM.xl??_x0000__x0000__x0000_"/>
      <sheetName val="[BQ-FORM.xl_x0006__x0000_???"/>
      <sheetName val="[BQ-FORM.xl?????"/>
      <sheetName val="[BQ-FORM.xl_x0006_????"/>
      <sheetName val="_BQ-FORM.xl??"/>
      <sheetName val="-FORM.xl??_x005f_x0000__x005f_x0000__x005f_x0000_"/>
      <sheetName val="[BQ-FORM.xl_x005f_x0006__x005f_x0000_???"/>
      <sheetName val="_BQ-FORM.xl_x005f_x0006__۸ݼ࢈"/>
      <sheetName val="_BQ-FORM.xl_x005f_x0006_"/>
      <sheetName val="Cover Daf-2"/>
      <sheetName val="[BQ-FORM.xl_x005f_x0006_?۸ݼ࢈"/>
      <sheetName val="Pipe"/>
      <sheetName val="hardas"/>
      <sheetName val="DSBDY"/>
      <sheetName val="_BQ-FORM_xl۸ݼ࢈"/>
      <sheetName val="_BQ-FORM_xl턐ワ___"/>
      <sheetName val="_BQ-FORM_xl_۸ݼ࢈"/>
      <sheetName val="_BQ-FORM.xl??_x005f_x0000__x005f_x0000__x00"/>
      <sheetName val="_BQ-FORM.xl_x005f_x0006__x005f_x0000_???"/>
      <sheetName val="_BQ-FORM.xl??___"/>
      <sheetName val="_BQ-FORM.xl_x005f_x0006__???"/>
      <sheetName val="[BQ-FORM_xl??"/>
      <sheetName val="[BQ-FORM_xl???"/>
      <sheetName val="[BQ-FORM_xl?????"/>
      <sheetName val="[BQ-FORM_xl????"/>
      <sheetName val="_BQ-FORM_xl??"/>
      <sheetName val="_BQ-FORM.xl_x0006__???"/>
      <sheetName val="_BQ-FORM_xl???"/>
      <sheetName val="_BQ-FORM_xl??___"/>
      <sheetName val="_BQ-FORM_xl_???"/>
      <sheetName val="[BQ-FORM.xl??_x005f_x0000__x005f_x0000__x00"/>
      <sheetName val="[BQ-FORM.xl_x005f_x0006_????"/>
      <sheetName val="BoQ"/>
      <sheetName val="_BQ-FORM.xl__"/>
      <sheetName val="_BQ-FORM.xl_____"/>
      <sheetName val="_BQ-FORM.xl_x0006_____"/>
      <sheetName val="-FORM.xl___x005f_x0000__x005f_x0000__x005f_x0000_"/>
      <sheetName val="_BQ-FORM.xl_x005f_x0006__x005f_x0000____"/>
      <sheetName val="_BQ-FORM.xl___x005f_x0000__x005f_x0000__x00"/>
      <sheetName val="_BQ-FORM.xl_x005f_x0006_____"/>
      <sheetName val="_BQ-FORM_xl__"/>
      <sheetName val="_BQ-FORM_xl___"/>
      <sheetName val="_BQ-FORM_xl_____"/>
      <sheetName val="_BQ-FORM_xl____"/>
      <sheetName val="JAD-PEL"/>
      <sheetName val="OP. ALAT"/>
      <sheetName val="OP. PERJAM"/>
      <sheetName val="B. PERSONIL"/>
      <sheetName val="KAN. LOKAL"/>
      <sheetName val="Perm. Test"/>
      <sheetName val="_BQ-FORM.xl턐ワ_帐ᾚ"/>
      <sheetName val="_BQ-FORM.xl_x0006__Ổ__"/>
      <sheetName val="A"/>
      <sheetName val="str-Rab"/>
      <sheetName val="Cash Flow bulanan"/>
      <sheetName val="概総括1"/>
      <sheetName val="EE-PROP"/>
      <sheetName val="Estimate"/>
      <sheetName val="Rekapitulasi"/>
      <sheetName val="BAG-2"/>
      <sheetName val="PROCURE"/>
      <sheetName val="_BQ-FORM.xl턐ワ_x005f_x005f_x005f_x0000__x005"/>
      <sheetName val="_BQ-FORM.xl_x005f_x005f_x005f_x0006__x005f_x005f_"/>
      <sheetName val="-FORM.xl___x005f_x005f_x005f_x0000__x005f_x005f_x"/>
      <sheetName val="_BQ-FORM.xl_x005f_x005f_x005f_x0006__۸ݼ࢈"/>
      <sheetName val="_BQ-FORM.xl_x005f_x005f_x005f_x0006_"/>
      <sheetName val="_BQ-FORM.xl턐ワ_x005f_x005f_x005f_x005f_x005f"/>
      <sheetName val="_BQ-FORM.xl_x005f_x005f_x005f_x005f_x005f_x005f_x"/>
      <sheetName val="_BQ-FORM.xl___x005f_x005f_x005f_x0000__x005"/>
      <sheetName val="_BQ-FORM.xl_x005f_x005f_x005f_x0006_____"/>
      <sheetName val="-FORM.xl___x005f_x005f_x005f_x005f_x005f_x005f_x0"/>
      <sheetName val="AnalisaSIPIL RIIL"/>
      <sheetName val="___1"/>
      <sheetName val="RAB_AR&amp;STR1"/>
      <sheetName val="B_-_Norelec1"/>
      <sheetName val="_BQ-FORM_xl턐ワ___1"/>
      <sheetName val="_BQ-FORM_xl턐ワ1"/>
      <sheetName val="_BQ-FORM.xl턐ワ_"/>
      <sheetName val="H.Satuan"/>
      <sheetName val="_BQ-FORM_xl_____1"/>
      <sheetName val="_BQ-FORM_xl__1"/>
      <sheetName val="_BQ-FORM.xl___"/>
      <sheetName val="RAB"/>
      <sheetName val="Rincian"/>
      <sheetName val="_BQ-FORM.xl_x005f_x0006__Ổ__"/>
      <sheetName val="BQ ARS"/>
      <sheetName val="-FORM.xl__"/>
      <sheetName val="_BQ-FORM.xl턐ワ_x005f_x0000__x005"/>
      <sheetName val="_BQ-FORM.xl_x005f_x0006__"/>
      <sheetName val="-FORM.xl___x005f_x0000__x"/>
      <sheetName val="_BQ-FORM.xl___x005f_x0000__x005"/>
      <sheetName val="_BQ-FORM.xl_x0006__"/>
      <sheetName val="_BQ-FORM_xl턐ワ_x005f_x0000__x005f_x0000__x00"/>
      <sheetName val="_BQ-FORM_xl_x005f_x0006__x005f_x0000_۸ݼ࢈"/>
      <sheetName val="-FORM_xl___x005f_x0000__x005f_x0000__x005f_x0000_"/>
      <sheetName val="_BQ-FORM_xl_x005f_x0006__x005f_x0000____"/>
      <sheetName val="_BQ-FORM_xl_x005f_x0006__۸ݼ࢈"/>
      <sheetName val="_BQ-FORM_xl_x005f_x0006_"/>
      <sheetName val="Cover_Daf-2"/>
      <sheetName val="_BQ-FORM_xl턐ワ_x005f_x005f_x005f_x0000__x005"/>
      <sheetName val="_BQ-FORM_xl_x005f_x005f_x005f_x0006__x005f_x005f_"/>
      <sheetName val="_BQ-FORM_xl___x005f_x0000__x005f_x0000__x00"/>
      <sheetName val="_BQ-FORM_xl_x005f_x0006_____"/>
      <sheetName val="-FORM_xl___x005f_x005f_x005f_x0000__x005f_x005f_x"/>
      <sheetName val="_BQ-FORM_xl_x005f_x005f_x005f_x0006__۸ݼ࢈"/>
      <sheetName val="_BQ-FORM_xl_x005f_x005f_x005f_x0006_"/>
      <sheetName val="_BQ-FORM_xl턐ワ帐ᾚ"/>
      <sheetName val="_BQ-FORM_xlỔ"/>
      <sheetName val="_BQ-FORM_xl턐ワ_帐ᾚ"/>
      <sheetName val="_BQ-FORM_xl_Ổ__"/>
      <sheetName val="_BQ-FORM_xl_"/>
      <sheetName val="Cash_Flow_bulanan"/>
      <sheetName val="_BQ-FORM.xl턐ワ_x005f_x0000_帐ᾚ"/>
      <sheetName val="_BQ-FORM.xl_x005f_x0006__x005f_x0000_Ổ_x000"/>
      <sheetName val="_BQ-FORM.xl___x005f_x0000___"/>
      <sheetName val="_BQ-FORM.xl_x005f_x0006__x005f_x0000___x000"/>
      <sheetName val="_BQ-FORM.xl턐ワ_x005f_x0000_"/>
      <sheetName val="_BQ-FORM.xl턐ワ_x005f_x0000_ҡ"/>
      <sheetName val="_BQ-FORM.xl_x005f_x0006__x005f_x0000__x0000"/>
      <sheetName val="_BQ-FORM.xl___x005f_x0000_"/>
      <sheetName val="_BQ-FORM.xl___x005f_x005f_x005f_x005f_x005f"/>
      <sheetName val="_BQ-FORM.xl_x005f_x005f_x005f_x0006__Ổ__"/>
      <sheetName val="_BQ-FORM.xl_x005f_x005f_x005f_x0006__"/>
      <sheetName val="-FORM.xl___x005f_x005f_x005f_x0000__x"/>
      <sheetName val="HSD"/>
      <sheetName val="RAB-SPL2"/>
      <sheetName val="Du_lieu"/>
      <sheetName val="SAT-BHN"/>
      <sheetName val="Met_Pas Batu"/>
      <sheetName val="Met_ Minor"/>
      <sheetName val="[BQ-FORM.xl턐ワ?帐ᾚ"/>
      <sheetName val="[BQ-FORM.xl_x0006_?Ổ??"/>
      <sheetName val="[BQ-FORM.xl??_x0000_??"/>
      <sheetName val="[BQ-FORM.xl_x0006__x0000_?_x0000__x0000_"/>
      <sheetName val="[BQ-FORM.xl턐ワ_x0000_"/>
      <sheetName val="[BQ-FORM.xl턐ワ_x0000_ҡ"/>
      <sheetName val="[BQ-FORM.xl_x0006__x0000__x0000__x0000__x0000_"/>
      <sheetName val="???1"/>
      <sheetName val="[BQ-FORM_xl턐ワ???1"/>
      <sheetName val="[BQ-FORM.xl턐ワ?"/>
      <sheetName val="_BQ-FORM.xl??_??"/>
      <sheetName val="_BQ-FORM.xl_x0006__?__"/>
      <sheetName val="[BQ-FORM.xl??_x0000_"/>
      <sheetName val="[BQ-FORM_xl?????1"/>
      <sheetName val="_BQ-FORM_xl??1"/>
      <sheetName val="[BQ-FORM.xl???"/>
      <sheetName val="_BQ-FORM_xl??___1"/>
      <sheetName val="_BQ-FORM.xl??_"/>
      <sheetName val="_BQ-FORM.xl턐ワ_x0000__x0000__x00"/>
      <sheetName val="_BQ-FORM.xl_x0006__x0000_۸ݼ࢈"/>
      <sheetName val="-FORM.xl___x0000__x0000__x0000_"/>
      <sheetName val="_BQ-FORM.xl_x0006__x0000____"/>
      <sheetName val="_BQ-FORM.xl___x0000__x0000__x00"/>
      <sheetName val="_BQ-FORM.xl턐ワ_x0000__x005"/>
      <sheetName val="-FORM.xl___x0000__x"/>
      <sheetName val="[BQ-FORM_xl턐ワ_x005f_x0000__x005f_x0000__x00"/>
      <sheetName val="[BQ-FORM_xl_x005f_x0006__x005f_x0000_۸ݼ࢈"/>
      <sheetName val="-FORM_xl??_x005f_x0000__x005f_x0000__x005f_x0000_"/>
      <sheetName val="[BQ-FORM_xl_x005f_x0006__x005f_x0000_???"/>
      <sheetName val="[BQ-FORM_xl_x005f_x0006_?۸ݼ࢈"/>
      <sheetName val="[BQ-FORM_xl턐ワ帐ᾚ"/>
      <sheetName val="[BQ-FORM_xlỔ"/>
      <sheetName val="_BQ-FORM_xl??_x005f_x0000__x005f_x0000__x00"/>
      <sheetName val="_BQ-FORM_xl_x005f_x0006__x005f_x0000_???"/>
      <sheetName val="_BQ-FORM_xl_x005f_x0006__???"/>
      <sheetName val="[BQ-FORM_xl??_x005f_x0000__x005f_x0000__x00"/>
      <sheetName val="[BQ-FORM_xl_x005f_x0006_????"/>
      <sheetName val="[BQ-FORM_xl턐ワ?帐ᾚ"/>
      <sheetName val="[BQ-FORM_xl?Ổ??"/>
      <sheetName val="[BQ-FORM_xl?"/>
      <sheetName val="[BQ-FORM.xl턐ワ_x005f_x005f_x005f_x0000__x005"/>
      <sheetName val="[BQ-FORM.xl_x005f_x005f_x005f_x0006__x005f_x005f_"/>
      <sheetName val="-FORM.xl??_x005f_x005f_x005f_x0000__x005f_x005f_x"/>
      <sheetName val="[BQ-FORM.xl_x005f_x005f_x005f_x0006_?۸ݼ࢈"/>
      <sheetName val="_BQ-FORM.xl??_x005f_x005f_x005f_x0000__x005"/>
      <sheetName val="_BQ-FORM.xl_x005f_x005f_x005f_x0006__???"/>
      <sheetName val="[BQ-FORM.xl??_x005f_x005f_x005f_x0000__x005"/>
      <sheetName val="[BQ-FORM.xl_x005f_x005f_x005f_x0006_????"/>
      <sheetName val="[BQ-FORM.xl턐ワ_x005f_x0000_帐ᾚ"/>
      <sheetName val="[BQ-FORM.xl_x005f_x0006__x005f_x0000_Ổ_x000"/>
      <sheetName val="[BQ-FORM.xl_x005f_x0006_?Ổ??"/>
      <sheetName val="[BQ-FORM.xl??_x005f_x0000_??"/>
      <sheetName val="[BQ-FORM.xl_x005f_x0006__x005f_x0000_?_x000"/>
      <sheetName val="_BQ-FORM.xl턐ワ_x005f_x005f_x005f_x0000_帐ᾚ"/>
      <sheetName val="_BQ-FORM.xl___x005f_x005f_x005f_x0000___"/>
      <sheetName val="_BQ-FORM.xl턐ワ_x005f_x005f_x005f_x0000_"/>
      <sheetName val="_BQ-FORM.xl___x005f_x005f_x005f_x0000_"/>
      <sheetName val="SITE-E"/>
      <sheetName val="Rekap Addendum"/>
      <sheetName val="[BQ-FORM.xl턐ワ?ҡ"/>
      <sheetName val="[BQ-FORM.xl턐ワ_x005f_x0000_"/>
      <sheetName val="_BQ-FORM.xl_x005f_x0006__?__"/>
      <sheetName val="[BQ-FORM.xl??_x005f_x0000_"/>
      <sheetName val="[BQ-FORM.xl턐ワ_x005f_x005f_x005f_x005f_x005f"/>
      <sheetName val="[BQ-FORM.xl_x005f_x005f_x005f_x005f_x005f_x005f_x"/>
      <sheetName val="-FORM.xl??_x005f_x005f_x005f_x005f_x005f_x005f_x0"/>
      <sheetName val="_BQ-FORM.xl??_x005f_x005f_x005f_x005f_x005f"/>
      <sheetName val="[BQ-FORM.xl??_x005f_x005f_x005f_x005f_x005f"/>
      <sheetName val="[BQ-FORM.xl턐ワ_x005f_x005f_x005f_x0000_帐ᾚ"/>
      <sheetName val="[BQ-FORM.xl_x005f_x005f_x005f_x0006_?Ổ??"/>
      <sheetName val="[BQ-FORM.xl??_x005f_x005f_x005f_x0000_??"/>
      <sheetName val="?_x005f_x005f_x005f_x0000__x005f_x005f_x005f_x0000__x00"/>
      <sheetName val="xl_x005f_x005f_x005f_x0006__x005f_x005f_x005f_x0000_???"/>
      <sheetName val="0000__x005f_x005f_x005f_x0000__x005f_x005f_x005f_x0000_"/>
      <sheetName val="xl_x005f_x005f_x005f_x0006__x005f_x005f_x005f_x0000____"/>
      <sheetName val="__x005f_x005f_x005f_x0000__x005f_x005f_x005f_x0000__x00"/>
      <sheetName val="_BQ-FORM.xl턐ワ_x0000_帐ᾚ"/>
      <sheetName val="_BQ-FORM.xl_x0006__x0000_Ổ_x000"/>
      <sheetName val="SAP"/>
      <sheetName val="[BQ-FORM.xl턐ワ_x005f_x0000_ҡ"/>
      <sheetName val="[BQ-FORM.xl_x005f_x0006__x005f_x0000__x0000"/>
      <sheetName val="_BQ-FORM.xl??_x005f_x0000_??"/>
      <sheetName val="_BQ-FORM.xl_x005f_x0006__x005f_x0000_?_x000"/>
      <sheetName val="analisa Str"/>
      <sheetName val="rekap"/>
      <sheetName val="_BQ-FORM.xl턐ワ_ҡ"/>
      <sheetName val="Agregat Halus &amp; Kasar"/>
      <sheetName val="_BQ-FORM.xl??_x005f_x0000_"/>
      <sheetName val="_BQ-FORM.xl_x005f_x005f_x005f_x0006__?__"/>
      <sheetName val="_BQ-FORM.xl??_x005f_x005f_x005f_x0000_??"/>
      <sheetName val="_BQ-FORM.xl턐ワ??_x00"/>
      <sheetName val="_BQ-FORM.xl_x0006_?۸ݼ࢈"/>
      <sheetName val="-FORM.xl__???"/>
      <sheetName val="_BQ-FORM.xl_x0006_?___"/>
      <sheetName val="_BQ-FORM.xl__??_x00"/>
      <sheetName val="_BQ-FORM.xl턐ワ?帐ᾚ"/>
      <sheetName val="_BQ-FORM.xl_x0006_?Ổ_x000"/>
      <sheetName val="Material"/>
      <sheetName val="Lt. 1 (A)"/>
      <sheetName val="PESANTREN"/>
      <sheetName val="G"/>
      <sheetName val="Curup"/>
      <sheetName val="Prabu"/>
      <sheetName val="On Time"/>
      <sheetName val="harsat"/>
      <sheetName val="IPL_SCHEDULE"/>
      <sheetName val="Std-Prod KS"/>
      <sheetName val="MASTER_INPUT"/>
      <sheetName val="anal"/>
      <sheetName val="struktur"/>
      <sheetName val="BQTOLTP"/>
      <sheetName val="dasar"/>
      <sheetName val="Galian 1"/>
      <sheetName val="kalibrasi-Tank"/>
      <sheetName val="uraian analisa"/>
      <sheetName val="Div2"/>
      <sheetName val="Basic P"/>
      <sheetName val="UPH,BHN,ALT"/>
      <sheetName val="Kolom"/>
      <sheetName val="Bill of Quantity"/>
      <sheetName val="TB"/>
      <sheetName val="PileCap"/>
      <sheetName val="REKAP A BESAR"/>
      <sheetName val="h-013211-2"/>
      <sheetName val="I_KAMAR"/>
      <sheetName val="8LT 12"/>
      <sheetName val="HARGA ALAT"/>
      <sheetName val="BASIC"/>
      <sheetName val="Kuantitas &amp; Harga"/>
      <sheetName val="Basic Price"/>
      <sheetName val="Analisa (me)"/>
      <sheetName val="TJ1Q47"/>
      <sheetName val="__x005f_x005f_x005f_x005f_x005f_x005f_x005f_x0000__x005"/>
      <sheetName val="xl_x005f_x005f_x005f_x005f_x005f_x005f_x005f_x0006__x00"/>
      <sheetName val="0000__x005f_x005f_x005f_x005f_x005f_x005f_x005f_x0000__"/>
      <sheetName val="MENU"/>
      <sheetName val="DAPRO"/>
      <sheetName val="HELP"/>
      <sheetName val="CHECKLIST"/>
      <sheetName val="RESUME"/>
      <sheetName val="SBDY"/>
      <sheetName val="BL"/>
      <sheetName val="FINAL"/>
      <sheetName val="RAB Ekstern"/>
      <sheetName val="Rekap Ekstern"/>
      <sheetName val="ANHARSAT"/>
      <sheetName val="SCHD"/>
      <sheetName val="PROD ALAT"/>
      <sheetName val="BANK DT"/>
      <sheetName val="KOMPOSISI"/>
      <sheetName val="BBM"/>
      <sheetName val="ANALISA KEB ALAT"/>
      <sheetName val="KOEF ALAT"/>
      <sheetName val="KOEF TANAH"/>
      <sheetName val="KONF VOL"/>
      <sheetName val="BANK PROD ALAT"/>
      <sheetName val=" Rekap"/>
      <sheetName val="BQ EXTERN"/>
      <sheetName val="REKAP RAB"/>
      <sheetName val="BQ EE"/>
      <sheetName val="Kode SD"/>
      <sheetName val="SUM OF QTY"/>
      <sheetName val="Divisi 3"/>
      <sheetName val="Divisi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-BAHAN"/>
      <sheetName val="ANALISA SNI"/>
      <sheetName val="RAB STRTR THP 1"/>
      <sheetName val="RAB STRTR THP 2"/>
      <sheetName val="RAB STRTR TOTAL"/>
      <sheetName val="RAB ARST (1)"/>
      <sheetName val="RAB ARST (2)"/>
      <sheetName val="RAB ARST total"/>
      <sheetName val="RAB ME (1)"/>
      <sheetName val="RAB ME (2)"/>
      <sheetName val="RAB ME TOTAL"/>
      <sheetName val="REKAP (1)"/>
      <sheetName val="REKAP (2)"/>
      <sheetName val="REKAP TOTAL"/>
      <sheetName val="VOLUME THP 1"/>
      <sheetName val="VOLUME TOTAL"/>
      <sheetName val="volume kmg"/>
      <sheetName val="volume LT 1"/>
      <sheetName val="KUSEN"/>
      <sheetName val="ESCON"/>
      <sheetName val="plumbing"/>
      <sheetName val="Daf 1"/>
      <sheetName val="I-KAMAR"/>
      <sheetName val="I_KAMAR"/>
      <sheetName val="Urai _Resap pengikat"/>
      <sheetName val="AnalisaSIPIL RIIL"/>
      <sheetName val="Daftar Harga"/>
      <sheetName val="Analisa"/>
      <sheetName val="ANALISA  (BARU)"/>
      <sheetName val="HSBU ANA"/>
      <sheetName val="AHSbj"/>
      <sheetName val="Bahan"/>
      <sheetName val="upah"/>
      <sheetName val="ANALISA SNI'13 "/>
      <sheetName val="ANALISA1"/>
      <sheetName val="ANALISA ALAT BERAT"/>
      <sheetName val="Ana"/>
      <sheetName val="analis"/>
      <sheetName val="HB "/>
      <sheetName val="ANAL P5"/>
      <sheetName val="bhn_Upah"/>
      <sheetName val="Mobilisasi"/>
      <sheetName val="RAB"/>
      <sheetName val="SEX"/>
      <sheetName val="Kuantitas &amp; Harga"/>
      <sheetName val="Cover"/>
      <sheetName val="harga bahan"/>
      <sheetName val="DAF.HRG"/>
      <sheetName val="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-FIN"/>
      <sheetName val="Spek Kusen"/>
      <sheetName val="Sheet1"/>
      <sheetName val="Kusen"/>
      <sheetName val="AN-Prelim"/>
      <sheetName val="AN-M&amp;E"/>
      <sheetName val="Analisa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Steel-Twr"/>
      <sheetName val="SAP"/>
      <sheetName val="B _ Norelec"/>
      <sheetName val="BoQ C4"/>
      <sheetName val="I-KAMAR"/>
      <sheetName val="DATA"/>
      <sheetName val="RAP"/>
      <sheetName val="PPC"/>
      <sheetName val="LOADDAT"/>
      <sheetName val="kode rekening"/>
      <sheetName val="STR"/>
      <sheetName val="B - Norelec"/>
      <sheetName val="Kuantitas &amp; Harga"/>
      <sheetName val="BOQ Permata Senayan 09 Juni 200"/>
      <sheetName val="HS_TRG"/>
      <sheetName val="STRUKTUR"/>
      <sheetName val="harsat"/>
      <sheetName val="anal"/>
      <sheetName val="BQ"/>
      <sheetName val="Currency Rate"/>
      <sheetName val="A"/>
      <sheetName val="Rekapitulasi Harga Satuan"/>
      <sheetName val="Daftar Harga Material"/>
      <sheetName val="Ahs.2"/>
      <sheetName val="Ahs.1"/>
      <sheetName val="Spek_Kusen"/>
      <sheetName val="Gross_Area"/>
      <sheetName val="B___Norelec"/>
      <sheetName val="BoQ_C4"/>
      <sheetName val="ANALISA SNI'13 "/>
      <sheetName val="ANALISA1"/>
      <sheetName val="Isolasi Luar Dalam"/>
      <sheetName val="Isolasi Luar"/>
      <sheetName val="Material"/>
      <sheetName val="HB"/>
      <sheetName val="CH"/>
      <sheetName val="HSD Alat"/>
      <sheetName val="HSD Bahan"/>
      <sheetName val="ANA"/>
      <sheetName val="REK"/>
      <sheetName val="HSD Upah"/>
      <sheetName val="Rate"/>
      <sheetName val="Peralatan"/>
      <sheetName val="Jembatan I"/>
      <sheetName val="HB "/>
      <sheetName val="Cover"/>
      <sheetName val="Personnel"/>
      <sheetName val="jobhist"/>
      <sheetName val="name"/>
      <sheetName val="HRG BHN"/>
      <sheetName val="SAT UPAH RAPI"/>
      <sheetName val="Koef"/>
      <sheetName val="BQ &amp; Harga"/>
      <sheetName val="major tems"/>
      <sheetName val="Analisa Harga Satuan"/>
      <sheetName val="DAF-1"/>
      <sheetName val="Dashboard"/>
      <sheetName val="5-ALAT(1)"/>
      <sheetName val="DAF_2"/>
      <sheetName val="sub_total_bag_7"/>
      <sheetName val="struktur tdk dipakai"/>
      <sheetName val="UMUM"/>
      <sheetName val="Cash Flow bulanan"/>
      <sheetName val="Kolam"/>
      <sheetName val="Bahan"/>
      <sheetName val="harga"/>
      <sheetName val="Rekap Direct Cost"/>
      <sheetName val="Upah"/>
      <sheetName val="BAHAN "/>
      <sheetName val="ESCON"/>
      <sheetName val="Lantai 1 ME"/>
      <sheetName val="arab"/>
      <sheetName val="StanE"/>
      <sheetName val="SAT-BHN"/>
      <sheetName val="Antek"/>
      <sheetName val="plumbing"/>
      <sheetName val="G_SUMMARY"/>
      <sheetName val="Spek_Kusen1"/>
      <sheetName val="Gross_Area1"/>
      <sheetName val="Daf 1"/>
      <sheetName val="rab me (by owner) "/>
      <sheetName val="BQ (by owner)"/>
      <sheetName val="rab me (fisik)"/>
      <sheetName val="DAF-4"/>
      <sheetName val="iTEM hARSAT"/>
      <sheetName val="RAB"/>
      <sheetName val="SUB-KON"/>
      <sheetName val="STAF"/>
      <sheetName val="ALAT"/>
      <sheetName val="Metode"/>
      <sheetName val="hrg-dsr"/>
      <sheetName val="Urai _Resap pengikat"/>
      <sheetName val="Bide-bq-int"/>
      <sheetName val="KODE"/>
      <sheetName val="A1"/>
      <sheetName val="Kuantitas"/>
      <sheetName val="B___Norelec1"/>
      <sheetName val="BoQ_C41"/>
      <sheetName val="B_-_Norelec"/>
      <sheetName val="kode_rekening"/>
      <sheetName val="Currency_Rate"/>
      <sheetName val="LKVL-CK-HT-GD1"/>
      <sheetName val="BO alat"/>
      <sheetName val="Analisa Quarry"/>
      <sheetName val="Informasi"/>
      <sheetName val="Q'ty"/>
      <sheetName val="railing"/>
      <sheetName val="JSiar"/>
      <sheetName val=""/>
      <sheetName val="Rekap"/>
      <sheetName val="10"/>
      <sheetName val="Balok_1"/>
      <sheetName val="DAF-7"/>
      <sheetName val="H.Satuan"/>
      <sheetName val="TS add-01"/>
      <sheetName val="HARGA ALAT"/>
      <sheetName val="BASIC"/>
      <sheetName val="DAF_1"/>
      <sheetName val="Pekerjaan "/>
      <sheetName val="Analisa STR"/>
      <sheetName val="4-Basic Price"/>
      <sheetName val="D7(1)"/>
      <sheetName val="Up &amp; bhn"/>
      <sheetName val="NP 7"/>
      <sheetName val="div2"/>
      <sheetName val="dongia (2)"/>
      <sheetName val="giathanh1"/>
      <sheetName val="BQ-Tenis"/>
      <sheetName val="Arsitektur"/>
      <sheetName val="BOQ_Aula"/>
      <sheetName val="I_KAMAR"/>
      <sheetName val="Memb Schd"/>
      <sheetName val="L1"/>
      <sheetName val="BAG-2"/>
      <sheetName val="CBD"/>
      <sheetName val="Persiapan"/>
      <sheetName val="Fill this out first___"/>
      <sheetName val="BAG-III"/>
      <sheetName val="bhn"/>
      <sheetName val="MK"/>
      <sheetName val="Surat"/>
      <sheetName val="Input"/>
      <sheetName val="Compare"/>
      <sheetName val="DIV.3"/>
      <sheetName val="DIV.8"/>
      <sheetName val="URAIAN "/>
      <sheetName val="LS-Rutin"/>
      <sheetName val="BQ ARS"/>
      <sheetName val="Tableau"/>
      <sheetName val="Coef et données"/>
      <sheetName val="304-06"/>
      <sheetName val="hst  LAMP_1"/>
      <sheetName val="Ahs_2"/>
      <sheetName val="Ahs_1"/>
      <sheetName val="BQ_E20_02_Rp_"/>
      <sheetName val="PRD01-5"/>
      <sheetName val="satuan_pek_ars"/>
      <sheetName val="Mall"/>
      <sheetName val="arp-3a"/>
      <sheetName val="ARP-10"/>
      <sheetName val="Elektrikal"/>
      <sheetName val="HRG BAHAN &amp; UPAH okk"/>
      <sheetName val="Analis Kusen okk"/>
      <sheetName val="NAMES"/>
      <sheetName val="Harsat Bahan"/>
      <sheetName val="Harsat Upah"/>
      <sheetName val="REF.ONLY"/>
      <sheetName val="Pipe"/>
      <sheetName val="Memb_Schd"/>
      <sheetName val="Fill_this_out_first___"/>
      <sheetName val="Harsat_Bahan"/>
      <sheetName val="Harsat_Upah"/>
      <sheetName val="REF_ONLY"/>
      <sheetName val="chitimc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Kolom UT"/>
      <sheetName val="RAW MATERIALS "/>
      <sheetName val="COST-PERSON-J.O."/>
      <sheetName val="RENTAL1"/>
      <sheetName val="BQ-Str"/>
      <sheetName val="LAMPIRAN"/>
      <sheetName val="BasicPrice"/>
      <sheetName val="ana_str"/>
      <sheetName val="AHS Marka"/>
      <sheetName val="4"/>
      <sheetName val="L-TIGA"/>
      <sheetName val="HRG BAHAN _ UPAH okk"/>
      <sheetName val="pipcompr"/>
      <sheetName val="Koefisien Besi ( hit. bareng )"/>
      <sheetName val="Panel,feeder,elek"/>
      <sheetName val="ah sanitary"/>
      <sheetName val="Uraian Teknis"/>
      <sheetName val="AC"/>
      <sheetName val="Unit-P"/>
      <sheetName val="61004"/>
      <sheetName val="61005"/>
      <sheetName val="61006"/>
      <sheetName val="61007"/>
      <sheetName val="61008"/>
      <sheetName val="Dash"/>
      <sheetName val="BoQ-Gen"/>
      <sheetName val="BREAKSCD"/>
      <sheetName val="Own"/>
      <sheetName val="Spek_Kusen2"/>
      <sheetName val="Gross_Area2"/>
      <sheetName val="B___Norelec2"/>
      <sheetName val="BoQ_C42"/>
      <sheetName val="B_-_Norelec1"/>
      <sheetName val="Currency_Rate1"/>
      <sheetName val="kode_rekening1"/>
      <sheetName val="Kuantitas_&amp;_Harga1"/>
      <sheetName val="BOQ_Permata_Senayan_09_Juni_201"/>
      <sheetName val="Rekapitulasi_Harga_Satuan1"/>
      <sheetName val="Daftar_Harga_Material1"/>
      <sheetName val="Ahs_21"/>
      <sheetName val="Ahs_11"/>
      <sheetName val="Isolasi_Luar_Dalam1"/>
      <sheetName val="Isolasi_Luar1"/>
      <sheetName val="struktur_tdk_dipakai1"/>
      <sheetName val="Cash_Flow_bulanan1"/>
      <sheetName val="HRG_BHN1"/>
      <sheetName val="Analisa_STR1"/>
      <sheetName val="BQ_&amp;_Harga1"/>
      <sheetName val="major_tems1"/>
      <sheetName val="HSD_Alat1"/>
      <sheetName val="HSD_Bahan1"/>
      <sheetName val="HSD_Upah1"/>
      <sheetName val="HB_1"/>
      <sheetName val="Jembatan_I1"/>
      <sheetName val="SAT_UPAH_RAPI1"/>
      <sheetName val="Analisa_Harga_Satuan1"/>
      <sheetName val="BAHAN_1"/>
      <sheetName val="Kuantitas_&amp;_Harga"/>
      <sheetName val="BOQ_Permata_Senayan_09_Juni_200"/>
      <sheetName val="Rekapitulasi_Harga_Satuan"/>
      <sheetName val="Daftar_Harga_Material"/>
      <sheetName val="Isolasi_Luar_Dalam"/>
      <sheetName val="Isolasi_Luar"/>
      <sheetName val="struktur_tdk_dipakai"/>
      <sheetName val="Cash_Flow_bulanan"/>
      <sheetName val="HRG_BHN"/>
      <sheetName val="Analisa_STR"/>
      <sheetName val="BQ_&amp;_Harga"/>
      <sheetName val="major_tems"/>
      <sheetName val="HSD_Alat"/>
      <sheetName val="HSD_Bahan"/>
      <sheetName val="HSD_Upah"/>
      <sheetName val="HB_"/>
      <sheetName val="Jembatan_I"/>
      <sheetName val="SAT_UPAH_RAPI"/>
      <sheetName val="Analisa_Harga_Satuan"/>
      <sheetName val="BAHAN_"/>
      <sheetName val="Spek_Kusen3"/>
      <sheetName val="Gross_Area3"/>
      <sheetName val="B___Norelec3"/>
      <sheetName val="BoQ_C43"/>
      <sheetName val="B_-_Norelec2"/>
      <sheetName val="Currency_Rate2"/>
      <sheetName val="kode_rekening2"/>
      <sheetName val="Kuantitas_&amp;_Harga2"/>
      <sheetName val="BOQ_Permata_Senayan_09_Juni_202"/>
      <sheetName val="Rekapitulasi_Harga_Satuan2"/>
      <sheetName val="Daftar_Harga_Material2"/>
      <sheetName val="Ahs_22"/>
      <sheetName val="Ahs_12"/>
      <sheetName val="Isolasi_Luar_Dalam2"/>
      <sheetName val="Isolasi_Luar2"/>
      <sheetName val="struktur_tdk_dipakai2"/>
      <sheetName val="Cash_Flow_bulanan2"/>
      <sheetName val="HRG_BHN2"/>
      <sheetName val="Analisa_STR2"/>
      <sheetName val="BQ_&amp;_Harga2"/>
      <sheetName val="major_tems2"/>
      <sheetName val="HSD_Alat2"/>
      <sheetName val="HSD_Bahan2"/>
      <sheetName val="HSD_Upah2"/>
      <sheetName val="HB_2"/>
      <sheetName val="Jembatan_I2"/>
      <sheetName val="SAT_UPAH_RAPI2"/>
      <sheetName val="Analisa_Harga_Satuan2"/>
      <sheetName val="BAHAN_2"/>
      <sheetName val="대비표"/>
      <sheetName val="Memb_Schd1"/>
      <sheetName val="Fill_this_out_first___1"/>
      <sheetName val="Harsat_Bahan1"/>
      <sheetName val="Harsat_Upah1"/>
      <sheetName val="REF_ONLY1"/>
      <sheetName val="divII"/>
      <sheetName val="IPL_SCHEDULE"/>
      <sheetName val="REKAP (2)"/>
      <sheetName val="Urai__Resap_pengikat1"/>
      <sheetName val="BO_alat1"/>
      <sheetName val="Analisa_Quarry1"/>
      <sheetName val="Rekap_Direct_Cost1"/>
      <sheetName val="iTEM_hARSAT1"/>
      <sheetName val="rab_me_(by_owner)_1"/>
      <sheetName val="BQ_(by_owner)1"/>
      <sheetName val="rab_me_(fisik)1"/>
      <sheetName val="H_Satuan1"/>
      <sheetName val="TS_add-011"/>
      <sheetName val="HARGA_ALAT1"/>
      <sheetName val="Pekerjaan_1"/>
      <sheetName val="4-Basic_Price1"/>
      <sheetName val="dongia_(2)1"/>
      <sheetName val="DIV_31"/>
      <sheetName val="DIV_81"/>
      <sheetName val="URAIAN_1"/>
      <sheetName val="NP_71"/>
      <sheetName val="Urai__Resap_pengikat"/>
      <sheetName val="BO_alat"/>
      <sheetName val="Analisa_Quarry"/>
      <sheetName val="Rekap_Direct_Cost"/>
      <sheetName val="iTEM_hARSAT"/>
      <sheetName val="rab_me_(by_owner)_"/>
      <sheetName val="BQ_(by_owner)"/>
      <sheetName val="rab_me_(fisik)"/>
      <sheetName val="H_Satuan"/>
      <sheetName val="TS_add-01"/>
      <sheetName val="HARGA_ALAT"/>
      <sheetName val="Pekerjaan_"/>
      <sheetName val="NP_7"/>
      <sheetName val="4-Basic_Price"/>
      <sheetName val="dongia_(2)"/>
      <sheetName val="DIV_3"/>
      <sheetName val="DIV_8"/>
      <sheetName val="URAIAN_"/>
      <sheetName val="Spek_Kusen4"/>
      <sheetName val="Gross_Area4"/>
      <sheetName val="BoQ_C44"/>
      <sheetName val="B___Norelec4"/>
      <sheetName val="kode_rekening3"/>
      <sheetName val="B_-_Norelec3"/>
      <sheetName val="Currency_Rate3"/>
      <sheetName val="Urai__Resap_pengikat2"/>
      <sheetName val="BO_alat2"/>
      <sheetName val="Analisa_Quarry2"/>
      <sheetName val="Rekap_Direct_Cost2"/>
      <sheetName val="iTEM_hARSAT2"/>
      <sheetName val="Daf_11"/>
      <sheetName val="rab_me_(by_owner)_2"/>
      <sheetName val="BQ_(by_owner)2"/>
      <sheetName val="rab_me_(fisik)2"/>
      <sheetName val="H_Satuan2"/>
      <sheetName val="TS_add-012"/>
      <sheetName val="HARGA_ALAT2"/>
      <sheetName val="Pekerjaan_2"/>
      <sheetName val="4-Basic_Price2"/>
      <sheetName val="dongia_(2)2"/>
      <sheetName val="Memb_Schd2"/>
      <sheetName val="Fill_this_out_first___2"/>
      <sheetName val="DIV_32"/>
      <sheetName val="DIV_82"/>
      <sheetName val="URAIAN_2"/>
      <sheetName val="NP_72"/>
      <sheetName val="Spek_Kusen5"/>
      <sheetName val="Gross_Area5"/>
      <sheetName val="BoQ_C45"/>
      <sheetName val="B___Norelec5"/>
      <sheetName val="Isolasi_Luar_Dalam3"/>
      <sheetName val="Isolasi_Luar3"/>
      <sheetName val="Kuantitas_&amp;_Harga3"/>
      <sheetName val="kode_rekening4"/>
      <sheetName val="B_-_Norelec4"/>
      <sheetName val="Currency_Rate4"/>
      <sheetName val="BOQ_Permata_Senayan_09_Juni_203"/>
      <sheetName val="HSD_Alat3"/>
      <sheetName val="HSD_Bahan3"/>
      <sheetName val="HSD_Upah3"/>
      <sheetName val="Rekapitulasi_Harga_Satuan3"/>
      <sheetName val="Daftar_Harga_Material3"/>
      <sheetName val="Ahs_23"/>
      <sheetName val="Ahs_13"/>
      <sheetName val="HRG_BHN3"/>
      <sheetName val="Jembatan_I3"/>
      <sheetName val="Cash_Flow_bulanan3"/>
      <sheetName val="struktur_tdk_dipakai3"/>
      <sheetName val="BQ_&amp;_Harga3"/>
      <sheetName val="major_tems3"/>
      <sheetName val="HB_3"/>
      <sheetName val="Urai__Resap_pengikat3"/>
      <sheetName val="BO_alat3"/>
      <sheetName val="Analisa_Harga_Satuan3"/>
      <sheetName val="Analisa_Quarry3"/>
      <sheetName val="SAT_UPAH_RAPI3"/>
      <sheetName val="Rekap_Direct_Cost3"/>
      <sheetName val="BAHAN_3"/>
      <sheetName val="iTEM_hARSAT3"/>
      <sheetName val="Daf_12"/>
      <sheetName val="rab_me_(by_owner)_3"/>
      <sheetName val="BQ_(by_owner)3"/>
      <sheetName val="rab_me_(fisik)3"/>
      <sheetName val="H_Satuan3"/>
      <sheetName val="TS_add-013"/>
      <sheetName val="HARGA_ALAT3"/>
      <sheetName val="Pekerjaan_3"/>
      <sheetName val="Analisa_STR3"/>
      <sheetName val="NP_73"/>
      <sheetName val="4-Basic_Price3"/>
      <sheetName val="dongia_(2)3"/>
      <sheetName val="Memb_Schd3"/>
      <sheetName val="Fill_this_out_first___3"/>
      <sheetName val="DIV_33"/>
      <sheetName val="DIV_83"/>
      <sheetName val="URAIAN_3"/>
      <sheetName val="SAT-DAS"/>
      <sheetName val="DAFT_ALAT,UPAH &amp; MAT"/>
      <sheetName val="Harga ME "/>
      <sheetName val="sort2"/>
      <sheetName val="BOQ2"/>
      <sheetName val="BOQ1"/>
      <sheetName val="Rekapitulasi Revisi (2)"/>
      <sheetName val="Gal.biasa 2"/>
      <sheetName val="Gal.Cadas muda"/>
      <sheetName val="Gal.Batu"/>
      <sheetName val="Galian Tnh biasa (2)"/>
      <sheetName val="Pasangan Mortar"/>
      <sheetName val="Galian Saluran"/>
      <sheetName val="bAHU JLN"/>
      <sheetName val="baja tulangan (2)"/>
      <sheetName val="baja tulangan"/>
      <sheetName val="Pas. Bt (A) (2)"/>
      <sheetName val="Pas. Bt (B)"/>
      <sheetName val="Timbunan Pilihan"/>
      <sheetName val="Pas. Bt (C)"/>
      <sheetName val="Gamb. Deuker (2)"/>
      <sheetName val="Pas. Bt (A)"/>
      <sheetName val="Pas. Bt (Deker)"/>
      <sheetName val="Pas. Bt (d)"/>
      <sheetName val="Pas. Bt"/>
      <sheetName val="beton"/>
      <sheetName val="Lap. Urug Biasa (2)"/>
      <sheetName val="Lap. Urug Biasa"/>
      <sheetName val="Prime Coat"/>
      <sheetName val="Aspal Base"/>
      <sheetName val="Lap. Agregat B"/>
      <sheetName val="Lap. Agregat A"/>
      <sheetName val="Mobilisasi"/>
      <sheetName val="analisa ARS"/>
      <sheetName val="SEX"/>
      <sheetName val="MAP-Prog"/>
      <sheetName val="Sheet2"/>
      <sheetName val="Sheet3"/>
      <sheetName val="ah_sanitary2"/>
      <sheetName val="ah_sanitary"/>
      <sheetName val="ah_sanitary1"/>
      <sheetName val="AN-RC"/>
      <sheetName val="BQ-1A"/>
      <sheetName val="351BQMCN"/>
      <sheetName val="Daf.Harga-Upah"/>
      <sheetName val="INPUT 3"/>
      <sheetName val="INPUT 2"/>
      <sheetName val="KoefExc_Dump_Vibro"/>
      <sheetName val="INF"/>
      <sheetName val="prog-mgu"/>
      <sheetName val="Fill this out first..."/>
      <sheetName val="KODE BAHAN"/>
      <sheetName val="INPUT AGST"/>
      <sheetName val="KODE UPAH"/>
      <sheetName val="Basic Price"/>
      <sheetName val="Peralatan Utama"/>
      <sheetName val="DCF"/>
      <sheetName val="REKAP PER BUILDING"/>
      <sheetName val="Analisa RAP"/>
      <sheetName val="Bahan B"/>
      <sheetName val="Sub"/>
      <sheetName val="Telusur"/>
      <sheetName val="Upah B"/>
      <sheetName val="Analisa RAB"/>
      <sheetName val="sat-har"/>
      <sheetName val="H_Dasr link"/>
      <sheetName val="NP"/>
      <sheetName val="NP (3)"/>
      <sheetName val="NP (2)"/>
      <sheetName val="Additional"/>
      <sheetName val="TSS"/>
      <sheetName val="REKAP_STRUKTUR"/>
      <sheetName val="ANALISA SNI"/>
      <sheetName val="DHS AC"/>
      <sheetName val="harsat_str"/>
      <sheetName val="Daftar Sewa"/>
      <sheetName val="Peralatan (2)"/>
      <sheetName val="Analisa Alat"/>
      <sheetName val="AHS_Marka"/>
      <sheetName val="AHS_Marka1"/>
      <sheetName val="saluran &amp; landscape"/>
      <sheetName val="Short List-1"/>
      <sheetName val="BILL OF QUANTITY"/>
      <sheetName val="I-ME"/>
      <sheetName val="sub-total.bag-7"/>
      <sheetName val="Harga Satuan"/>
      <sheetName val="Mob"/>
      <sheetName val="RINCIAN NRC"/>
      <sheetName val="Fire Fighting"/>
      <sheetName val="hrg-sat.pek"/>
      <sheetName val="BQ-1A prelim"/>
      <sheetName val="villa"/>
      <sheetName val="BAG_III"/>
      <sheetName val="Bill rekap"/>
      <sheetName val="Bill of Qty"/>
      <sheetName val="(ML(Bill2,5,7,8)"/>
      <sheetName val="Bill of Qty MEP"/>
      <sheetName val="ans"/>
      <sheetName val="BOQ_PAKET-1"/>
      <sheetName val="REKAP_PAKEI-1"/>
      <sheetName val="HS"/>
      <sheetName val="DATA WP"/>
      <sheetName val="CRA_Detail"/>
      <sheetName val="Volume"/>
      <sheetName val="HARGA MATERIAL"/>
      <sheetName val="BOQ"/>
      <sheetName val="Sat Bah &amp; Up"/>
      <sheetName val="Sat Bah _ Up"/>
      <sheetName val="Analysis"/>
      <sheetName val="TRIWULAN 3"/>
      <sheetName val="H.Material, Upah &amp; Alat"/>
      <sheetName val="Analisa H.Sat.Pek."/>
      <sheetName val="Perm. Test"/>
      <sheetName val="INPUT DATAS"/>
      <sheetName val="HRG- UPAH"/>
      <sheetName val="SUM_Steel-Strc"/>
      <sheetName val="Satuan Dasar"/>
      <sheetName val="PT."/>
      <sheetName val="Huruf"/>
      <sheetName val="D-3 (M)"/>
      <sheetName val="D-7 (M)"/>
      <sheetName val="DAFMAT"/>
      <sheetName val="1.Unit Price"/>
      <sheetName val="7. Comparison of Asphalt etc"/>
      <sheetName val="Harga Dasar"/>
      <sheetName val="BAG_2"/>
      <sheetName val="APEK"/>
      <sheetName val="ASAT"/>
      <sheetName val="M 19"/>
      <sheetName val="AN-SNI"/>
      <sheetName val="Har-mat"/>
      <sheetName val="Har_mat"/>
      <sheetName val="Analisa Biaya Alat"/>
      <sheetName val="bahan+upah"/>
      <sheetName val="sanitasi"/>
      <sheetName val="popmc"/>
      <sheetName val="HargaBahan"/>
      <sheetName val="PC"/>
      <sheetName val="AHS"/>
      <sheetName val="Quarry"/>
      <sheetName val="RUPS"/>
      <sheetName val="RAB AR&amp;STR"/>
      <sheetName val="5-ALAT"/>
      <sheetName val="DTR"/>
      <sheetName val="TBL2"/>
      <sheetName val="MarkUp"/>
      <sheetName val="BBM-03"/>
      <sheetName val="XII. R Pompa"/>
      <sheetName val="civil-work"/>
      <sheetName val="Analisa HS"/>
      <sheetName val="304_06"/>
      <sheetName val="Bill.2. PL - SUPPLY A"/>
      <sheetName val="Analisa PEMB. UTAMA"/>
      <sheetName val="REKAPITULASI"/>
      <sheetName val="3"/>
      <sheetName val="daf-3(OK)"/>
      <sheetName val="daf-7(OK)"/>
      <sheetName val="Ktitas&amp;Hg"/>
      <sheetName val="Rkap Bya"/>
      <sheetName val="Normalisasi"/>
      <sheetName val="tgp_02"/>
      <sheetName val="HSD"/>
      <sheetName val="Schedulle"/>
      <sheetName val="Lamp.6"/>
      <sheetName val="mos (2)"/>
      <sheetName val="Harga UPAH"/>
      <sheetName val="mobil."/>
      <sheetName val="jad"/>
      <sheetName val="data proyek"/>
      <sheetName val="REKAF (2)"/>
      <sheetName val="Div.7 (3)"/>
      <sheetName val="mos"/>
      <sheetName val="div. 3"/>
      <sheetName val="div3"/>
      <sheetName val="div4"/>
      <sheetName val="div5"/>
      <sheetName val="div6"/>
      <sheetName val="div8"/>
      <sheetName val="MPU"/>
      <sheetName val="Lamp.11"/>
      <sheetName val="div7"/>
      <sheetName val="Div7 (2)"/>
      <sheetName val="SAT-UP"/>
      <sheetName val="HSLAIN-LAIN"/>
      <sheetName val="Schedule"/>
      <sheetName val="mob (2)"/>
      <sheetName val="T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7">
          <cell r="AB17">
            <v>1.0249999999999999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."/>
      <sheetName val="RAB."/>
      <sheetName val="REKAP "/>
      <sheetName val="GALIAN"/>
      <sheetName val="TANAH"/>
      <sheetName val="RESERVOAR 400 M3"/>
      <sheetName val="analisa pekerjaan"/>
      <sheetName val="ANALISA SUMUR"/>
      <sheetName val="BKN POKOK"/>
      <sheetName val="Analisa Alat"/>
      <sheetName val="Harga Bahan."/>
      <sheetName val="Harga Pipa danAccesories"/>
      <sheetName val="Analisa Pompa dan Pipa"/>
      <sheetName val="Analisa Pipa PVC"/>
      <sheetName val="Harga PVC"/>
      <sheetName val="Analisa HDPE 2"/>
      <sheetName val="Harga HDPE,"/>
      <sheetName val="Harga Bahan"/>
      <sheetName val="analisa ME"/>
      <sheetName val="harga Upah &amp; Alat"/>
      <sheetName val="K3"/>
      <sheetName val="Harga Pompa dan Mekanikal"/>
      <sheetName val="Basic Price"/>
      <sheetName val="alat"/>
      <sheetName val="alat 2"/>
      <sheetName val="Analisa BM"/>
      <sheetName val="RAB "/>
      <sheetName val="Bangunan Genset"/>
      <sheetName val="Sheet5"/>
      <sheetName val="Rumah Jaga"/>
      <sheetName val="Sheet4"/>
      <sheetName val="Vol. Reservoar"/>
      <sheetName val="Sheet11"/>
      <sheetName val="Valve"/>
      <sheetName val="Sheet12"/>
      <sheetName val="Sheet8"/>
      <sheetName val="Rumah Pompa I"/>
      <sheetName val="Rumah Pompa II"/>
      <sheetName val="Rumah Pompa III"/>
      <sheetName val="Rumah Pompa IV"/>
      <sheetName val="Box Tapping"/>
      <sheetName val="Box Valve"/>
      <sheetName val="Box Valve II"/>
      <sheetName val="Harga Pipa HDPE"/>
      <sheetName val="Pekerjaan Persiapan dan Umum"/>
      <sheetName val="Sheet9"/>
      <sheetName val="Sheet2"/>
      <sheetName val="HARGA PIPA STEEL"/>
      <sheetName val="Harga Pipa GIP"/>
      <sheetName val="Harga Pipa dan Accesories"/>
      <sheetName val="Analisa Pipa Baja"/>
      <sheetName val="Analisa Pengeboran"/>
      <sheetName val="analisa pekerjaan pipa"/>
      <sheetName val="Clean Konst."/>
      <sheetName val="Clean K"/>
      <sheetName val="Sheet"/>
      <sheetName val="REKAP TOTAL ALTERNATIF 1"/>
      <sheetName val="RAB TITAB"/>
      <sheetName val="ANALISA GIP"/>
      <sheetName val="REKAP TOTAL ALTERNATIF 2"/>
      <sheetName val="REKAP PIPA TRANSMISI"/>
      <sheetName val="REKAP PIPA DISTRIBUSI UTAMA"/>
      <sheetName val="REKAP PRASEDIMENTASI"/>
      <sheetName val="REKAP IPA ATAS"/>
      <sheetName val="REKAP IPA BAWAH"/>
      <sheetName val="REKAP PIPA DISTRIBUSI"/>
      <sheetName val="REKAP PIPA PELAYANAN"/>
      <sheetName val="RAB"/>
      <sheetName val="Ke Gilimanuk"/>
      <sheetName val="SIPIL PELENGKAP PIPA"/>
      <sheetName val="PRASEDIMENTASI"/>
      <sheetName val="IPA BAWAH"/>
      <sheetName val="REKAP ANALISA PEKERJAAN"/>
      <sheetName val="IPA ATAS"/>
      <sheetName val="PIPA DISTRIBUSI"/>
      <sheetName val="Sheet7"/>
      <sheetName val="Analisa PVC R-R"/>
      <sheetName val="Analisa Pipa GIP"/>
      <sheetName val="Vol. Galian Transmisi"/>
      <sheetName val="Vol. Galian Jalur 1"/>
      <sheetName val="Vol. Galian Jalur 2"/>
      <sheetName val="Vol. Galian Jalur 3"/>
      <sheetName val="Analisa Pipa HDPE"/>
      <sheetName val="Harga HDPE"/>
      <sheetName val="Analisa HDPE"/>
      <sheetName val="Clean Const"/>
      <sheetName val="Sheet3"/>
      <sheetName val="Genset"/>
      <sheetName val="REKAP KESELURUHAN"/>
      <sheetName val="REKAP PEJARAKAN"/>
      <sheetName val="RD PEJARAKAN"/>
      <sheetName val="REKAP TANGUN WISIA"/>
      <sheetName val="REKAP BENGKEL"/>
      <sheetName val="RD BENGKEL"/>
      <sheetName val="REKAP TANGUNWISIA"/>
      <sheetName val="RD TANGUNWISIA"/>
      <sheetName val="REKAP CELUKAN BAWANG"/>
      <sheetName val="REKAP SUBUK"/>
      <sheetName val="RD SUBUK"/>
      <sheetName val="REKAP PANGKUNG PARUK"/>
      <sheetName val="REKAP TEGAL"/>
      <sheetName val="RD TEGAL"/>
      <sheetName val="PEMUTERAN"/>
      <sheetName val="REKAP GILIMANUK"/>
      <sheetName val="GILIMANUK"/>
      <sheetName val="REKAP ULARAN"/>
      <sheetName val="RD ULARAN"/>
      <sheetName val="REKAP PEMUTERAN"/>
      <sheetName val="Sheet1"/>
      <sheetName val="RD PEMUTERAN"/>
      <sheetName val="REKAP TOTAL BARU"/>
      <sheetName val="REKAP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6">
          <cell r="E66">
            <v>8000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69">
          <cell r="F69">
            <v>59375</v>
          </cell>
        </row>
        <row r="79">
          <cell r="F79">
            <v>3385454.5454545454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Rekap"/>
      <sheetName val="Peta Quarry"/>
      <sheetName val="Mobilisasi"/>
      <sheetName val="Perhitungan Mobilisasi Alat"/>
      <sheetName val="Lalu Lintas"/>
      <sheetName val="Jembatan Sementara"/>
      <sheetName val="Informasi"/>
      <sheetName val="Analisa K3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BOQ"/>
      <sheetName val="D1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AHS SPEC Edisi 2010 erata 1.xls"/>
      <sheetName val="ANALISA SNI'13 "/>
      <sheetName val="ANALISA1"/>
      <sheetName val="ESCON"/>
      <sheetName val="AHS SPEC Edisi 2010 erata 1"/>
      <sheetName val="aNaLiSa"/>
      <sheetName val="auto-lock"/>
      <sheetName val="4"/>
      <sheetName val="AnRutin"/>
      <sheetName val="EWP MRI CGS4&amp;5"/>
      <sheetName val="MFUCGS10"/>
      <sheetName val="SRA CGS 1 &amp; 3"/>
      <sheetName val="PUMP BELT SRF CGS 1#549481"/>
      <sheetName val="CHEM CGS 10-506743MRI"/>
      <sheetName val="GAS BOOT"/>
      <sheetName val="SPRAY COOLER-CGS5"/>
      <sheetName val="SPRAY COOLER-CGS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8">
          <cell r="F8">
            <v>4657.3142857142857</v>
          </cell>
        </row>
        <row r="98">
          <cell r="F98">
            <v>81700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Analisa BOW 07"/>
      <sheetName val="HARGA BESI PERLONJOR"/>
      <sheetName val="ANALISA SNI'11 "/>
      <sheetName val="LPD LES TEJAKULA"/>
      <sheetName val="VOL.Basement"/>
      <sheetName val="VOL.Lt I"/>
      <sheetName val="VOL.Pos Satpam"/>
      <sheetName val="VOL.Tmpat Suci"/>
    </sheetNames>
    <sheetDataSet>
      <sheetData sheetId="0" refreshError="1"/>
      <sheetData sheetId="1" refreshError="1"/>
      <sheetData sheetId="2"/>
      <sheetData sheetId="3"/>
      <sheetData sheetId="4">
        <row r="2277">
          <cell r="I2277">
            <v>12721</v>
          </cell>
        </row>
        <row r="2293">
          <cell r="I2293">
            <v>76288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%"/>
      <sheetName val="MAJOR"/>
      <sheetName val="Peta Quarry-01"/>
      <sheetName val="Peta Quarry-02"/>
      <sheetName val="4-Analisa Quarry"/>
      <sheetName val="Mobilisasi"/>
      <sheetName val="Perhitungan Mobilisasi Alat"/>
      <sheetName val="Lalu Lintas"/>
      <sheetName val="Jembatan Sementara"/>
      <sheetName val="Informasi"/>
      <sheetName val="Rekap "/>
      <sheetName val="BOQ "/>
      <sheetName val="4-Basic Price"/>
      <sheetName val="SKA"/>
      <sheetName val="Analisa K3"/>
      <sheetName val="4-Formulir harga bahan"/>
      <sheetName val="5-ALAT(1)"/>
      <sheetName val="5-ALAT(2)"/>
      <sheetName val="Agg Halus &amp; Kasar"/>
      <sheetName val="Agg A"/>
      <sheetName val="Agg B dan S"/>
      <sheetName val="Agg C"/>
      <sheetName val="Agg  CBR 60"/>
      <sheetName val="D1"/>
      <sheetName val="D2"/>
      <sheetName val="D3"/>
      <sheetName val="D4"/>
      <sheetName val="D5"/>
      <sheetName val="D6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Note"/>
      <sheetName val="RAILING JEMBATAN"/>
      <sheetName val="REVISI"/>
      <sheetName val="Sheet"/>
      <sheetName val="BOQ"/>
      <sheetName val="BOQ (2)"/>
      <sheetName val="Peta Quarry"/>
      <sheetName val="5-ALAT (2)"/>
      <sheetName val="Agg B"/>
      <sheetName val="Rekap"/>
      <sheetName val="D6 ASBT"/>
      <sheetName val="D7(4)"/>
      <sheetName val="COVER"/>
      <sheetName val="D1.17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>
        <row r="8">
          <cell r="F8">
            <v>7142.8571428571431</v>
          </cell>
        </row>
        <row r="9">
          <cell r="F9">
            <v>12142.857142857143</v>
          </cell>
        </row>
        <row r="10">
          <cell r="F10">
            <v>17142.857142857141</v>
          </cell>
        </row>
        <row r="53">
          <cell r="F53">
            <v>547758.32864104002</v>
          </cell>
        </row>
        <row r="54">
          <cell r="F54">
            <v>547758.32864104002</v>
          </cell>
        </row>
        <row r="60">
          <cell r="F60">
            <v>9300</v>
          </cell>
        </row>
        <row r="61">
          <cell r="F61">
            <v>8025</v>
          </cell>
        </row>
        <row r="62">
          <cell r="F62">
            <v>58000</v>
          </cell>
        </row>
        <row r="67">
          <cell r="F67">
            <v>222700</v>
          </cell>
        </row>
        <row r="70">
          <cell r="F70">
            <v>19090.909090909088</v>
          </cell>
        </row>
        <row r="71">
          <cell r="F71">
            <v>5400000</v>
          </cell>
        </row>
        <row r="76">
          <cell r="F76">
            <v>378000</v>
          </cell>
        </row>
        <row r="78">
          <cell r="F78">
            <v>424044.69947251881</v>
          </cell>
        </row>
        <row r="79">
          <cell r="F79">
            <v>383296.12516228593</v>
          </cell>
        </row>
        <row r="90">
          <cell r="F90">
            <v>2335745.0875051082</v>
          </cell>
        </row>
        <row r="91">
          <cell r="F91">
            <v>9500</v>
          </cell>
        </row>
        <row r="96">
          <cell r="F96">
            <v>50000</v>
          </cell>
        </row>
        <row r="98">
          <cell r="F98">
            <v>209300</v>
          </cell>
        </row>
        <row r="101">
          <cell r="F101">
            <v>1155439.8592582201</v>
          </cell>
        </row>
        <row r="102">
          <cell r="F102">
            <v>11000</v>
          </cell>
        </row>
      </sheetData>
      <sheetData sheetId="14" refreshError="1"/>
      <sheetData sheetId="15" refreshError="1"/>
      <sheetData sheetId="16" refreshError="1"/>
      <sheetData sheetId="17" refreshError="1">
        <row r="8">
          <cell r="L8" t="str">
            <v>SATKER/PPK</v>
          </cell>
        </row>
        <row r="9">
          <cell r="AW9">
            <v>857529.37987235026</v>
          </cell>
        </row>
        <row r="12">
          <cell r="AW12">
            <v>163506.6569340103</v>
          </cell>
        </row>
        <row r="13">
          <cell r="AW13">
            <v>163886.10132890369</v>
          </cell>
        </row>
        <row r="14">
          <cell r="AW14">
            <v>616804.95107109658</v>
          </cell>
        </row>
        <row r="15">
          <cell r="AW15">
            <v>262868.07674604817</v>
          </cell>
        </row>
        <row r="16">
          <cell r="AW16">
            <v>440849.65658593224</v>
          </cell>
        </row>
        <row r="17">
          <cell r="AW17">
            <v>478537.25582016056</v>
          </cell>
        </row>
        <row r="18">
          <cell r="AW18">
            <v>398588.55682958692</v>
          </cell>
        </row>
        <row r="20">
          <cell r="AW20">
            <v>614695.85505438887</v>
          </cell>
        </row>
        <row r="22">
          <cell r="AW22">
            <v>477157.25547208253</v>
          </cell>
        </row>
        <row r="24">
          <cell r="AW24">
            <v>345983.40733644419</v>
          </cell>
        </row>
        <row r="26">
          <cell r="AW26">
            <v>345983.40733644419</v>
          </cell>
        </row>
        <row r="29">
          <cell r="AW29">
            <v>38678.555307004011</v>
          </cell>
        </row>
        <row r="30">
          <cell r="AW30">
            <v>278565.05665554787</v>
          </cell>
        </row>
        <row r="34">
          <cell r="AW34">
            <v>1234089.0419314522</v>
          </cell>
        </row>
        <row r="36">
          <cell r="AW36">
            <v>415334.41552386922</v>
          </cell>
        </row>
        <row r="38">
          <cell r="AW38">
            <v>428000.97390488134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00000"/>
      <sheetName val="10000"/>
      <sheetName val="20000"/>
      <sheetName val="30000"/>
      <sheetName val="40000"/>
      <sheetName val="REKAP"/>
      <sheetName val="Analisa 1"/>
      <sheetName val="hrg.bhn"/>
      <sheetName val="RAB"/>
      <sheetName val="SCHEDU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527">
          <cell r="I2527">
            <v>85885</v>
          </cell>
        </row>
      </sheetData>
      <sheetData sheetId="9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BILL (2)"/>
      <sheetName val="BILL"/>
      <sheetName val="Item1"/>
      <sheetName val="Item2"/>
      <sheetName val="Item4-5"/>
      <sheetName val="Item3"/>
      <sheetName val="Proses"/>
      <sheetName val="Alat DC"/>
      <sheetName val="Item6"/>
      <sheetName val="Item7"/>
      <sheetName val="Item8"/>
      <sheetName val="Item9"/>
      <sheetName val="Item10"/>
      <sheetName val="H.Satuan"/>
      <sheetName val="Jam Al Myr Item"/>
      <sheetName val="Jam Alat"/>
      <sheetName val="Jarak"/>
      <sheetName val="Tim &amp; Loc"/>
      <sheetName val="Gorong-2"/>
      <sheetName val="Pas-batu"/>
      <sheetName val="Ang Qua"/>
      <sheetName val="Franco BC"/>
      <sheetName val="Alat Qua."/>
      <sheetName val="crushing_pro"/>
      <sheetName val="hauling_pro"/>
      <sheetName val="mix_pro"/>
      <sheetName val="spread_pro"/>
      <sheetName val="kapasitas"/>
      <sheetName val="Sum"/>
      <sheetName val="HATSAT-KUDUS"/>
      <sheetName val="H_Satuan"/>
      <sheetName val="DC AM-02(baru)"/>
      <sheetName val="escon"/>
      <sheetName val="Cash Flow bulanan"/>
      <sheetName val="FINISHING"/>
      <sheetName val="GIP"/>
      <sheetName val="HM.MEK."/>
      <sheetName val="PVC"/>
      <sheetName val="P.UTMA"/>
      <sheetName val="GV10k"/>
      <sheetName val="KITZ"/>
      <sheetName val="U,Psg.pipa"/>
      <sheetName val="HS.KITZ"/>
      <sheetName val="TE TS FA LAN MATV"/>
      <sheetName val="DivVII"/>
      <sheetName val="Kolom ABCDG vGI"/>
      <sheetName val="AN Tdr"/>
      <sheetName val="bahan+upah"/>
      <sheetName val="4-MVAC"/>
      <sheetName val="Penjumlahan"/>
      <sheetName val="I-KAMAR"/>
      <sheetName val="BQ"/>
      <sheetName val="Harga Material"/>
      <sheetName val="Harga Bahan &amp; Upah "/>
      <sheetName val="Harga Satuan"/>
      <sheetName val="RAB_KL"/>
      <sheetName val="Rekap RAB_Amd"/>
      <sheetName val="RAB_Amd"/>
      <sheetName val="REKAP_Dftr_Kuan_Hrg_Amd"/>
      <sheetName val="Dftr_Kuan_Hrg Amd"/>
      <sheetName val="BAG_2"/>
      <sheetName val="str"/>
      <sheetName val="me"/>
      <sheetName val="struktur tdk dipakai"/>
      <sheetName val="AHS_LAL"/>
      <sheetName val="Currency Rate"/>
      <sheetName val="I_KAMAR"/>
      <sheetName val="AC"/>
      <sheetName val="DIV2"/>
      <sheetName val="DIV5"/>
      <sheetName val="A"/>
      <sheetName val="COMM"/>
      <sheetName val="FINAL"/>
      <sheetName val="대비표"/>
      <sheetName val="LOADDAT"/>
      <sheetName val="BILL_(2)"/>
      <sheetName val="Alat_DC"/>
      <sheetName val="H_Satuan1"/>
      <sheetName val="Jam_Al_Myr_Item"/>
      <sheetName val="Jam_Alat"/>
      <sheetName val="Tim_&amp;_Loc"/>
      <sheetName val="Ang_Qua"/>
      <sheetName val="Franco_BC"/>
      <sheetName val="Alat_Qua_"/>
      <sheetName val="Harsat"/>
      <sheetName val="Analisa_Harga_Satuan"/>
      <sheetName val="TE_TS_FA_LAN_MATV"/>
      <sheetName val="Bangunan_Utama"/>
      <sheetName val="Analisa_2"/>
      <sheetName val="Daftar_Harga"/>
      <sheetName val="Daftar_Upah"/>
      <sheetName val="Material"/>
      <sheetName val="Koefisien"/>
      <sheetName val="Rekap"/>
      <sheetName val="Upah"/>
      <sheetName val="Harga_Satuan"/>
      <sheetName val="satpek"/>
      <sheetName val="Hitung"/>
      <sheetName val="Analisa"/>
      <sheetName val="Rencana Anggaran Biaya"/>
      <sheetName val="MAP2"/>
      <sheetName val="rab"/>
      <sheetName val="61008"/>
      <sheetName val="MAP"/>
      <sheetName val="anal-mpu"/>
      <sheetName val="Bhn"/>
      <sheetName val="D7(1)"/>
      <sheetName val="BOQ"/>
      <sheetName val="5-ALAT(1)"/>
      <sheetName val="4-Basic Price"/>
      <sheetName val="61007"/>
      <sheetName val="dashboard VERSI BATUBARA"/>
      <sheetName val="inves alat"/>
      <sheetName val="Estimate"/>
      <sheetName val="schtng"/>
      <sheetName val="schbhn"/>
      <sheetName val="schalt"/>
      <sheetName val="BAG-2"/>
      <sheetName val="met bab3"/>
      <sheetName val="anal bab8"/>
      <sheetName val="Rumus"/>
      <sheetName val="61006"/>
      <sheetName val="SAP"/>
      <sheetName val="eqp-rek"/>
      <sheetName val="total"/>
      <sheetName val="HARGADASAR"/>
      <sheetName val="Rkp"/>
      <sheetName val="REKAP A BESAR"/>
      <sheetName val="VAC-1"/>
      <sheetName val="304-06"/>
      <sheetName val="95삼성급(본사)"/>
      <sheetName val="Klad Bank BNI"/>
      <sheetName val="Basic Price"/>
      <sheetName val="Kuantitas &amp; Harga"/>
      <sheetName val="BAHAN SNI"/>
      <sheetName val="Rekapitulasi"/>
      <sheetName val="SCD-S"/>
      <sheetName val="BQ_IABK"/>
      <sheetName val="An Arsitektur"/>
      <sheetName val="Unit Rate (2)"/>
      <sheetName val="An Struktur"/>
      <sheetName val="PRY01-1(2)"/>
      <sheetName val="Statprod gab"/>
      <sheetName val="2-Genset print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Q-IABK"/>
      <sheetName val="BAHAN"/>
      <sheetName val="SATUAN"/>
      <sheetName val="bahan-mos"/>
      <sheetName val="Sheet2"/>
      <sheetName val="ELEMEN"/>
      <sheetName val="Isolasi Luar Dalam"/>
      <sheetName val="Isolasi Luar"/>
      <sheetName val="Listrik"/>
      <sheetName val="Hydrant - ok"/>
      <sheetName val="Air Conditioning ok"/>
      <sheetName val="Telepon OK"/>
      <sheetName val="gondola ok"/>
      <sheetName val="Lift - ok"/>
      <sheetName val="Plumbing ok"/>
      <sheetName val="STP ok"/>
      <sheetName val="ana_str"/>
      <sheetName val="Hargamat"/>
      <sheetName val="Koordinat"/>
      <sheetName val="harga dasar"/>
      <sheetName val="FKT_PJK"/>
      <sheetName val="HRG BAHAN &amp; UPAH okk"/>
      <sheetName val="Analis Kusen okk"/>
      <sheetName val="표지"/>
      <sheetName val="설비원가"/>
      <sheetName val="grafik"/>
      <sheetName val="EVAL_INI"/>
      <sheetName val="BA%"/>
      <sheetName val="Resume"/>
      <sheetName val="SPEC"/>
      <sheetName val="SCHEDULE"/>
      <sheetName val="Perhit.Alat"/>
      <sheetName val=""/>
      <sheetName val="analis standar(20m)"/>
      <sheetName val="ANAL BETON"/>
      <sheetName val="inter"/>
      <sheetName val="Bahan "/>
      <sheetName val="Pekerjaan "/>
      <sheetName val="TJ1Q47"/>
      <sheetName val="LPMING1"/>
      <sheetName val="DC_AM-02(baru)"/>
      <sheetName val="HM_MEK_"/>
      <sheetName val="P_UTMA"/>
      <sheetName val="U,Psg_pipa"/>
      <sheetName val="HS_KITZ"/>
      <sheetName val="Cash_Flow_bulanan"/>
      <sheetName val="Kolom_ABCDG_vGI"/>
      <sheetName val="AN_Tdr"/>
      <sheetName val="Currency_Rate"/>
      <sheetName val="Rekap_RAB_Amd"/>
      <sheetName val="Dftr_Kuan_Hrg_Amd"/>
      <sheetName val="Harga_Material"/>
      <sheetName val="Harga_Bahan_&amp;_Upah_"/>
      <sheetName val="Hydrant_-_ok"/>
      <sheetName val="Air_Conditioning_ok"/>
      <sheetName val="Telepon_OK"/>
      <sheetName val="gondola_ok"/>
      <sheetName val="Lift_-_ok"/>
      <sheetName val="Plumbing_ok"/>
      <sheetName val="STP_ok"/>
      <sheetName val="Basic_Price"/>
      <sheetName val="HRG_BAHAN_&amp;_UPAH_okk"/>
      <sheetName val="Analis_Kusen_okk"/>
      <sheetName val="Perhit_Alat"/>
      <sheetName val="Rencana_Anggaran_Biaya"/>
      <sheetName val="CH"/>
      <sheetName val="Ptjwb_Keu"/>
      <sheetName val="Particular Sch"/>
      <sheetName val="LEMBAR1"/>
      <sheetName val="DAF-5"/>
      <sheetName val="LEMBAR2"/>
      <sheetName val="LEMBAR3"/>
      <sheetName val="DAF-4"/>
      <sheetName val="Analisa "/>
      <sheetName val="BQ Utama "/>
      <sheetName val="Upah "/>
      <sheetName val="rek det 1-3"/>
      <sheetName val="Steel-Twr"/>
      <sheetName val="HVAC"/>
      <sheetName val="ELECTRICAL"/>
      <sheetName val="B.O.Q"/>
      <sheetName val="ANSAT"/>
      <sheetName val="Perm. Test"/>
      <sheetName val="Engine"/>
      <sheetName val="umum"/>
      <sheetName val="PB_B_"/>
      <sheetName val="anal SNI"/>
      <sheetName val="REKAP STRKTR"/>
      <sheetName val="REKAP ARSITEKTUR"/>
      <sheetName val="UPAH &amp; BAHAN "/>
      <sheetName val="analis"/>
      <sheetName val="Analisa SNI"/>
      <sheetName val="HB "/>
      <sheetName val="B"/>
      <sheetName val="Bahan+Upah ALL"/>
      <sheetName val="DAF.HRG"/>
      <sheetName val="harga bahan"/>
      <sheetName val="Quantity"/>
      <sheetName val="Summary"/>
      <sheetName val="BERAT TUL."/>
      <sheetName val="Bill rekap"/>
      <sheetName val="sch1"/>
      <sheetName val="Hargamaterial"/>
      <sheetName val="skejul"/>
      <sheetName val="FAK"/>
      <sheetName val="Master 1.0"/>
      <sheetName val="SLNK"/>
      <sheetName val="BQ-Str"/>
      <sheetName val="Har Sat"/>
      <sheetName val="Harga Mat "/>
      <sheetName val="Panel"/>
      <sheetName val="TOWN"/>
      <sheetName val="G KELAS"/>
      <sheetName val="304_06"/>
      <sheetName val="name"/>
      <sheetName val="Fill this out first___"/>
      <sheetName val="Allowance"/>
      <sheetName val="SPJ"/>
      <sheetName val="Gaji"/>
      <sheetName val="DATA PROYEK"/>
      <sheetName val="HD Alat"/>
      <sheetName val="HD Bahan"/>
      <sheetName val="PRD 01-3"/>
      <sheetName val="HD Upah"/>
      <sheetName val="ANTEK-1"/>
      <sheetName val="rincian"/>
      <sheetName val="ORET2AN"/>
      <sheetName val="SAT_BHN"/>
      <sheetName val="SAT-BHN"/>
      <sheetName val="BasicPrice"/>
      <sheetName val="HARGA"/>
      <sheetName val="Schedule 11a"/>
      <sheetName val="Data"/>
      <sheetName val="Temporary"/>
      <sheetName val="Septick tank"/>
      <sheetName val="Subkon"/>
      <sheetName val="plumbing"/>
      <sheetName val="DIV 7"/>
      <sheetName val="kurva S (detail)"/>
      <sheetName val="SDM"/>
      <sheetName val="NP"/>
      <sheetName val="GR"/>
      <sheetName val="anal Lamp 4a"/>
      <sheetName val="Sumber Daya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Up &amp; bhn"/>
      <sheetName val="Agregat Halus &amp; Kasar"/>
      <sheetName val="PriceList"/>
      <sheetName val="Project Data"/>
      <sheetName val="Confidential PAS HMI"/>
      <sheetName val="Z"/>
      <sheetName val="Cash2"/>
      <sheetName val="Rekap 2002 mod"/>
      <sheetName val="sept"/>
      <sheetName val="R"/>
      <sheetName val="RPP01 6"/>
      <sheetName val="SAT"/>
      <sheetName val="Str BT"/>
      <sheetName val="PC"/>
      <sheetName val="HS"/>
      <sheetName val="DB"/>
      <sheetName val="RAB-01"/>
      <sheetName val="BAG-III"/>
      <sheetName val="Analisa Harga Satuan"/>
      <sheetName val="URAIAN "/>
      <sheetName val="LS-Rutin"/>
      <sheetName val="Anal"/>
      <sheetName val="RAB-NEGO"/>
      <sheetName val="BAG_III"/>
      <sheetName val="???1"/>
      <sheetName val="S.UPAH"/>
      <sheetName val="S.BAHAN"/>
      <sheetName val="BILL_(2)1"/>
      <sheetName val="Alat_DC1"/>
      <sheetName val="H_Satuan2"/>
      <sheetName val="Jam_Al_Myr_Item1"/>
      <sheetName val="Jam_Alat1"/>
      <sheetName val="Tim_&amp;_Loc1"/>
      <sheetName val="Ang_Qua1"/>
      <sheetName val="Franco_BC1"/>
      <sheetName val="Alat_Qua_1"/>
      <sheetName val="DC_AM-02(baru)1"/>
      <sheetName val="Cash_Flow_bulanan1"/>
      <sheetName val="HM_MEK_1"/>
      <sheetName val="P_UTMA1"/>
      <sheetName val="U,Psg_pipa1"/>
      <sheetName val="HS_KITZ1"/>
      <sheetName val="Currency_Rate1"/>
      <sheetName val="Rekap_RAB_Amd1"/>
      <sheetName val="Dftr_Kuan_Hrg_Amd1"/>
      <sheetName val="Harga_Material1"/>
      <sheetName val="Harga_Bahan_&amp;_Upah_1"/>
      <sheetName val="Harga_Satuan1"/>
      <sheetName val="Statprod_gab"/>
      <sheetName val="TE_TS_FA_LAN_MATV1"/>
      <sheetName val="Kolom_ABCDG_vGI1"/>
      <sheetName val="AN_Tdr1"/>
      <sheetName val="2-Genset_print"/>
      <sheetName val="struktur_tdk_dipakai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Rencana_Anggaran_Biaya1"/>
      <sheetName val="4-Basic_Price"/>
      <sheetName val="dashboard_VERSI_BATUBARA"/>
      <sheetName val="inves_alat"/>
      <sheetName val="met_bab3"/>
      <sheetName val="anal_bab8"/>
      <sheetName val="REKAP_A_BESAR"/>
      <sheetName val="Klad_Bank_BNI"/>
      <sheetName val="Kuantitas_&amp;_Harga"/>
      <sheetName val="Isolasi_Luar_Dalam"/>
      <sheetName val="Isolasi_Luar"/>
      <sheetName val="Basic_Price1"/>
      <sheetName val="HRG_BAHAN_&amp;_UPAH_okk1"/>
      <sheetName val="Analis_Kusen_okk1"/>
      <sheetName val="Perhit_Alat1"/>
      <sheetName val="Hydrant_-_ok1"/>
      <sheetName val="Air_Conditioning_ok1"/>
      <sheetName val="Telepon_OK1"/>
      <sheetName val="gondola_ok1"/>
      <sheetName val="Lift_-_ok1"/>
      <sheetName val="Plumbing_ok1"/>
      <sheetName val="STP_ok1"/>
      <sheetName val="Perm__Test"/>
      <sheetName val="An_Arsitektur"/>
      <sheetName val="Unit_Rate_(2)"/>
      <sheetName val="An_Struktur"/>
      <sheetName val="analis_standar(20m)"/>
      <sheetName val="ANAL_BETON"/>
      <sheetName val="Bahan_"/>
      <sheetName val="Pekerjaan_"/>
      <sheetName val="Particular_Sch"/>
      <sheetName val="BERAT_TUL_"/>
      <sheetName val="Bill_rekap"/>
      <sheetName val="Analisa_"/>
      <sheetName val="BQ_Utama_"/>
      <sheetName val="Upah_"/>
      <sheetName val="BILL_(2)2"/>
      <sheetName val="Alat_DC2"/>
      <sheetName val="H_Satuan3"/>
      <sheetName val="Jam_Al_Myr_Item2"/>
      <sheetName val="Jam_Alat2"/>
      <sheetName val="Tim_&amp;_Loc2"/>
      <sheetName val="Ang_Qua2"/>
      <sheetName val="Franco_BC2"/>
      <sheetName val="Alat_Qua_2"/>
      <sheetName val="DC_AM-02(baru)2"/>
      <sheetName val="Cash_Flow_bulanan2"/>
      <sheetName val="HM_MEK_2"/>
      <sheetName val="P_UTMA2"/>
      <sheetName val="U,Psg_pipa2"/>
      <sheetName val="HS_KITZ2"/>
      <sheetName val="Currency_Rate2"/>
      <sheetName val="Rekap_RAB_Amd2"/>
      <sheetName val="Dftr_Kuan_Hrg_Amd2"/>
      <sheetName val="Harga_Material2"/>
      <sheetName val="Harga_Bahan_&amp;_Upah_2"/>
      <sheetName val="Harga_Satuan2"/>
      <sheetName val="Statprod_gab1"/>
      <sheetName val="TE_TS_FA_LAN_MATV2"/>
      <sheetName val="Kolom_ABCDG_vGI2"/>
      <sheetName val="AN_Tdr2"/>
      <sheetName val="2-Genset_print1"/>
      <sheetName val="struktur_tdk_dipakai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Rencana_Anggaran_Biaya2"/>
      <sheetName val="4-Basic_Price1"/>
      <sheetName val="dashboard_VERSI_BATUBARA1"/>
      <sheetName val="inves_alat1"/>
      <sheetName val="met_bab31"/>
      <sheetName val="anal_bab81"/>
      <sheetName val="REKAP_A_BESAR1"/>
      <sheetName val="Klad_Bank_BNI1"/>
      <sheetName val="Kuantitas_&amp;_Harga1"/>
      <sheetName val="Isolasi_Luar_Dalam1"/>
      <sheetName val="Isolasi_Luar1"/>
      <sheetName val="Basic_Price2"/>
      <sheetName val="HRG_BAHAN_&amp;_UPAH_okk2"/>
      <sheetName val="Analis_Kusen_okk2"/>
      <sheetName val="Perhit_Alat2"/>
      <sheetName val="Hydrant_-_ok2"/>
      <sheetName val="Air_Conditioning_ok2"/>
      <sheetName val="Telepon_OK2"/>
      <sheetName val="gondola_ok2"/>
      <sheetName val="Lift_-_ok2"/>
      <sheetName val="Plumbing_ok2"/>
      <sheetName val="STP_ok2"/>
      <sheetName val="Perm__Test1"/>
      <sheetName val="An_Arsitektur1"/>
      <sheetName val="Unit_Rate_(2)1"/>
      <sheetName val="An_Struktur1"/>
      <sheetName val="analis_standar(20m)1"/>
      <sheetName val="ANAL_BETON1"/>
      <sheetName val="Bahan_1"/>
      <sheetName val="Pekerjaan_1"/>
      <sheetName val="Particular_Sch1"/>
      <sheetName val="BERAT_TUL_1"/>
      <sheetName val="Bill_rekap1"/>
      <sheetName val="Analisa_1"/>
      <sheetName val="BQ_Utama_1"/>
      <sheetName val="Upah_1"/>
      <sheetName val="kode Baru "/>
      <sheetName val=" "/>
      <sheetName val="Bill of Qty"/>
      <sheetName val="On Time"/>
      <sheetName val="Curup"/>
      <sheetName val="Prabu"/>
      <sheetName val="PESANTREN"/>
      <sheetName val="G"/>
      <sheetName val="EE-PROP"/>
      <sheetName val="pro ra op"/>
      <sheetName val="Analisa SNI STANDART "/>
      <sheetName val="analisa Str"/>
      <sheetName val="Sch"/>
      <sheetName val="input"/>
      <sheetName val="TS"/>
      <sheetName val="Daftar BOQ"/>
      <sheetName val="Reference"/>
      <sheetName val="FIN"/>
      <sheetName val="___1"/>
      <sheetName val="schedule real"/>
      <sheetName val="Cover"/>
      <sheetName val="Harga "/>
      <sheetName val="bukan PNS"/>
      <sheetName val="Illustrative Value"/>
      <sheetName val="Facilities"/>
      <sheetName val="Stock Price Performance"/>
      <sheetName val="LBO S&amp;U &amp; Cap Table"/>
      <sheetName val="LBO Model"/>
      <sheetName val="Firm Value"/>
      <sheetName val="EPS Analysis"/>
      <sheetName val="ROI Analysis"/>
      <sheetName val="Synergy Analysis"/>
      <sheetName val="PNT"/>
      <sheetName val="An_1"/>
      <sheetName val="An_3"/>
      <sheetName val="An_2"/>
      <sheetName val="Data-Masukan"/>
      <sheetName val="BQ-E20-02(Rp)"/>
      <sheetName val="DAF-1"/>
      <sheetName val="DHS AC"/>
      <sheetName val="BILL_(2)3"/>
      <sheetName val="Alat_DC3"/>
      <sheetName val="H_Satuan4"/>
      <sheetName val="Jam_Al_Myr_Item3"/>
      <sheetName val="Jam_Alat3"/>
      <sheetName val="Tim_&amp;_Loc3"/>
      <sheetName val="Ang_Qua3"/>
      <sheetName val="Franco_BC3"/>
      <sheetName val="Alat_Qua_3"/>
      <sheetName val="DC_AM-02(baru)3"/>
      <sheetName val="HM_MEK_3"/>
      <sheetName val="P_UTMA3"/>
      <sheetName val="U,Psg_pipa3"/>
      <sheetName val="HS_KITZ3"/>
      <sheetName val="Cash_Flow_bulanan3"/>
      <sheetName val="Currency_Rate3"/>
      <sheetName val="Rekap_RAB_Amd3"/>
      <sheetName val="Dftr_Kuan_Hrg_Amd3"/>
      <sheetName val="Harga_Material3"/>
      <sheetName val="Harga_Bahan_&amp;_Upah_3"/>
      <sheetName val="Harga_Satuan3"/>
      <sheetName val="TE_TS_FA_LAN_MATV3"/>
      <sheetName val="Kolom_ABCDG_vGI3"/>
      <sheetName val="AN_Tdr3"/>
      <sheetName val="struktur_tdk_dipakai2"/>
      <sheetName val="met_bab32"/>
      <sheetName val="anal_bab82"/>
      <sheetName val="REKAP_A_BESAR2"/>
      <sheetName val="Rencana_Anggaran_Biaya3"/>
      <sheetName val="4-Basic_Price2"/>
      <sheetName val="dashboard_VERSI_BATUBARA2"/>
      <sheetName val="inves_alat2"/>
      <sheetName val="Klad_Bank_BNI2"/>
      <sheetName val="Basic_Price3"/>
      <sheetName val="Kuantitas_&amp;_Harga2"/>
      <sheetName val="Statprod_gab2"/>
      <sheetName val="2-Genset_print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Isolasi_Luar_Dalam2"/>
      <sheetName val="Isolasi_Luar2"/>
      <sheetName val="HRG_BAHAN_&amp;_UPAH_okk3"/>
      <sheetName val="Analis_Kusen_okk3"/>
      <sheetName val="Perhit_Alat3"/>
      <sheetName val="Hydrant_-_ok3"/>
      <sheetName val="Air_Conditioning_ok3"/>
      <sheetName val="Telepon_OK3"/>
      <sheetName val="gondola_ok3"/>
      <sheetName val="Lift_-_ok3"/>
      <sheetName val="Plumbing_ok3"/>
      <sheetName val="STP_ok3"/>
      <sheetName val="Perm__Test2"/>
      <sheetName val="An_Arsitektur2"/>
      <sheetName val="Unit_Rate_(2)2"/>
      <sheetName val="An_Struktur2"/>
      <sheetName val="analis_standar(20m)2"/>
      <sheetName val="ANAL_BETON2"/>
      <sheetName val="BERAT_TUL_2"/>
      <sheetName val="Bahan_2"/>
      <sheetName val="Pekerjaan_2"/>
      <sheetName val="Particular_Sch2"/>
      <sheetName val="Bill_rekap2"/>
      <sheetName val="Analisa_3"/>
      <sheetName val="BQ_Utama_2"/>
      <sheetName val="Upah_2"/>
      <sheetName val="rek_det_1-3"/>
      <sheetName val="DATA_PROYEK"/>
      <sheetName val="HD_Alat"/>
      <sheetName val="HD_Bahan"/>
      <sheetName val="PRD_01-3"/>
      <sheetName val="HD_Upah"/>
      <sheetName val="harga_bahan"/>
      <sheetName val="Up_&amp;_bhn"/>
      <sheetName val="Agregat_Halus_&amp;_Kasar"/>
      <sheetName val="kode_Baru_"/>
      <sheetName val="URAIAN_"/>
      <sheetName val="_"/>
      <sheetName val="Master_1_0"/>
      <sheetName val="Bill_of_Qty"/>
      <sheetName val="Schedule_11a"/>
      <sheetName val="Septick_tank"/>
      <sheetName val="DIV_7"/>
      <sheetName val="On_Time"/>
      <sheetName val="harga_dasar"/>
      <sheetName val="H S D"/>
      <sheetName val="D8(1)"/>
      <sheetName val="Progress"/>
      <sheetName val="Cth"/>
      <sheetName val="Volume"/>
      <sheetName val="GAB"/>
      <sheetName val="struktur"/>
      <sheetName val="Electrikal"/>
      <sheetName val="326BQSTC"/>
      <sheetName val=" EL"/>
      <sheetName val="sex"/>
      <sheetName val="tifico"/>
      <sheetName val="GIAVLIEU"/>
      <sheetName val="railing"/>
      <sheetName val="jadw"/>
      <sheetName val="Anls"/>
      <sheetName val="61004"/>
      <sheetName val="sc ringkas"/>
      <sheetName val="mob (2)"/>
      <sheetName val="Sheet1"/>
      <sheetName val="brd2"/>
      <sheetName val="Rate"/>
      <sheetName val="Pricing"/>
      <sheetName val="HARGA DASAR UPAH DAN BAHAN"/>
      <sheetName val="REK"/>
      <sheetName val="SCHDUL"/>
      <sheetName val="HS-2"/>
      <sheetName val="MAP-Prog"/>
      <sheetName val="Galian 1"/>
      <sheetName val="arab"/>
      <sheetName val="LEMBAR4"/>
      <sheetName val="LEMBAR5"/>
      <sheetName val="合成単価作成表_BLDG"/>
      <sheetName val="blanko RAB"/>
      <sheetName val="Ahs.2"/>
      <sheetName val="Ahs.1"/>
      <sheetName val="Peralatan"/>
      <sheetName val="B&amp;U"/>
      <sheetName val="r.tank"/>
      <sheetName val="prelim"/>
      <sheetName val="INFO UMUM"/>
      <sheetName val="DET 1"/>
      <sheetName val="DET 2"/>
      <sheetName val="QUARRY"/>
      <sheetName val="PileCap"/>
      <sheetName val="project"/>
      <sheetName val="Biaya OVH"/>
      <sheetName val="61005"/>
      <sheetName val="OTA"/>
      <sheetName val="An Biaya"/>
      <sheetName val="lanscap_All"/>
      <sheetName val="PRD01-5"/>
      <sheetName val="合成単価作成表-BLDG"/>
      <sheetName val="Mobilisasi"/>
      <sheetName val="kurva_S_(detail)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analisa_Str"/>
      <sheetName val="BAHAN_SNI"/>
      <sheetName val="B_O_Q"/>
      <sheetName val="REKAP_STRKTR"/>
      <sheetName val="REKAP_ARSITEKTUR"/>
      <sheetName val="UPAH_&amp;_BAHAN_"/>
      <sheetName val="aug"/>
      <sheetName val="mei"/>
      <sheetName val="aprl"/>
      <sheetName val="feb"/>
      <sheetName val="jan"/>
      <sheetName val="jul"/>
      <sheetName val="jun"/>
      <sheetName val="mart"/>
      <sheetName val="oct"/>
      <sheetName val="Office Jual"/>
      <sheetName val="CRA_Detail"/>
      <sheetName val="pro_ra_op"/>
      <sheetName val="Analisa_Harga_Satuan1"/>
      <sheetName val="Analisa_SNI_STANDART_"/>
      <sheetName val="Biaya_OVH"/>
      <sheetName val="Har_Sat"/>
      <sheetName val="Harga_Mat_"/>
      <sheetName val="Project_Data"/>
      <sheetName val="Confidential_PAS_HMI"/>
      <sheetName val="Rekap_2002_mod"/>
      <sheetName val="Bahan+Upah_ALL"/>
      <sheetName val="An_Biaya"/>
      <sheetName val="RPP01_6"/>
      <sheetName val="Str_BT"/>
      <sheetName val="anal_Lamp_4a"/>
      <sheetName val="Illustrative_Value"/>
      <sheetName val="Stock_Price_Performance"/>
      <sheetName val="LBO_S&amp;U_&amp;_Cap_Table"/>
      <sheetName val="LBO_Model"/>
      <sheetName val="Firm_Value"/>
      <sheetName val="EPS_Analysis"/>
      <sheetName val="ROI_Analysis"/>
      <sheetName val="Synergy_Analysis"/>
      <sheetName val="Office_Jual"/>
      <sheetName val="Hsatuan-OK"/>
      <sheetName val="dasboard"/>
      <sheetName val="Rekap Addendum"/>
      <sheetName val="BILL_(2)4"/>
      <sheetName val="Alat_DC4"/>
      <sheetName val="H_Satuan5"/>
      <sheetName val="Jam_Al_Myr_Item4"/>
      <sheetName val="Jam_Alat4"/>
      <sheetName val="Tim_&amp;_Loc4"/>
      <sheetName val="Ang_Qua4"/>
      <sheetName val="Franco_BC4"/>
      <sheetName val="Alat_Qua_4"/>
      <sheetName val="DC_AM-02(baru)4"/>
      <sheetName val="Basic_Price4"/>
      <sheetName val="Cash_Flow_bulanan4"/>
      <sheetName val="HM_MEK_4"/>
      <sheetName val="P_UTMA4"/>
      <sheetName val="U,Psg_pipa4"/>
      <sheetName val="HS_KITZ4"/>
      <sheetName val="TE_TS_FA_LAN_MATV4"/>
      <sheetName val="Kolom_ABCDG_vGI4"/>
      <sheetName val="AN_Tdr4"/>
      <sheetName val="HRG_BAHAN_&amp;_UPAH_okk4"/>
      <sheetName val="Analis_Kusen_okk4"/>
      <sheetName val="Perhit_Alat4"/>
      <sheetName val="Currency_Rate4"/>
      <sheetName val="Rekap_RAB_Amd4"/>
      <sheetName val="Dftr_Kuan_Hrg_Amd4"/>
      <sheetName val="Harga_Material4"/>
      <sheetName val="Harga_Bahan_&amp;_Upah_4"/>
      <sheetName val="Harga_Satuan4"/>
      <sheetName val="Hydrant_-_ok4"/>
      <sheetName val="Air_Conditioning_ok4"/>
      <sheetName val="Telepon_OK4"/>
      <sheetName val="gondola_ok4"/>
      <sheetName val="Lift_-_ok4"/>
      <sheetName val="Plumbing_ok4"/>
      <sheetName val="STP_ok4"/>
      <sheetName val="Rencana_Anggaran_Biaya4"/>
      <sheetName val="struktur_tdk_dipakai3"/>
      <sheetName val="met_bab33"/>
      <sheetName val="anal_bab83"/>
      <sheetName val="REKAP_A_BESAR3"/>
      <sheetName val="analis_standar(20m)3"/>
      <sheetName val="ANAL_BETON3"/>
      <sheetName val="4-Basic_Price3"/>
      <sheetName val="dashboard_VERSI_BATUBARA3"/>
      <sheetName val="inves_alat3"/>
      <sheetName val="Bahan_3"/>
      <sheetName val="Pekerjaan_3"/>
      <sheetName val="Klad_Bank_BNI3"/>
      <sheetName val="Kuantitas_&amp;_Harga3"/>
      <sheetName val="An_Arsitektur3"/>
      <sheetName val="Unit_Rate_(2)3"/>
      <sheetName val="An_Struktur3"/>
      <sheetName val="dongia_(2)3"/>
      <sheetName val="THPDMoi__(2)3"/>
      <sheetName val="CHITIET_VL-NC-TT_-1p3"/>
      <sheetName val="t-h_HA_THE3"/>
      <sheetName val="TH_XL3"/>
      <sheetName val="KPVC-BD_3"/>
      <sheetName val="Particular_Sch3"/>
      <sheetName val="Statprod_gab3"/>
      <sheetName val="2-Genset_print3"/>
      <sheetName val="TONG_HOP_VL-NC3"/>
      <sheetName val="TONGKE3p_3"/>
      <sheetName val="TH_VL,_NC,_DDHT_Thanhphuoc3"/>
      <sheetName val="DON_GIA3"/>
      <sheetName val="TONG_HOP_VL-NC_TT3"/>
      <sheetName val="CHITIET_VL-NC3"/>
      <sheetName val="CHITIET_VL-NC-TT-3p3"/>
      <sheetName val="Isolasi_Luar_Dalam3"/>
      <sheetName val="Isolasi_Luar3"/>
      <sheetName val="Perm__Test3"/>
      <sheetName val="Up_&amp;_bhn1"/>
      <sheetName val="Agregat_Halus_&amp;_Kasar1"/>
      <sheetName val="BERAT_TUL_3"/>
      <sheetName val="Bill_rekap3"/>
      <sheetName val="rek_det_1-31"/>
      <sheetName val="Analisa_4"/>
      <sheetName val="BQ_Utama_3"/>
      <sheetName val="Upah_3"/>
      <sheetName val="harga_bahan1"/>
      <sheetName val="DATA_PROYEK1"/>
      <sheetName val="HD_Alat1"/>
      <sheetName val="HD_Bahan1"/>
      <sheetName val="PRD_01-31"/>
      <sheetName val="HD_Upah1"/>
      <sheetName val="Schedule_11a1"/>
      <sheetName val="Septick_tank1"/>
      <sheetName val="DIV_71"/>
      <sheetName val="URAIAN_1"/>
      <sheetName val="On_Time1"/>
      <sheetName val="Bill_of_Qty1"/>
      <sheetName val="pro_ra_op1"/>
      <sheetName val="Analisa_Harga_Satuan2"/>
      <sheetName val="kurva_S_(detail)1"/>
      <sheetName val="harga_dasar1"/>
      <sheetName val="analisa_Str1"/>
      <sheetName val="Analisa_SNI_STANDART_1"/>
      <sheetName val="kode_Baru_1"/>
      <sheetName val="_1"/>
      <sheetName val="Master_1_01"/>
      <sheetName val="BAHAN_SNI1"/>
      <sheetName val="Biaya_OVH1"/>
      <sheetName val="B_O_Q1"/>
      <sheetName val="Har_Sat1"/>
      <sheetName val="Harga_Mat_1"/>
      <sheetName val="REKAP_STRKTR1"/>
      <sheetName val="REKAP_ARSITEKTUR1"/>
      <sheetName val="UPAH_&amp;_BAHAN_1"/>
      <sheetName val="Project_Data1"/>
      <sheetName val="Confidential_PAS_HMI1"/>
      <sheetName val="Rekap_2002_mod1"/>
      <sheetName val="Bahan+Upah_ALL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An_Biaya1"/>
      <sheetName val="RPP01_61"/>
      <sheetName val="Str_BT1"/>
      <sheetName val="anal_Lamp_4a1"/>
      <sheetName val="Illustrative_Value1"/>
      <sheetName val="Stock_Price_Performance1"/>
      <sheetName val="LBO_S&amp;U_&amp;_Cap_Table1"/>
      <sheetName val="LBO_Model1"/>
      <sheetName val="Firm_Value1"/>
      <sheetName val="EPS_Analysis1"/>
      <sheetName val="ROI_Analysis1"/>
      <sheetName val="Synergy_Analysis1"/>
      <sheetName val="Office_Jual1"/>
      <sheetName val="Galian_1"/>
      <sheetName val="DHS_AC"/>
      <sheetName val="BILL_(2)5"/>
      <sheetName val="Alat_DC5"/>
      <sheetName val="H_Satuan6"/>
      <sheetName val="Jam_Al_Myr_Item5"/>
      <sheetName val="Jam_Alat5"/>
      <sheetName val="Tim_&amp;_Loc5"/>
      <sheetName val="Ang_Qua5"/>
      <sheetName val="Franco_BC5"/>
      <sheetName val="Alat_Qua_5"/>
      <sheetName val="DC_AM-02(baru)5"/>
      <sheetName val="Basic_Price5"/>
      <sheetName val="Cash_Flow_bulanan5"/>
      <sheetName val="HM_MEK_5"/>
      <sheetName val="P_UTMA5"/>
      <sheetName val="U,Psg_pipa5"/>
      <sheetName val="HS_KITZ5"/>
      <sheetName val="TE_TS_FA_LAN_MATV5"/>
      <sheetName val="Kolom_ABCDG_vGI5"/>
      <sheetName val="AN_Tdr5"/>
      <sheetName val="HRG_BAHAN_&amp;_UPAH_okk5"/>
      <sheetName val="Analis_Kusen_okk5"/>
      <sheetName val="Perhit_Alat5"/>
      <sheetName val="Currency_Rate5"/>
      <sheetName val="Rekap_RAB_Amd5"/>
      <sheetName val="Dftr_Kuan_Hrg_Amd5"/>
      <sheetName val="Harga_Material5"/>
      <sheetName val="Harga_Bahan_&amp;_Upah_5"/>
      <sheetName val="Harga_Satuan5"/>
      <sheetName val="Hydrant_-_ok5"/>
      <sheetName val="Air_Conditioning_ok5"/>
      <sheetName val="Telepon_OK5"/>
      <sheetName val="gondola_ok5"/>
      <sheetName val="Lift_-_ok5"/>
      <sheetName val="Plumbing_ok5"/>
      <sheetName val="STP_ok5"/>
      <sheetName val="Rencana_Anggaran_Biaya5"/>
      <sheetName val="struktur_tdk_dipakai4"/>
      <sheetName val="met_bab34"/>
      <sheetName val="anal_bab84"/>
      <sheetName val="REKAP_A_BESAR4"/>
      <sheetName val="analis_standar(20m)4"/>
      <sheetName val="ANAL_BETON4"/>
      <sheetName val="4-Basic_Price4"/>
      <sheetName val="dashboard_VERSI_BATUBARA4"/>
      <sheetName val="inves_alat4"/>
      <sheetName val="Bahan_4"/>
      <sheetName val="Pekerjaan_4"/>
      <sheetName val="Klad_Bank_BNI4"/>
      <sheetName val="Kuantitas_&amp;_Harga4"/>
      <sheetName val="An_Arsitektur4"/>
      <sheetName val="Unit_Rate_(2)4"/>
      <sheetName val="An_Struktur4"/>
      <sheetName val="dongia_(2)4"/>
      <sheetName val="THPDMoi__(2)4"/>
      <sheetName val="CHITIET_VL-NC-TT_-1p4"/>
      <sheetName val="t-h_HA_THE4"/>
      <sheetName val="TH_XL4"/>
      <sheetName val="KPVC-BD_4"/>
      <sheetName val="Particular_Sch4"/>
      <sheetName val="Statprod_gab4"/>
      <sheetName val="2-Genset_print4"/>
      <sheetName val="TONG_HOP_VL-NC4"/>
      <sheetName val="TONGKE3p_4"/>
      <sheetName val="TH_VL,_NC,_DDHT_Thanhphuoc4"/>
      <sheetName val="DON_GIA4"/>
      <sheetName val="TONG_HOP_VL-NC_TT4"/>
      <sheetName val="CHITIET_VL-NC4"/>
      <sheetName val="CHITIET_VL-NC-TT-3p4"/>
      <sheetName val="Isolasi_Luar_Dalam4"/>
      <sheetName val="Isolasi_Luar4"/>
      <sheetName val="Perm__Test4"/>
      <sheetName val="Up_&amp;_bhn2"/>
      <sheetName val="Agregat_Halus_&amp;_Kasar2"/>
      <sheetName val="BERAT_TUL_4"/>
      <sheetName val="Bill_rekap4"/>
      <sheetName val="rek_det_1-32"/>
      <sheetName val="Analisa_5"/>
      <sheetName val="BQ_Utama_4"/>
      <sheetName val="Upah_4"/>
      <sheetName val="harga_bahan2"/>
      <sheetName val="DATA_PROYEK2"/>
      <sheetName val="HD_Alat2"/>
      <sheetName val="HD_Bahan2"/>
      <sheetName val="PRD_01-32"/>
      <sheetName val="HD_Upah2"/>
      <sheetName val="Schedule_11a2"/>
      <sheetName val="Septick_tank2"/>
      <sheetName val="DIV_72"/>
      <sheetName val="URAIAN_2"/>
      <sheetName val="On_Time2"/>
      <sheetName val="Bill_of_Qty2"/>
      <sheetName val="pro_ra_op2"/>
      <sheetName val="Analisa_Harga_Satuan3"/>
      <sheetName val="kurva_S_(detail)2"/>
      <sheetName val="harga_dasar2"/>
      <sheetName val="analisa_Str2"/>
      <sheetName val="Analisa_SNI_STANDART_2"/>
      <sheetName val="kode_Baru_2"/>
      <sheetName val="_2"/>
      <sheetName val="Master_1_02"/>
      <sheetName val="BAHAN_SNI2"/>
      <sheetName val="Biaya_OVH2"/>
      <sheetName val="B_O_Q2"/>
      <sheetName val="Har_Sat2"/>
      <sheetName val="Harga_Mat_2"/>
      <sheetName val="REKAP_STRKTR2"/>
      <sheetName val="REKAP_ARSITEKTUR2"/>
      <sheetName val="UPAH_&amp;_BAHAN_2"/>
      <sheetName val="Project_Data2"/>
      <sheetName val="Confidential_PAS_HMI2"/>
      <sheetName val="Rekap_2002_mod2"/>
      <sheetName val="Bahan+Upah_ALL2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An_Biaya2"/>
      <sheetName val="RPP01_62"/>
      <sheetName val="Str_BT2"/>
      <sheetName val="anal_Lamp_4a2"/>
      <sheetName val="Illustrative_Value2"/>
      <sheetName val="Stock_Price_Performance2"/>
      <sheetName val="LBO_S&amp;U_&amp;_Cap_Table2"/>
      <sheetName val="LBO_Model2"/>
      <sheetName val="Firm_Value2"/>
      <sheetName val="EPS_Analysis2"/>
      <sheetName val="ROI_Analysis2"/>
      <sheetName val="Synergy_Analysis2"/>
      <sheetName val="Office_Jual2"/>
      <sheetName val="Galian_11"/>
      <sheetName val="DHS_AC1"/>
      <sheetName val="H_S_D"/>
      <sheetName val="AnlStr"/>
      <sheetName val="IBASE"/>
      <sheetName val="breakdown bq unt smua paket"/>
      <sheetName val="Hargasatuan"/>
      <sheetName val="An Pek Per"/>
      <sheetName val="entertain-720"/>
      <sheetName val="Anls(2)-ARST-A"/>
      <sheetName val="RAB-STR-TRM-A"/>
      <sheetName val="Hsat(1)-STR-A"/>
      <sheetName val="RAB-ARS-TRM-A"/>
      <sheetName val="Des"/>
      <sheetName val="BARU (wilayah 3)"/>
      <sheetName val="BARU (wilayah 4)"/>
      <sheetName val="LAMA (wilayah 3)"/>
      <sheetName val="LAMA (wilayah 4)"/>
      <sheetName val="SAT-DAS"/>
      <sheetName val="3-DIV2"/>
      <sheetName val="RBP_ 2"/>
      <sheetName val="Master Edit"/>
      <sheetName val="Sat~Bahu"/>
      <sheetName val="ah sanitary"/>
      <sheetName val="Mushala"/>
      <sheetName val="6PILE  (돌출)"/>
      <sheetName val="UNIT PRICE"/>
      <sheetName val="jobhist"/>
      <sheetName val="tabel tul"/>
      <sheetName val="04"/>
      <sheetName val="07"/>
      <sheetName val="08"/>
      <sheetName val="05"/>
      <sheetName val="06"/>
      <sheetName val="HSD"/>
      <sheetName val="JUNI"/>
      <sheetName val="Pricing-2"/>
      <sheetName val="PERALATAN PROYEK GOL III A"/>
      <sheetName val="Aspal"/>
      <sheetName val="uba"/>
      <sheetName val="BOM"/>
      <sheetName val="Breakdown"/>
      <sheetName val="Selling Price"/>
      <sheetName val="ListBM"/>
      <sheetName val="3-DIV3"/>
      <sheetName val="3-DIV5"/>
      <sheetName val="MAPDC"/>
      <sheetName val="formminat"/>
      <sheetName val="351BQMCN"/>
      <sheetName val="Analisa Quarry"/>
      <sheetName val="Informasi"/>
      <sheetName val="tulang"/>
      <sheetName val="hit.BKMM"/>
      <sheetName val="3-DIV4"/>
      <sheetName val="SAT UPAH RAPI"/>
      <sheetName val="Analisa-Harga"/>
      <sheetName val="gvl"/>
      <sheetName val="Du_lieu"/>
      <sheetName val="Urai _Resap pengikat"/>
      <sheetName val="BASIC"/>
      <sheetName val="BAJA TUL"/>
      <sheetName val="C94151"/>
      <sheetName val="Analisa HSP"/>
      <sheetName val="Hrg.Sat"/>
      <sheetName val="DAF-3"/>
      <sheetName val="맨홀수량산출"/>
      <sheetName val="BA Evaluasi"/>
      <sheetName val="Permhnan CCO"/>
      <sheetName val="Persetujuan CCO"/>
      <sheetName val="Rekap MC"/>
      <sheetName val="Penyampaian Evaluasi"/>
      <sheetName val="R. RapatCCO"/>
      <sheetName val="집계표(OPTION)"/>
      <sheetName val="Hit Vol Str Jambi"/>
      <sheetName val="제출계산서"/>
      <sheetName val="2930"/>
      <sheetName val="2933"/>
      <sheetName val="2934"/>
      <sheetName val="anal_SNI"/>
      <sheetName val="HB_"/>
      <sheetName val="Analisa_SNI"/>
      <sheetName val="G_KELAS"/>
      <sheetName val="S_UPAH"/>
      <sheetName val="S_BAHAN"/>
      <sheetName val="Daftar_BOQ"/>
      <sheetName val="RAB-SPL2"/>
      <sheetName val="UPAH&amp;BHN"/>
      <sheetName val="SITE-E"/>
      <sheetName val="Daftar harga"/>
      <sheetName val="BALT"/>
      <sheetName val="Kar"/>
      <sheetName val="alat"/>
      <sheetName val="dasar"/>
      <sheetName val="SKEDULmaterial"/>
      <sheetName val="prog"/>
      <sheetName val="Eng_Hrs"/>
      <sheetName val="srt-pnwr"/>
      <sheetName val="Div3"/>
      <sheetName val="Surat"/>
      <sheetName val="iNT. Kotak Lt.3"/>
      <sheetName val="Sukawati"/>
      <sheetName val="IDX06"/>
      <sheetName val="DAF-7"/>
      <sheetName val="5-Peralatan"/>
      <sheetName val="G_SUMMARY"/>
      <sheetName val="Rekap Direct Cost"/>
      <sheetName val="Public Area"/>
      <sheetName val="DIV.1"/>
      <sheetName val="REKAP BQ "/>
      <sheetName val="Daftar Harga Material"/>
      <sheetName val="pw&amp;shs"/>
      <sheetName val="ANALISA GRS TENGAH"/>
      <sheetName val="rap rinci"/>
      <sheetName val="REF.ONLY"/>
      <sheetName val="tul"/>
      <sheetName val="SCIB_Proforma"/>
      <sheetName val="SCIB_Data"/>
      <sheetName val="BASIC-PRICE"/>
      <sheetName val="TS-Pelak"/>
      <sheetName val="Sensitive"/>
      <sheetName val="P"/>
      <sheetName val="HARGA ALAT"/>
      <sheetName val="Divisi 8(1)"/>
      <sheetName val="satbahu"/>
      <sheetName val="Analis tambahan"/>
      <sheetName val="Sheet3"/>
      <sheetName val="LIST HARGA BARU"/>
      <sheetName val="HRG BHN"/>
      <sheetName val="L_TIGA"/>
      <sheetName val="L-TIGA"/>
      <sheetName val="STR(CANCEL)"/>
      <sheetName val="DIV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 refreshError="1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 refreshError="1"/>
      <sheetData sheetId="518"/>
      <sheetData sheetId="519"/>
      <sheetData sheetId="520" refreshError="1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/>
      <sheetData sheetId="1072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/>
      <sheetData sheetId="1096"/>
      <sheetData sheetId="1097"/>
      <sheetData sheetId="1098"/>
      <sheetData sheetId="1099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heet2"/>
      <sheetName val="Analisa"/>
      <sheetName val="ub"/>
      <sheetName val="aggr"/>
      <sheetName val="alt"/>
      <sheetName val="mob (2)"/>
      <sheetName val="SCED"/>
      <sheetName val="SCED (2)"/>
      <sheetName val="escon"/>
      <sheetName val="ANALISA SNI'13 "/>
      <sheetName val="ANALISA1"/>
      <sheetName val="I_KAMAR"/>
      <sheetName val="5-ALAT(1)"/>
      <sheetName val="DIV2"/>
      <sheetName val="DIV5"/>
      <sheetName val="Material"/>
      <sheetName val="I-KAMAR"/>
      <sheetName val="Split"/>
      <sheetName val="Mitsubishi"/>
      <sheetName val="Duct"/>
      <sheetName val="harsat"/>
      <sheetName val="DAF.HRG"/>
      <sheetName val="HB "/>
      <sheetName val="DATA"/>
      <sheetName val="Urai _Resap pengikat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I_KAMAR"/>
      <sheetName val="REKAP"/>
      <sheetName val="GTS I PS"/>
      <sheetName val="escon"/>
      <sheetName val="PPC"/>
      <sheetName val="Analisa"/>
      <sheetName val="D3.1"/>
      <sheetName val="Summary"/>
      <sheetName val="3.1"/>
      <sheetName val="3.2"/>
      <sheetName val="3.3"/>
      <sheetName val="3.4"/>
      <sheetName val="Sum"/>
      <sheetName val="B4-TC "/>
      <sheetName val="FinSum"/>
      <sheetName val="Instalasi"/>
      <sheetName val="Instalasi EAP"/>
      <sheetName val="Round Duct IMP"/>
      <sheetName val="Air Reg"/>
      <sheetName val="Cable power"/>
      <sheetName val="Pasang AC Split "/>
      <sheetName val="Panel Intimuara 22 Sept 10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ll.1.VAC-Supply-A"/>
      <sheetName val="SUM 200"/>
      <sheetName val="Plat"/>
      <sheetName val="Penjumlahan"/>
      <sheetName val="daffin"/>
      <sheetName val="daftar harsat"/>
      <sheetName val="G_SUMMARY"/>
      <sheetName val="SEX"/>
      <sheetName val="II_MAIN-LOB"/>
      <sheetName val="III_FASADE"/>
      <sheetName val="IV__POOL_DECK"/>
      <sheetName val="V_BALLROOM"/>
      <sheetName val="VI_CANOPY"/>
      <sheetName val="VII_CAR_&amp;_LIFT"/>
      <sheetName val="IX_ATRIUM"/>
      <sheetName val="X_LANDSCAPE"/>
      <sheetName val="Summary_"/>
      <sheetName val="D3_1"/>
      <sheetName val="GTS_I_PS"/>
      <sheetName val="fas"/>
      <sheetName val="typ 10_25"/>
      <sheetName val="ph26"/>
      <sheetName val="ph27"/>
      <sheetName val="kor_un"/>
      <sheetName val="kor"/>
      <sheetName val="I. Prelim"/>
      <sheetName val="CBD"/>
      <sheetName val="VAC-1"/>
      <sheetName val="BAG_2"/>
      <sheetName val="r.tank"/>
      <sheetName val="prelim"/>
      <sheetName val="daily (12)"/>
      <sheetName val="SUB ME"/>
      <sheetName val="mechanical asrama"/>
      <sheetName val="electrical asrama"/>
      <sheetName val="ME. Kelas"/>
      <sheetName val="umum"/>
      <sheetName val="analisa alat"/>
      <sheetName val="alat"/>
      <sheetName val="bahan"/>
      <sheetName val="upah"/>
      <sheetName val="SUB LAIN2"/>
      <sheetName val="SUB KUSEN"/>
      <sheetName val="analisa pekerjaan"/>
      <sheetName val="ars asrama "/>
      <sheetName val="str asrama"/>
      <sheetName val="ars kelas"/>
      <sheetName val="str kelas"/>
      <sheetName val="REKAP MERAH"/>
      <sheetName val="Statprod gab"/>
      <sheetName val="A"/>
      <sheetName val="Bag_9"/>
      <sheetName val="Evaluasi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Bill_1_VAC-Supply-A"/>
      <sheetName val="3_1"/>
      <sheetName val="3_2"/>
      <sheetName val="3_3"/>
      <sheetName val="3_4"/>
      <sheetName val="B4-TC_"/>
      <sheetName val="Instalasi_EAP"/>
      <sheetName val="Round_Duct_IMP"/>
      <sheetName val="Air_Reg"/>
      <sheetName val="Cable_power"/>
      <sheetName val="Pasang_AC_Split_"/>
      <sheetName val="Panel_Intimuara_22_Sept_10"/>
      <sheetName val="SUM_200"/>
      <sheetName val="HB "/>
      <sheetName val="5.1-5.4(1)-5.4(2)"/>
      <sheetName val="BAG-2"/>
      <sheetName val="304_06"/>
      <sheetName val="4"/>
      <sheetName val="iTEM hARSAT"/>
      <sheetName val="main summary"/>
      <sheetName val="Pek.Luar"/>
      <sheetName val="jobhist"/>
      <sheetName val="Hrg.Sat"/>
      <sheetName val="AHAS1"/>
      <sheetName val="Elektrikal"/>
      <sheetName val="DETAIL LT11-13"/>
      <sheetName val="Fill this out first___"/>
      <sheetName val="DAF_2"/>
      <sheetName val="RINC FIN T4  _3_"/>
      <sheetName val="RINC FIN T4  _2_"/>
      <sheetName val="Harga ME "/>
      <sheetName val="harga"/>
      <sheetName val="Bill_1_VAC_Supply_A"/>
      <sheetName val="bill 3.9"/>
      <sheetName val="Har-mat"/>
      <sheetName val="REKAP TOTAL (1)"/>
      <sheetName val="Coll_KAMAR"/>
      <sheetName val="PL"/>
      <sheetName val="PK"/>
      <sheetName val="Pembongkaran"/>
      <sheetName val="DAF-4"/>
      <sheetName val="TOTAL"/>
      <sheetName val="Cash Flow bulanan"/>
      <sheetName val="Fire Fighting"/>
      <sheetName val="Plumbing"/>
      <sheetName val="HARGA ALAT"/>
      <sheetName val="BASIC"/>
      <sheetName val="ubah"/>
      <sheetName val="SPK"/>
      <sheetName val="Kolom UT"/>
      <sheetName val="TU"/>
      <sheetName val="Vibro_Roller"/>
      <sheetName val="HSP"/>
      <sheetName val="KH-Q1,Q2,01"/>
      <sheetName val="INDEX"/>
      <sheetName val="Analisa ARS"/>
      <sheetName val="STR"/>
      <sheetName val="Anal"/>
      <sheetName val="RAB-NEGO"/>
      <sheetName val="Harsat"/>
      <sheetName val="OHD"/>
      <sheetName val="PROTECTION "/>
      <sheetName val="luar"/>
      <sheetName val="RINC hotel"/>
      <sheetName val="RINC FIN T4 "/>
      <sheetName val="NAMES"/>
      <sheetName val="TOWN"/>
      <sheetName val="ALL"/>
      <sheetName val="Bill rekap"/>
      <sheetName val="Bill of Qty"/>
      <sheetName val="cargo"/>
      <sheetName val="PLB-Basement 2.8.2-R1"/>
      <sheetName val="Resume"/>
      <sheetName val="Kuantitas &amp; Harga"/>
      <sheetName val="Analisa &amp; Upah"/>
      <sheetName val="Analisa _ Upah"/>
      <sheetName val="Analisa Harga"/>
      <sheetName val="hst  LAMP_1 _2_"/>
      <sheetName val="Daf 1"/>
      <sheetName val="HARGA DASAR"/>
      <sheetName val="DIV.8"/>
      <sheetName val="DIV.9"/>
      <sheetName val="LBK"/>
      <sheetName val="EST-1CV"/>
      <sheetName val="3.a LBK"/>
      <sheetName val="Cover Daf-2"/>
      <sheetName val="Kode Bahan"/>
      <sheetName val="STR _A_"/>
      <sheetName val="boq"/>
      <sheetName val="struktur tdk dipakai"/>
      <sheetName val="Harga Satuan"/>
      <sheetName val="BQ"/>
      <sheetName val="HARGA MATERIAL"/>
      <sheetName val="NET?"/>
      <sheetName val="BQ?"/>
      <sheetName val="III_FA_x0000_u_x0012__x0003_"/>
      <sheetName val="[EST-1CV.XLS]_x0000_~X3_x0000__x0000__x0000__x0000__x0000__x0000__x0000__x0000__x0000_HV3_x0000_"/>
      <sheetName val="!_x0004__x0000__x0000_"/>
      <sheetName val="_x0000_"/>
      <sheetName val=""/>
      <sheetName val="AHS"/>
      <sheetName val="Junior PTI"/>
      <sheetName val="SMP"/>
      <sheetName val="[EST-1CV.XLS]3_x0000_`²/~X3_x0000_~V3_x0000_._x0000__x0000__x0000_"/>
      <sheetName val="[EST-1CV.XLS]_x0000_~X3_x0000__x0000__x0000__x0000__x0000__x0000__x0000__x0000__x0000_HV3_x0000_�"/>
      <sheetName val="Urai _Resap pengikat"/>
      <sheetName val="1+580"/>
      <sheetName val="III_FA?u_x0012__x0003_"/>
      <sheetName val="[EST-1CV.XLS]?~X3?????????HV3?"/>
      <sheetName val="!_x0004_??"/>
      <sheetName val="?"/>
      <sheetName val="[EST-1CV.XLS]?~X3?????????HV3?�"/>
      <sheetName val="harga bahan"/>
      <sheetName val="LISTRIK"/>
      <sheetName val="RAB"/>
      <sheetName val="III_FA"/>
      <sheetName val="!_x0004_"/>
      <sheetName val="NET_"/>
      <sheetName val="BQ_"/>
      <sheetName val="BQ ARS"/>
      <sheetName val="304-06"/>
      <sheetName val="DAF-7"/>
      <sheetName val="III_FA_u_x0012__x0003_"/>
      <sheetName val="_~X3_________HV3_`²_~X3_~V3_._"/>
      <sheetName val="!_x0004___"/>
      <sheetName val="_"/>
      <sheetName val="_~X3_________HV3_�`�_~X3_~V3_._"/>
      <sheetName val="MK"/>
      <sheetName val="[EST-1CV.XLS]3?`²/~X3?~V3?.???"/>
      <sheetName val="_x0000__x0019_E_x0005_"/>
      <sheetName val="[EST-1CV.XLS]_x0000_R2&lt;_x0000__x0000__x0000__x0000__x0000__x0000__x0000__x0000__x0000__x001c_0&lt;_x0000_;"/>
      <sheetName val="LAMP-A"/>
      <sheetName val="Hargamat"/>
      <sheetName val="概総括1"/>
      <sheetName val="RAB_DK"/>
      <sheetName val="Perm. Test"/>
      <sheetName val="II_MAIN-LOB1"/>
      <sheetName val="III_FASADE1"/>
      <sheetName val="IV__POOL_DECK1"/>
      <sheetName val="V_BALLROOM1"/>
      <sheetName val="VI_CANOPY1"/>
      <sheetName val="VII_CAR_&amp;_LIFT1"/>
      <sheetName val="IX_ATRIUM1"/>
      <sheetName val="X_LANDSCAPE1"/>
      <sheetName val="Summary_1"/>
      <sheetName val="GTS_I_PS1"/>
      <sheetName val="D3_1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Bill_1_VAC-Supply-A1"/>
      <sheetName val="3_11"/>
      <sheetName val="3_21"/>
      <sheetName val="3_31"/>
      <sheetName val="3_41"/>
      <sheetName val="B4-TC_1"/>
      <sheetName val="Instalasi_EAP1"/>
      <sheetName val="Round_Duct_IMP1"/>
      <sheetName val="Air_Reg1"/>
      <sheetName val="Cable_power1"/>
      <sheetName val="Pasang_AC_Split_1"/>
      <sheetName val="Panel_Intimuara_22_Sept_101"/>
      <sheetName val="SUM_2001"/>
      <sheetName val="daftar_harsat"/>
      <sheetName val="typ_10_25"/>
      <sheetName val="I__Prelim"/>
      <sheetName val="daily_(12)"/>
      <sheetName val="SUB_ME"/>
      <sheetName val="mechanical_asrama"/>
      <sheetName val="electrical_asrama"/>
      <sheetName val="ME__Kelas"/>
      <sheetName val="analisa_alat"/>
      <sheetName val="SUB_LAIN2"/>
      <sheetName val="SUB_KUSEN"/>
      <sheetName val="analisa_pekerjaan"/>
      <sheetName val="ars_asrama_"/>
      <sheetName val="str_asrama"/>
      <sheetName val="ars_kelas"/>
      <sheetName val="str_kelas"/>
      <sheetName val="REKAP_MERAH"/>
      <sheetName val="HB_"/>
      <sheetName val="Statprod_gab"/>
      <sheetName val="5_1-5_4(1)-5_4(2)"/>
      <sheetName val="main_summary"/>
      <sheetName val="Pek_Luar"/>
      <sheetName val="r_tank"/>
      <sheetName val="iTEM_hARSAT"/>
      <sheetName val="Hrg_Sat"/>
      <sheetName val="DETAIL_LT11-13"/>
      <sheetName val="Harga_ME_"/>
      <sheetName val="Fill_this_out_first___"/>
      <sheetName val="RINC_FIN_T4___3_"/>
      <sheetName val="RINC_FIN_T4___2_"/>
      <sheetName val="bill_3_9"/>
      <sheetName val="STRUKTUR"/>
      <sheetName val="TE TS FA LAN MATV"/>
      <sheetName val="[EST-1CV.XLS]_x0000_~X3_x0000__x0000__x0000__x0000__x0000__x0000__x0000__x0000__x0000_HV3_x0000_?"/>
      <sheetName val="[EST-1CV.XLS]3_x0000_?`?/~X3_x0000_~V3_x0000_._x0000__x0000__x0000_"/>
      <sheetName val="[EST-1CV.XLS]3??`?/~X3?~V3?.???"/>
      <sheetName val="[EST-1CV.XLS]?~X3?????????HV3??"/>
      <sheetName val="Bill No.1"/>
      <sheetName val="BASEMENT"/>
      <sheetName val="Anls"/>
      <sheetName val="3"/>
      <sheetName val="3_`²_~X3_~V3_.___.____x0001____tÏ 0!"/>
      <sheetName val="3__`__~X3_~V3_.___.____x0001____t__0!"/>
      <sheetName val="_~X3_________HV3__`__~X3_~V3_._"/>
      <sheetName val="?_x0019_E_x0005_"/>
      <sheetName val="[EST-1CV.XLS]?R2&lt;?????????_x001c_0&lt;?;"/>
      <sheetName val="Rincian "/>
      <sheetName val="revisiSTR-pondasi"/>
      <sheetName val="harga "/>
      <sheetName val="__x0019_E_x0005_"/>
      <sheetName val="_R2&lt;__________x001c_0&lt;_;be_R2&lt;_R0&lt;_._"/>
      <sheetName val="DAF-2"/>
      <sheetName val="SAP"/>
      <sheetName val="???1"/>
      <sheetName val="_~X3_________HV3_?`?_~X3_~V3_._"/>
      <sheetName val="Valve"/>
      <sheetName val="Unit ahu-fcu"/>
      <sheetName val="Pipa"/>
      <sheetName val="Grille"/>
      <sheetName val="Duct"/>
      <sheetName val="PU"/>
      <sheetName val="Material"/>
      <sheetName val="Roman"/>
      <sheetName val="Str Green lake"/>
      <sheetName val="baja"/>
      <sheetName val="TH Vÿÿÿÿÿÿÿÿÿÿÿÿÿÿÿÿÿÿîîü3"/>
      <sheetName val="List_Berat"/>
      <sheetName val="Mat_Tower1"/>
      <sheetName val="Mat_Tower"/>
      <sheetName val="Internal_Summary"/>
      <sheetName val="BS_pricing"/>
      <sheetName val="NMS_Configuration"/>
      <sheetName val="63_Swap"/>
      <sheetName val="Antenna"/>
      <sheetName val="Parameter"/>
      <sheetName val="bobot"/>
      <sheetName val="Harga_Baut"/>
      <sheetName val="Pipe"/>
      <sheetName val="BOM"/>
      <sheetName val="Project_Summary"/>
      <sheetName val="DATA-BASE"/>
      <sheetName val="Factors"/>
      <sheetName val="Assumptions"/>
      <sheetName val="Rekapsub-total-ME"/>
      <sheetName val="lookup"/>
      <sheetName val="Factor"/>
      <sheetName val="margin"/>
      <sheetName val="X-file"/>
      <sheetName val="KURS"/>
      <sheetName val="Data"/>
      <sheetName val="GLP-DISCOUNT"/>
      <sheetName val="GLP_s_changed_from_previous"/>
      <sheetName val="CONV_TAB"/>
      <sheetName val="GLP_2001"/>
      <sheetName val="Cap_Mah"/>
      <sheetName val="MU&amp;MB"/>
      <sheetName val="Ladder"/>
      <sheetName val="Material_Mounting1"/>
      <sheetName val="Lampiran_MTO1"/>
      <sheetName val="Rekap-ME"/>
      <sheetName val="Calc__Overview"/>
      <sheetName val="Sheet2"/>
      <sheetName val="PriceList"/>
      <sheetName val="SALES_ITEMS"/>
      <sheetName val="General"/>
      <sheetName val="PSPC_LE_Pnext_Current"/>
      <sheetName val="Input_Log__Set-up"/>
      <sheetName val="Sch-5"/>
      <sheetName val="AM-MARGIN"/>
      <sheetName val="Material_List_T_55_M_"/>
      <sheetName val="GLP's_and_PSPC's"/>
      <sheetName val="US_indoor_vs_macro_outdoor"/>
      <sheetName val="koef"/>
      <sheetName val="BQ Elektrikal"/>
      <sheetName val="ES_PARK"/>
      <sheetName val="RAB AR&amp;STR"/>
      <sheetName val="D_6"/>
      <sheetName val="D_7"/>
      <sheetName val="Sheet1"/>
      <sheetName val="ARS "/>
      <sheetName val="p_luar"/>
      <sheetName val="fin SB"/>
      <sheetName val="FIN PARKIR"/>
      <sheetName val="Bill No 6 Koord &amp; Attendance"/>
      <sheetName val="AC_C"/>
      <sheetName val="Bill_2_ PL_6_ FF _ SUPPLY A"/>
      <sheetName val="PL_FF_SUPPLY A final"/>
      <sheetName val="List PO"/>
      <sheetName val="DAF-1"/>
      <sheetName val="ahs_utama"/>
      <sheetName val="PERALATAN UTAMA AC"/>
      <sheetName val="PERLATAN UTAMA PL"/>
      <sheetName val="PEMIPAAN PL"/>
      <sheetName val="PANEL TR"/>
      <sheetName val="STRUKTUR ATAS"/>
      <sheetName val="[EST-1CV.XLS]&lt;_x0000_;be/R2&lt;_x0000_R0&lt;_x0000_._x0000__x0000__x0000_"/>
      <sheetName val="PROGRESS"/>
      <sheetName val="FISIK"/>
      <sheetName val="PLB-Basement_2_8_2-R1"/>
      <sheetName val="Kuantitas_&amp;_Harga"/>
      <sheetName val="Estimate"/>
      <sheetName val="BAHAN STRUKTUR"/>
      <sheetName val="Panel"/>
      <sheetName val="[EST-1CV.XLS]_x0000_~X3_x0000__x0000__x0000__x0000__x0000__x0000__x0000__x0000__x0000_HV3_x0000_ˆ"/>
      <sheetName val="_~X3_________HV3_ˆ`²_~X3_~V3_._"/>
      <sheetName val="[EST-1CV.XLS]?~X3?????????HV3?ˆ"/>
      <sheetName val="sipil"/>
      <sheetName val="BANGUNAN PENUNJANG"/>
      <sheetName val="SAT-BHN"/>
      <sheetName val="schtng"/>
      <sheetName val="schbhn"/>
      <sheetName val="schalt"/>
      <sheetName val="UPAH BAHAN"/>
      <sheetName val="___1"/>
      <sheetName val="BOQ-E"/>
      <sheetName val="Pt"/>
      <sheetName val="QTO-11P"/>
      <sheetName val="HARGA_DASAR"/>
      <sheetName val="DIV_8"/>
      <sheetName val="DIV_9"/>
      <sheetName val="Concrete"/>
      <sheetName val="Bahan "/>
      <sheetName val="Pekerjaan "/>
      <sheetName val="Basic Price"/>
      <sheetName val="_x0000_~X3_x0000__x0000__x0000__x0000__x0000__x0000__x0000__x0000__x0000_HV3_x0000_`²/~X3_x0000_~V3_x0000_._x0000_"/>
      <sheetName val="3_x0000_`²/~X3_x0000_~V3_x0000_._x0000__x0000__x0000_._x0000__x0000__x0000__x0001__x0000__x0000__x0000_tÏ 0!"/>
      <sheetName val="_x0000_~X3_x0000__x0000__x0000__x0000__x0000__x0000__x0000__x0000__x0000_HV3_x0000_�`�/~X3_x0000_~V3_x0000_._x0000_"/>
      <sheetName val="?~X3?????????HV3?`²/~X3?~V3?.?"/>
      <sheetName val="?~X3?????????HV3?�`�/~X3?~V3?.?"/>
      <sheetName val="3?`²/~X3?~V3?.???.???_x0001_???tÏ 0!"/>
      <sheetName val="_x0000_R2&lt;_x0000__x0000__x0000__x0000__x0000__x0000__x0000__x0000__x0000__x001c_0&lt;_x0000_;be/R2&lt;_x0000_R0&lt;_x0000_._x0000_"/>
      <sheetName val="_x0000_~X3_x0000__x0000__x0000__x0000__x0000__x0000__x0000__x0000__x0000_HV3_x0000_?`?/~X3_x0000_~V3_x0000_._x0000_"/>
      <sheetName val="3_x0000_?`?/~X3_x0000_~V3_x0000_._x0000__x0000__x0000_._x0000__x0000__x0000__x0001__x0000__x0000__x0000_t??0!"/>
      <sheetName val="3??`?/~X3?~V3?.???.???_x0001_???t??0!"/>
      <sheetName val="?~X3?????????HV3??`?/~X3?~V3?.?"/>
      <sheetName val="?R2&lt;?????????_x001c_0&lt;?;be/R2&lt;?R0&lt;?.?"/>
      <sheetName val="&lt;_x0000_;be/R2&lt;_x0000_R0&lt;_x0000_._x0000__x0000__x0000_._x0000__x0000__x0000__x0001__x0000__x0000__x0000_/Z0!"/>
      <sheetName val="_x0000_~X3_x0000__x0000__x0000__x0000__x0000__x0000__x0000__x0000__x0000_HV3_x0000_ˆ`²/~X3_x0000_~V3_x0000_._x0000_"/>
      <sheetName val="?~X3?????????HV3?ˆ`²/~X3?~V3?.?"/>
      <sheetName val="_EST-1CV.XLS_"/>
      <sheetName val="_EST-1CV.XLS_3"/>
      <sheetName val="_EST-1CV.XLS__~X3_________HV3_"/>
      <sheetName val="_EST-1CV.XLS__~X3_________HV3_�"/>
      <sheetName val="_EST-1CV.XLS_3_`²_~X3_~V3_.___"/>
      <sheetName val="_EST-1CV.XLS_3__`__~X3_~V3_.___"/>
      <sheetName val="_EST-1CV.XLS__~X3_________HV3__"/>
      <sheetName val="_EST-1CV.XLS__R2&lt;__________x001c_0&lt;_;"/>
      <sheetName val="&lt;?;be/R2&lt;?R0&lt;?.???.???_x0001_???/Z0!"/>
      <sheetName val="당초"/>
      <sheetName val="수입"/>
      <sheetName val="LT.2"/>
      <sheetName val="LT.3"/>
      <sheetName val="LT.4"/>
      <sheetName val="LT.5"/>
      <sheetName val="LT.11"/>
      <sheetName val="LT.ATAP"/>
      <sheetName val="SELASAR"/>
      <sheetName val="[EST-1CV.XLS][EST-1CV.XLS]3_x0000_`²"/>
      <sheetName val="[EST-1CV.XLS][EST-1CV.XLS]3?`²"/>
      <sheetName val="[EST-1CV.XLS][EST-1CV.XLS]3_x0000_?`?"/>
      <sheetName val="[EST-1CV.XLS][EST-1CV.XLS]3??`?"/>
      <sheetName val="[EST-1CV.XLS][EST-1CV.XLS]&lt;_x0000_;be"/>
      <sheetName val="[EST-1CV.XLS][EST-1CV.XLS]&lt;?;be"/>
      <sheetName val="금액내역서"/>
      <sheetName val="instalasi penerangan"/>
      <sheetName val="kabel tray&amp;ladder"/>
      <sheetName val="Analisa "/>
      <sheetName val="!_x005f_x0004_"/>
      <sheetName val="III_FA_x005f_x0000_u_x005f_x0012__x005f_x0003_"/>
      <sheetName val="_x005f_x0000_~X3_x005f_x0000__x005f_x0000__x005f_x0000_"/>
      <sheetName val="!_x005f_x0004__x005f_x0000__x005f_x0000_"/>
      <sheetName val="_x005f_x0000_"/>
      <sheetName val="telp"/>
      <sheetName val="Elektronik"/>
      <sheetName val="Electrikal"/>
      <sheetName val="AC"/>
      <sheetName val="Item Kompensasi"/>
      <sheetName val="Bill.2. PL - SUPPLY A"/>
      <sheetName val="!_x005f_x005f_x005f_x0004_"/>
      <sheetName val="III_FA_u_x005f_x005f_x005f_x0012__x005f_x005f_x00"/>
      <sheetName val="!_x005f_x005f_x005f_x0004___"/>
      <sheetName val="3_`²_~X3_~V3_.___.____x005f_x005f_x0"/>
      <sheetName val="3__`__~X3_~V3_.___.____x005f_x005f_x0"/>
      <sheetName val="__x005f_x005f_x005f_x0019_E_x005f_x005f_x005f_x0005_"/>
      <sheetName val="_R2&lt;__________x005f_x005f_x005f_x001c_0&lt;_;b"/>
      <sheetName val="III_FA_u_x005f_x0012__x005f_x0003_"/>
      <sheetName val="!_x005f_x0004___"/>
      <sheetName val="3_`²_~X3_~V3_.___.____x005f_x0001___"/>
      <sheetName val="3__`__~X3_~V3_.___.____x005f_x0001___"/>
      <sheetName val="__x005f_x0019_E_x005f_x0005_"/>
      <sheetName val="[EST-1CV.XLS]&lt;?;be/R2&lt;?R0&lt;?.???"/>
      <sheetName val="Normalisasi"/>
      <sheetName val="Daftar Upah"/>
      <sheetName val="Daftar Harga"/>
      <sheetName val="BM"/>
      <sheetName val="예가표"/>
      <sheetName val="Cash2"/>
      <sheetName val="Z"/>
      <sheetName val="&lt;"/>
      <sheetName val="NP (2)"/>
      <sheetName val="NP"/>
      <sheetName val="Sat Bahan"/>
      <sheetName val="Sat Alat"/>
      <sheetName val="Sat Upah"/>
      <sheetName val="DIRECT COST"/>
      <sheetName val="INDIRECT DETAIL"/>
      <sheetName val="Data alat"/>
      <sheetName val="_R2&lt;__________x005f_x001c_0&lt;_;be_R2&lt;_"/>
      <sheetName val="Ahs.1"/>
      <sheetName val="Ahs.2"/>
      <sheetName val="Bill_2"/>
      <sheetName val="KURVA_S"/>
      <sheetName val="Bill-2"/>
      <sheetName val="??"/>
      <sheetName val="Currency Rate"/>
      <sheetName val="Ch"/>
      <sheetName val="bahan-mos"/>
      <sheetName val="ASPAL"/>
      <sheetName val="D7(1)"/>
      <sheetName val="4-Basic Price"/>
      <sheetName val="Analysis"/>
      <sheetName val="MPK"/>
      <sheetName val="ALAT-1"/>
      <sheetName val="ANALISA SNI'13 "/>
      <sheetName val="hrg.bhn BABUD"/>
      <sheetName val="Analisa Pake"/>
      <sheetName val="ALAT1"/>
      <sheetName val="ALAT2"/>
      <sheetName val="Non JO"/>
      <sheetName val="PEKAN 23"/>
      <sheetName val="Renc &amp; real Non KSO"/>
      <sheetName val="Sheet9"/>
      <sheetName val="Analisa Gabungan"/>
      <sheetName val="_x0000_~X3_x0000__x0000__x0000_"/>
      <sheetName val="3_x0000_`²_~X3_x0000_~V3_x0000"/>
      <sheetName val="3_`²_~X3_~V3_.___.____x0001___"/>
      <sheetName val="_x0000_R2&lt;_x0000__x0000__x0000_"/>
      <sheetName val="_R2&lt;__________x001c_0&lt;_;be_R2&lt;_"/>
      <sheetName val="3_x0000__`__~X3_x0000_~V3_x0000"/>
      <sheetName val="3__`__~X3_~V3_.___.____x0001___"/>
      <sheetName val="3_x005f_x0000_`²_~X3_x005f_x0000_~V3_x0000"/>
      <sheetName val="_x005f_x0000__x005f_x0019_E_x005f_x0005_"/>
      <sheetName val="_x005f_x0000_R2&lt;_x005f_x0000__x005f_x0000__x005f_x0000_"/>
      <sheetName val="3_x005f_x0000__`__~X3_x005f_x0000_~V3_x0000"/>
      <sheetName val="GKP"/>
      <sheetName val="Rekap Addendum"/>
      <sheetName val="lkalibrasi BENENAIN"/>
      <sheetName val="Rencana Anggaran Biaya"/>
      <sheetName val="REKAP_Akap"/>
      <sheetName val="Peralatan"/>
      <sheetName val="Kurva S"/>
      <sheetName val="lanscap_All"/>
      <sheetName val="Rupiah"/>
      <sheetName val="keb-BHN"/>
      <sheetName val="Perhit.Alat"/>
      <sheetName val="HA/´|`_x0000__x0000_Ó_x0000_0.Ó_x0000_"/>
      <sheetName val="D2"/>
      <sheetName val="P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Satuan"/>
      <sheetName val="Hrg Dsr"/>
      <sheetName val="AHS_ars"/>
      <sheetName val="RAB Call (3)"/>
      <sheetName val="Gorong-2"/>
      <sheetName val="Alat DC"/>
      <sheetName val="DC Call"/>
      <sheetName val="DC Call dgn AC"/>
      <sheetName val="H.Satuan"/>
      <sheetName val="DC -RAB Final 1)"/>
      <sheetName val="Item2"/>
      <sheetName val="Item3"/>
      <sheetName val="Item7"/>
      <sheetName val="Item4"/>
      <sheetName val="Item5"/>
      <sheetName val="Item6"/>
      <sheetName val="Item8"/>
      <sheetName val="Item9"/>
      <sheetName val="DC"/>
      <sheetName val="Pas-batu"/>
      <sheetName val="ESCON"/>
      <sheetName val="hrg.bh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Mobilisasi"/>
      <sheetName val="Perhitungan Mobilisasi Alat"/>
      <sheetName val="Lalu Lintas"/>
      <sheetName val="Jembatan Sementara"/>
      <sheetName val="Informasi"/>
      <sheetName val="Analisa K3"/>
      <sheetName val="4-Basic Price"/>
      <sheetName val="4-Analisa Quarry"/>
      <sheetName val="4-Formulir harga bahan"/>
      <sheetName val="5-ALAT(1)"/>
      <sheetName val="5-ALAT(2)"/>
      <sheetName val="Agg Halus &amp; Kasar"/>
      <sheetName val="Agg A"/>
      <sheetName val="Agg B"/>
      <sheetName val="Agg C"/>
      <sheetName val="Agg  CBR 60"/>
      <sheetName val="BOQ"/>
      <sheetName val="Rekap"/>
      <sheetName val="D1"/>
      <sheetName val="D2"/>
      <sheetName val="D3"/>
      <sheetName val="D4"/>
      <sheetName val="D5(1)"/>
      <sheetName val="D5(2)"/>
      <sheetName val="D6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D8(paving)"/>
      <sheetName val="Currency Rate"/>
      <sheetName val="A"/>
      <sheetName val="DIV2"/>
      <sheetName val="DIV5"/>
      <sheetName val="H.Satuan"/>
      <sheetName val="SAT-BHN"/>
      <sheetName val="idx-03"/>
      <sheetName val="igp-03"/>
      <sheetName val="IDX06"/>
      <sheetName val="Split"/>
      <sheetName val="Mitsubishi"/>
      <sheetName val="Duct"/>
      <sheetName val="SAP"/>
      <sheetName val="ANALISA SNI"/>
      <sheetName val="analis"/>
      <sheetName val="bahan"/>
      <sheetName val="RAB"/>
      <sheetName val="anaUTama"/>
      <sheetName val="AnaAlat"/>
      <sheetName val="anaM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1">
          <cell r="G31">
            <v>17010000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Mobilisasi"/>
      <sheetName val="rekap"/>
      <sheetName val="Harga"/>
      <sheetName val="Analisa"/>
      <sheetName val="RAB"/>
      <sheetName val="METHOD"/>
      <sheetName val="ALAT"/>
      <sheetName val="GP.M Tump"/>
      <sheetName val="H.Satuan"/>
      <sheetName val="M.Pekerjaan"/>
    </sheetNames>
    <sheetDataSet>
      <sheetData sheetId="0"/>
      <sheetData sheetId="1"/>
      <sheetData sheetId="2"/>
      <sheetData sheetId="3" refreshError="1">
        <row r="72">
          <cell r="D72" t="str">
            <v>A M P</v>
          </cell>
          <cell r="G72" t="str">
            <v>Jam</v>
          </cell>
          <cell r="H72">
            <v>1659017.92</v>
          </cell>
        </row>
        <row r="73">
          <cell r="D73" t="str">
            <v>Air Compressor</v>
          </cell>
          <cell r="G73" t="str">
            <v>Jam</v>
          </cell>
          <cell r="H73">
            <v>121140.25</v>
          </cell>
        </row>
        <row r="74">
          <cell r="D74" t="str">
            <v>Asphalt Finisher</v>
          </cell>
          <cell r="G74" t="str">
            <v>Jam</v>
          </cell>
          <cell r="H74">
            <v>202044.46</v>
          </cell>
        </row>
        <row r="75">
          <cell r="D75" t="str">
            <v>Asphalt Sprayer</v>
          </cell>
          <cell r="G75" t="str">
            <v>Jam</v>
          </cell>
          <cell r="H75">
            <v>53926.080000000002</v>
          </cell>
        </row>
        <row r="76">
          <cell r="D76" t="str">
            <v>Buldozer</v>
          </cell>
          <cell r="G76" t="str">
            <v>Jam</v>
          </cell>
          <cell r="H76">
            <v>442252.66</v>
          </cell>
        </row>
        <row r="77">
          <cell r="D77" t="str">
            <v>Concrete Mixer</v>
          </cell>
          <cell r="G77" t="str">
            <v>Jam</v>
          </cell>
          <cell r="H77">
            <v>36595.26</v>
          </cell>
        </row>
        <row r="78">
          <cell r="D78" t="str">
            <v>Concrete Vibrator</v>
          </cell>
          <cell r="G78" t="str">
            <v>Jam</v>
          </cell>
          <cell r="H78">
            <v>24489.87</v>
          </cell>
        </row>
        <row r="79">
          <cell r="D79" t="str">
            <v>Mobil Crane</v>
          </cell>
          <cell r="G79" t="str">
            <v>Jam</v>
          </cell>
          <cell r="H79">
            <v>350754.02</v>
          </cell>
        </row>
        <row r="80">
          <cell r="D80" t="str">
            <v>Crawler Crane</v>
          </cell>
          <cell r="G80" t="str">
            <v>Jam</v>
          </cell>
          <cell r="H80">
            <v>485181.53</v>
          </cell>
        </row>
        <row r="81">
          <cell r="D81" t="str">
            <v>Diesel Hammer</v>
          </cell>
          <cell r="G81" t="str">
            <v>Jam</v>
          </cell>
          <cell r="H81">
            <v>131898.54999999999</v>
          </cell>
        </row>
        <row r="82">
          <cell r="D82" t="str">
            <v>Dump Truck</v>
          </cell>
          <cell r="G82" t="str">
            <v>Jam</v>
          </cell>
          <cell r="H82">
            <v>206095.38</v>
          </cell>
        </row>
        <row r="83">
          <cell r="D83" t="str">
            <v>Drop Hammer</v>
          </cell>
          <cell r="G83" t="str">
            <v>Jam</v>
          </cell>
          <cell r="H83">
            <v>93781.06</v>
          </cell>
        </row>
        <row r="84">
          <cell r="D84" t="str">
            <v>Excavator</v>
          </cell>
          <cell r="G84" t="str">
            <v>Jam</v>
          </cell>
          <cell r="H84">
            <v>367946.15</v>
          </cell>
        </row>
        <row r="85">
          <cell r="D85" t="str">
            <v>Generator</v>
          </cell>
          <cell r="G85" t="str">
            <v>Jam</v>
          </cell>
          <cell r="H85">
            <v>236495.03</v>
          </cell>
        </row>
        <row r="86">
          <cell r="D86" t="str">
            <v>Mesin Las</v>
          </cell>
          <cell r="G86" t="str">
            <v>Jam</v>
          </cell>
          <cell r="H86">
            <v>72398.75</v>
          </cell>
        </row>
        <row r="87">
          <cell r="D87" t="str">
            <v>Motor Grader</v>
          </cell>
          <cell r="G87" t="str">
            <v>Jam</v>
          </cell>
          <cell r="H87">
            <v>363130.45</v>
          </cell>
        </row>
        <row r="88">
          <cell r="D88" t="str">
            <v>P T R</v>
          </cell>
          <cell r="G88" t="str">
            <v>Jam</v>
          </cell>
          <cell r="H88">
            <v>151558.68</v>
          </cell>
        </row>
        <row r="89">
          <cell r="D89" t="str">
            <v>Flat Bed Truck</v>
          </cell>
          <cell r="G89" t="str">
            <v>Jam</v>
          </cell>
          <cell r="H89">
            <v>211661.53</v>
          </cell>
        </row>
        <row r="90">
          <cell r="D90" t="str">
            <v>Stamper</v>
          </cell>
          <cell r="G90" t="str">
            <v>Jam</v>
          </cell>
          <cell r="H90">
            <v>19438.96</v>
          </cell>
        </row>
        <row r="91">
          <cell r="D91" t="str">
            <v>Tandem Roller</v>
          </cell>
          <cell r="G91" t="str">
            <v>Jam</v>
          </cell>
          <cell r="H91">
            <v>173920.09</v>
          </cell>
        </row>
        <row r="92">
          <cell r="D92" t="str">
            <v>Trailler</v>
          </cell>
          <cell r="G92" t="str">
            <v>Jam</v>
          </cell>
          <cell r="H92">
            <v>219280.75</v>
          </cell>
        </row>
        <row r="93">
          <cell r="D93" t="str">
            <v>Vibrator Roller</v>
          </cell>
          <cell r="G93" t="str">
            <v>Jam</v>
          </cell>
          <cell r="H93">
            <v>291087.38</v>
          </cell>
        </row>
        <row r="94">
          <cell r="D94" t="str">
            <v>Water Pump</v>
          </cell>
          <cell r="G94" t="str">
            <v>Jam</v>
          </cell>
          <cell r="H94">
            <v>16492.79</v>
          </cell>
        </row>
        <row r="95">
          <cell r="D95" t="str">
            <v>Water Tank</v>
          </cell>
          <cell r="G95" t="str">
            <v>Jam</v>
          </cell>
          <cell r="H95">
            <v>8260.82</v>
          </cell>
        </row>
        <row r="96">
          <cell r="D96" t="str">
            <v>Water Tank Truck</v>
          </cell>
          <cell r="G96" t="str">
            <v>Jam</v>
          </cell>
          <cell r="H96">
            <v>58791.88</v>
          </cell>
        </row>
        <row r="97">
          <cell r="D97" t="str">
            <v>Wheel Loader</v>
          </cell>
          <cell r="G97" t="str">
            <v>Jam</v>
          </cell>
          <cell r="H97">
            <v>310542.03000000003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1"/>
      <sheetName val="daf-2(OK)"/>
      <sheetName val="daf-3(OK)"/>
      <sheetName val="DAF-4OK"/>
      <sheetName val="daf-5OK"/>
      <sheetName val="daf-6OK"/>
      <sheetName val="daf-7(OK)"/>
      <sheetName val="DAF-8"/>
      <sheetName val="daf-9"/>
      <sheetName val="DAF-10"/>
      <sheetName val="DAF-11"/>
      <sheetName val="daf_3_OK_"/>
      <sheetName val="daf_7_OK_"/>
      <sheetName val="_xffff__xffff__xffff__xffff__xffff_"/>
      <sheetName val="Rekap Upah"/>
      <sheetName val="DAF-2"/>
      <sheetName val="Bill-19"/>
      <sheetName val="sum-bill22"/>
      <sheetName val="An Arsitektur"/>
      <sheetName val="An Struktur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S'97"/>
      <sheetName val="plumbing"/>
      <sheetName val="Analisa"/>
      <sheetName val="4-MVAC"/>
      <sheetName val="Ana"/>
      <sheetName val="Sheet1"/>
      <sheetName val="DAF-5"/>
      <sheetName val="EVALUASI"/>
      <sheetName val="Lain2"/>
      <sheetName val="CPar"/>
      <sheetName val="PivotTabel"/>
      <sheetName val="112-885"/>
      <sheetName val="Anl.+"/>
      <sheetName val="?????"/>
      <sheetName val="BAG_2"/>
      <sheetName val="AO_UMUM"/>
      <sheetName val="LIST"/>
      <sheetName val="AHS"/>
      <sheetName val="Cover"/>
      <sheetName val="BAG-2"/>
      <sheetName val="Seratus Lima Puluh Tiga"/>
      <sheetName val="HRG BHN"/>
      <sheetName val="I_KAMAR"/>
      <sheetName val="analisa teknis"/>
      <sheetName val="Bid Summary"/>
      <sheetName val="ARS"/>
      <sheetName val="_____"/>
      <sheetName val="daffin"/>
      <sheetName val="Rekap_Upah"/>
      <sheetName val="An_Arsitektur"/>
      <sheetName val="An_Struktur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DAFTAR HARGA SATUAN MATERIAL"/>
      <sheetName val="WBS (2)"/>
      <sheetName val="WBS (3)"/>
      <sheetName val="WBS (0)"/>
      <sheetName val="WBS (1)"/>
      <sheetName val="ANALISA PEK.UMUM"/>
      <sheetName val="NP"/>
      <sheetName val="Sheet2"/>
      <sheetName val="Bahan"/>
      <sheetName val="tulang"/>
      <sheetName val="hit.BKMM"/>
      <sheetName val="ANALISA_PEK_UMUM"/>
      <sheetName val="Anl_+"/>
      <sheetName val="Seratus_Lima_Puluh_Tiga"/>
      <sheetName val="Bid_Summary"/>
      <sheetName val="analisa_teknis"/>
      <sheetName val="I-KAMAR"/>
      <sheetName val=""/>
      <sheetName val="FORM 3A"/>
      <sheetName val="34"/>
      <sheetName val="35"/>
      <sheetName val="27"/>
      <sheetName val="46"/>
      <sheetName val="4"/>
      <sheetName val="33"/>
      <sheetName val="9"/>
      <sheetName val="8"/>
      <sheetName val="26"/>
      <sheetName val="42"/>
      <sheetName val="32"/>
      <sheetName val="41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64.2"/>
      <sheetName val="64.3"/>
      <sheetName val="64.4"/>
      <sheetName val="64.5"/>
      <sheetName val="17"/>
      <sheetName val="51"/>
      <sheetName val="38"/>
      <sheetName val="52"/>
      <sheetName val="23"/>
      <sheetName val="22"/>
      <sheetName val="20"/>
      <sheetName val="49"/>
      <sheetName val="28"/>
      <sheetName val="29"/>
      <sheetName val="36.3"/>
      <sheetName val="36.4"/>
      <sheetName val="36.2"/>
      <sheetName val="36.1"/>
      <sheetName val="44"/>
      <sheetName val="45"/>
      <sheetName val="63"/>
      <sheetName val="rumus"/>
      <sheetName val="villa"/>
      <sheetName val="UPAH &amp; BHN ARS"/>
      <sheetName val="AHS ARS"/>
      <sheetName val="dasboard"/>
      <sheetName val="rab"/>
      <sheetName val="_x005f_xffff__x005f_xffff__x005f_xffff__x005f_xffff__xf"/>
      <sheetName val="Alat"/>
      <sheetName val="Analisa Gabungan"/>
      <sheetName val="Sub"/>
      <sheetName val="DAF_2"/>
      <sheetName val="TOTAL"/>
      <sheetName val="CAT_HAR"/>
      <sheetName val="HSD"/>
      <sheetName val="RAB-SPL2"/>
      <sheetName val="Lt 3"/>
      <sheetName val="‎КМ‎ Bosnian (Cyrillic)‎"/>
      <sheetName val="Material"/>
      <sheetName val="BOW"/>
      <sheetName val="SAT-BHN"/>
      <sheetName val="DAF_5"/>
      <sheetName val="keb-BHN"/>
      <sheetName val="sche"/>
      <sheetName val="DAF_8"/>
      <sheetName val="ff__x005f_xffff__x005f_xffff__x005f_xffff__x005f_xffff_"/>
      <sheetName val="ESCON"/>
      <sheetName val="List material"/>
      <sheetName val="Temporer"/>
      <sheetName val="FINISHING"/>
      <sheetName val="DAFTAR 7"/>
      <sheetName val="DAF_1"/>
      <sheetName val="DAFTAR_8"/>
      <sheetName val="Sheet5"/>
      <sheetName val="Sch.1"/>
      <sheetName val="Rekap_Upah1"/>
      <sheetName val="An_Arsitektur1"/>
      <sheetName val="An_Struktur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hit_BKMM"/>
      <sheetName val="DAFTAR_HARGA_SATUAN_MATERIAL"/>
      <sheetName val="HRG_BHN"/>
      <sheetName val="Analisa_Gabungan"/>
      <sheetName val="FORM_3A"/>
      <sheetName val="UPAH_&amp;_BHN_ARS"/>
      <sheetName val="AHS_ARS"/>
      <sheetName val="str"/>
      <sheetName val="me"/>
      <sheetName val="REVISI (5)-30-"/>
      <sheetName val="AC"/>
      <sheetName val="Pipe"/>
      <sheetName val="B - Norelec"/>
      <sheetName val="A"/>
      <sheetName val="Hsatbahan"/>
      <sheetName val="Plumbing &amp; Fire"/>
      <sheetName val="Plat"/>
      <sheetName val="UNIT PRICE"/>
      <sheetName val="???? Bosnian (Cyrillic)?"/>
      <sheetName val="HB "/>
      <sheetName val="AGG A"/>
      <sheetName val="AGG B"/>
      <sheetName val="DAFTAR BAHAN"/>
      <sheetName val="DAFTAR ALAT"/>
      <sheetName val="ATBL"/>
      <sheetName val="DAFTAR UPAH"/>
      <sheetName val="REKAP"/>
      <sheetName val="MARKA"/>
      <sheetName val="PAS. BATU"/>
      <sheetName val="PRIME COAT"/>
      <sheetName val="TACK COAT"/>
      <sheetName val="URUKAN"/>
      <sheetName val="PANELKAST"/>
      <sheetName val="tgp-02"/>
      <sheetName val="HARGA ALAT"/>
      <sheetName val="HARGA SATUAN"/>
      <sheetName val="MAPP"/>
      <sheetName val="rek det 1-3"/>
      <sheetName val="Basic Price"/>
      <sheetName val="Parts list (060411)"/>
      <sheetName val="____ Bosnian (Cyrillic)_"/>
      <sheetName val="BQ 2.3 PODIUM"/>
      <sheetName val="TE TS FA LAN MATV"/>
      <sheetName val="An_Arsitekt@Á"/>
      <sheetName val="Rate"/>
      <sheetName val="CATATAN HARGA (Int)"/>
      <sheetName val="Cover Daft 2"/>
      <sheetName val="DAFTAR NO.1"/>
      <sheetName val="DAF 2"/>
      <sheetName val="DAF-3"/>
      <sheetName val="Analisa 2"/>
      <sheetName val="304_06"/>
      <sheetName val="SAP"/>
      <sheetName val="An_ åÍ_x000a_B_x0000__x0000__x0000_"/>
      <sheetName val="DATA"/>
      <sheetName val="UPAH"/>
      <sheetName val="Panel,feeder,elek"/>
      <sheetName val="DAF_3"/>
      <sheetName val="An_ åÍ_x000a_B???"/>
      <sheetName val="4-Basic Price"/>
      <sheetName val="VAC-1"/>
      <sheetName val="Grand summary"/>
      <sheetName val="CE ars"/>
      <sheetName val="LUMPSUM"/>
      <sheetName val="Anal. Pancang"/>
      <sheetName val="Cirya"/>
      <sheetName val="An_K"/>
      <sheetName val="An_ åÍ_B"/>
      <sheetName val="An_ åÍ_B___"/>
      <sheetName val="Lantai 1 ME"/>
      <sheetName val="divI"/>
      <sheetName val="divII"/>
      <sheetName val="pel  rut bahu jln mat"/>
      <sheetName val="HS Bhn&amp;Upah"/>
      <sheetName val="Beton"/>
      <sheetName val="Aspal (2)"/>
      <sheetName val="Relok-PJU"/>
      <sheetName val="H.Satuan"/>
      <sheetName val="_x005f_x005f_x005f_xffff__x005f_x005f_x005f_xffff__x005"/>
      <sheetName val="ff__x005f_x005f_x005f_xffff__x005f_x005f_x005f_xffff__x"/>
      <sheetName val="upah_borong"/>
      <sheetName val="satuan_pek"/>
      <sheetName val="bhn-upah"/>
      <sheetName val="Har-mat"/>
      <sheetName val="RAB ELEKTRIKAL 1A "/>
      <sheetName val="RAB MEKANIKAL 1A"/>
      <sheetName val="REKAP RAB"/>
      <sheetName val="RAB DIESEL GENSET 1A"/>
      <sheetName val="HARGA"/>
      <sheetName val="URAIAN "/>
      <sheetName val="LS-Rutin"/>
      <sheetName val="An_ åÍ_B_x005f_x0000__x005f_x0000__x005f_x0000_"/>
      <sheetName val="Hrg_Sat"/>
      <sheetName val="_x005f_x005f_x005f_x005f_x005f_x005f_x005f_xffff__x005f"/>
      <sheetName val="ff__x005f_x005f_x005f_x005f_x005f_x005f_x005f_xffff__x0"/>
      <sheetName val="Harga Dasar"/>
      <sheetName val="ELEKTRIKAL"/>
      <sheetName val="Rekapitulasi "/>
      <sheetName val="MEKANIKAL "/>
      <sheetName val="An_ åÍ_x005f_x000a_B_x005f_x0000__x005f_x0000__x0"/>
      <sheetName val="An_ åÍ_x005f_x000a_B___"/>
      <sheetName val="Breakdown"/>
      <sheetName val="BQ-E20-02(Rp)"/>
      <sheetName val="harsat"/>
      <sheetName val="anal"/>
      <sheetName val="boq"/>
      <sheetName val="Har Sat"/>
      <sheetName val="DIV.3"/>
      <sheetName val="DIV.8"/>
      <sheetName val="DIV.9"/>
      <sheetName val="DAFT_HARG_SAT_PEK."/>
      <sheetName val="DAFT_ALAT,UPAH &amp; MAT"/>
      <sheetName val="ANALISA STR &amp; ARS"/>
      <sheetName val="DAFT. HARG. KUSEN"/>
      <sheetName val="DFT. HRG. BHN"/>
      <sheetName val="Galian 1"/>
      <sheetName val="HARGA Sat- Dasar 1"/>
      <sheetName val="Qty"/>
      <sheetName val="8LT 12"/>
      <sheetName val="hardas"/>
      <sheetName val="Hargamaterial"/>
      <sheetName val="Modal Kerja"/>
      <sheetName val="Resume"/>
      <sheetName val="ANALIS"/>
      <sheetName val="BASIC"/>
      <sheetName val="RAP"/>
      <sheetName val="formminat"/>
      <sheetName val="UP_an"/>
      <sheetName val="Sales Parameter"/>
      <sheetName val="Parameter"/>
      <sheetName val="input"/>
      <sheetName val="M.18"/>
      <sheetName val="L3 An H Sat Mob"/>
      <sheetName val="K.TambahAC"/>
      <sheetName val="REKAP_Akap"/>
      <sheetName val="Bag_1"/>
      <sheetName val="KASUS8"/>
      <sheetName val="KASUS10"/>
      <sheetName val="DCS"/>
      <sheetName val="ANALYSER"/>
      <sheetName val="ANL 2"/>
      <sheetName val="ANL 4"/>
      <sheetName val="ANL 3 "/>
      <sheetName val="ANL 8"/>
      <sheetName val="ANL 11"/>
      <sheetName val="ANL 1"/>
      <sheetName val="ANL 10"/>
      <sheetName val="ANL 9"/>
      <sheetName val="ANL 7"/>
      <sheetName val="ANALISA HARGA 1"/>
      <sheetName val="D &amp; W sizes"/>
      <sheetName val="Daftar Harga Material"/>
      <sheetName val="struktur"/>
      <sheetName val="bau"/>
      <sheetName val="Anls"/>
      <sheetName val="LAL - PASAR PAGI "/>
      <sheetName val="f__x005f_x005f_x005f_xffff__x005f_x005f_x005f_xffff__xf"/>
      <sheetName val="ffff__x005f_x005f_x005f_xffff__x005f_x005f_x005f_xffff_"/>
      <sheetName val="Isolasi Luar Dalam"/>
      <sheetName val="Isolasi Luar"/>
      <sheetName val="_x005f_x005f_x005f_x005f_x005f_x005f_x005f_x005f_x005f_x005f_"/>
      <sheetName val="Grand Sum BT"/>
      <sheetName val="_xffff__xffff__xffff__xffff__xf"/>
      <sheetName val="_x005f_xffff__x005f_xffff__x005"/>
      <sheetName val="ff__x005f_xffff__x005f_xffff__x"/>
      <sheetName val="An_ åÍ_B_x0000__x0000__x0000_"/>
      <sheetName val="_x005f_x005f_x005f_xffff__x005f"/>
      <sheetName val="ff__x005f_x005f_x005f_xffff__x0"/>
      <sheetName val="R A B"/>
      <sheetName val="Vibro_Roller"/>
      <sheetName val="FM.MKT.009"/>
      <sheetName val="An_ åÍ B_x0000__x0000__x0000_"/>
      <sheetName val="An_ åÍ B???"/>
      <sheetName val="An_ åÍ_x000a_B_x0000__x0000__x0"/>
      <sheetName val="An_ åÍ_x000a_B___"/>
      <sheetName val="ff__xffff__xffff__xffff__xffff_"/>
      <sheetName val="ANALISA  (BARU)"/>
      <sheetName val="CH"/>
      <sheetName val="HARGA SAT"/>
      <sheetName val="An_ åÍ B"/>
      <sheetName val="An_ åÍ B___"/>
      <sheetName val="REKAP ANANLISA"/>
      <sheetName val="HSPK_BETON"/>
      <sheetName val="HSPK TAMBAHAN"/>
      <sheetName val="rek_ABK"/>
      <sheetName val="HSPK TAMBAHAN 1"/>
      <sheetName val="Analisa ME "/>
      <sheetName val="_xffff__xffff_"/>
      <sheetName val="_xffff_"/>
      <sheetName val="Analisa SNI "/>
      <sheetName val="BQ_CME_"/>
      <sheetName val="DAF-13"/>
      <sheetName val="Currency Rate"/>
      <sheetName val="Harga Bahan"/>
      <sheetName val="Belum Sebar"/>
      <sheetName val="____ Bo/´=a_x0000__x0000__x0017__x0000_0._x0017__x0000__x0000_B6_x0000__x001c_"/>
      <sheetName val="Rekap Analisa"/>
      <sheetName val="An_Arsitekt@�"/>
      <sheetName val="An_���_x000a_B_x0000__x0000__x0000_"/>
      <sheetName val="An_���_x000a_B???"/>
      <sheetName val="An_���_B"/>
      <sheetName val="An_���_B___"/>
      <sheetName val="An_ åÍ_x005f_x000a_B???"/>
      <sheetName val="An_ åÍ_x005f_x005f_x005f_x000a_B_x005f_x005f_x000"/>
      <sheetName val="An_ åÍ_x005f_x005f_x005f_x000a_B___"/>
      <sheetName val="ff__x005f_x005f_x005f_x005f_x005f_x005f_x005f_x005f_x00"/>
      <sheetName val="Duc_3"/>
      <sheetName val="An_ åÍ_x005f_x005f_x005f_x005f_x005f_x005f_x005f_x000a_"/>
      <sheetName val="Bq (ok)"/>
      <sheetName val="An_ åÍ_x005f_x005f_x005f_x005f_x005f_x005f_x005f_x005f_"/>
      <sheetName val="Mall"/>
      <sheetName val="Report"/>
      <sheetName val="Rot-Pack"/>
      <sheetName val="STEP"/>
      <sheetName val="Insts"/>
      <sheetName val="Notes"/>
      <sheetName val="Form-7"/>
      <sheetName val="CAT_5"/>
      <sheetName val="RFP002"/>
      <sheetName val="RFP007"/>
      <sheetName val="RFP006"/>
      <sheetName val="RFP012"/>
      <sheetName val="RFP009"/>
      <sheetName val="RFP004"/>
      <sheetName val="____ Bo_´=a"/>
      <sheetName val="APX1 2"/>
      <sheetName val="APX1 3"/>
      <sheetName val="APX1 6"/>
      <sheetName val="APX1 7"/>
      <sheetName val="MAPDC"/>
      <sheetName val="RTN"/>
      <sheetName val="APX2B-LS MOB"/>
      <sheetName val="Daf No. 4.1 Sumur Dalam"/>
      <sheetName val="412src2"/>
      <sheetName val="412"/>
      <sheetName val="SELISIHKURSSOURCE"/>
      <sheetName val="An_���_x005f_x000a_B_x005f_x0000__x005f_x0000__x0"/>
      <sheetName val="An_���_x005f_x000a_B???"/>
      <sheetName val="f__x005f_x005f_x005f_x005f_x005f_x005f_x005f_xffff__x00"/>
      <sheetName val="ffff__x005f_x005f_x005f_x005f_x005f_x005f_x005f_xffff__"/>
      <sheetName val="____ Bo/´=a_x005f_x0000__x005f_x0000__x0017"/>
      <sheetName val="An_ åÍ_x000d_B"/>
      <sheetName val="An_ åÍ_x000d_B___"/>
      <sheetName val="An_���_x000d_B"/>
      <sheetName val="An_���_x000d_B___"/>
      <sheetName val="INSTALASI"/>
      <sheetName val="ANALISA KONST BTN"/>
      <sheetName val="DAFTAR ISI"/>
      <sheetName val="CAT_HRG"/>
      <sheetName val="Bag_1(prelim)"/>
      <sheetName val="BQ STR-BONGKARAN(Bag 2-5)"/>
      <sheetName val="A H S P"/>
      <sheetName val="98Price"/>
      <sheetName val="DAF-5_x0000__x0000__x0000__x0000__x0013_[EVALUASI.XLS]Cover_x0000__x0000_"/>
      <sheetName val="sch 1.2"/>
      <sheetName val="HARGA MATERIAL"/>
      <sheetName val="f__x005f_xffff__x005f_xffff__xf"/>
      <sheetName val="ffff__x005f_xffff__x005f_xffff_"/>
      <sheetName val="____ Bo/´=a??_x0017_?0._x0017_??B6?_x001c_"/>
      <sheetName val="An_ åÍ_x005f_x000a_B_x000"/>
      <sheetName val="_x005f_x005f_x005f_x005f_"/>
      <sheetName val="ff__x005f_x005f_x005f_x005f_x00"/>
      <sheetName val="An_ åÍ_x005f_x005f_x005f_x000a_"/>
      <sheetName val="An_���_x000a_B_x0000__x0000__x0"/>
      <sheetName val="An_���_x000a_B___"/>
      <sheetName val="f__x005f_x005f_x005f_xffff__x00"/>
      <sheetName val="ffff__x005f_x005f_x005f_xffff__"/>
      <sheetName val="____ Bo_´=a_x0000__x0000__x0017"/>
      <sheetName val="_xffff__xffff__x005"/>
      <sheetName val="ff__xffff__xffff__x"/>
      <sheetName val="_x005f_xffff__x005f"/>
      <sheetName val="ff__x005f_xffff__x0"/>
      <sheetName val="ff_"/>
      <sheetName val="An_ åÍ_x005f_x005f_x005f_x005f_"/>
      <sheetName val="f__xffff__xffff__xf"/>
      <sheetName val="ffff__xffff__xffff_"/>
      <sheetName val="____ Bo_´=a___x0017__0._x0017___B6__x001c_"/>
      <sheetName val="An_ åÍ_x000d_B_x0000__x0000__x0000_"/>
      <sheetName val="An_ åÍ_x000d_B???"/>
      <sheetName val="S.BAHAN"/>
      <sheetName val="S.UPAH"/>
      <sheetName val="Upah+Bahan"/>
      <sheetName val="ANALISA SNI'08"/>
      <sheetName val="Kuantitas _ Harga _2_"/>
      <sheetName val="_"/>
      <sheetName val="Div3"/>
      <sheetName val="Rekap_Upah3"/>
      <sheetName val="An_Arsitektur3"/>
      <sheetName val="An_Struktur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Anl_+2"/>
      <sheetName val="analisa_teknis2"/>
      <sheetName val="FORM_3A2"/>
      <sheetName val="Seratus_Lima_Puluh_Tiga2"/>
      <sheetName val="Bid_Summary2"/>
      <sheetName val="ANALISA_PEK_UMUM2"/>
      <sheetName val="DAFTAR_HARGA_SATUAN_MATERIAL2"/>
      <sheetName val="HRG_BHN2"/>
      <sheetName val="hit_BKMM2"/>
      <sheetName val="64_61"/>
      <sheetName val="53_1"/>
      <sheetName val="MH_CIVIL1"/>
      <sheetName val="64_141"/>
      <sheetName val="64_11"/>
      <sheetName val="64_21"/>
      <sheetName val="64_31"/>
      <sheetName val="64_41"/>
      <sheetName val="64_51"/>
      <sheetName val="36_31"/>
      <sheetName val="36_41"/>
      <sheetName val="36_21"/>
      <sheetName val="36_11"/>
      <sheetName val="4-Basic_Price1"/>
      <sheetName val="UPAH_&amp;_BHN_ARS2"/>
      <sheetName val="AHS_ARS2"/>
      <sheetName val="DAFTAR_71"/>
      <sheetName val="Lt_31"/>
      <sheetName val="‎КМ‎_Bosnian_(Cyrillic)‎1"/>
      <sheetName val="Plumbing_&amp;_Fire1"/>
      <sheetName val="HB_1"/>
      <sheetName val="Analisa_21"/>
      <sheetName val="pel__rut_bahu_jln_mat1"/>
      <sheetName val="HS_Bhn&amp;Upah1"/>
      <sheetName val="Aspal_(2)1"/>
      <sheetName val="WBS_(2)1"/>
      <sheetName val="WBS_(3)1"/>
      <sheetName val="WBS_(0)1"/>
      <sheetName val="WBS_(1)1"/>
      <sheetName val="H_Satuan1"/>
      <sheetName val="Analisa_Gabungan2"/>
      <sheetName val="B_-_Norelec1"/>
      <sheetName val="List_material1"/>
      <sheetName val="REVISI_(5)-30-1"/>
      <sheetName val="Sch_11"/>
      <sheetName val="UNIT_PRICE1"/>
      <sheetName val="????_Bosnian_(Cyrillic)?1"/>
      <sheetName val="Anal__Pancang1"/>
      <sheetName val="Modal_Kerja1"/>
      <sheetName val="DAFT_HARG_SAT_PEK_1"/>
      <sheetName val="Harga_Dasar1"/>
      <sheetName val="Sales_Parameter1"/>
      <sheetName val="DIV_31"/>
      <sheetName val="DIV_81"/>
      <sheetName val="DIV_91"/>
      <sheetName val="_____Bosnian_(Cyrillic)_1"/>
      <sheetName val="AGG_A1"/>
      <sheetName val="AGG_B1"/>
      <sheetName val="DAFTAR_BAHAN1"/>
      <sheetName val="DAFTAR_ALAT1"/>
      <sheetName val="DAFTAR_UPAH1"/>
      <sheetName val="PAS__BATU1"/>
      <sheetName val="PRIME_COAT1"/>
      <sheetName val="TACK_COAT1"/>
      <sheetName val="TE_TS_FA_LAN_MATV1"/>
      <sheetName val="HARGA_ALAT1"/>
      <sheetName val="HARGA_SATUAN1"/>
      <sheetName val="rek_det_1-31"/>
      <sheetName val="Basic_Price1"/>
      <sheetName val="Parts_list_(060411)1"/>
      <sheetName val="CE_ars1"/>
      <sheetName val="BQ_2_3_PODIUM1"/>
      <sheetName val="CATATAN_HARGA_(Int)1"/>
      <sheetName val="Cover_Daft_21"/>
      <sheetName val="DAFTAR_NO_11"/>
      <sheetName val="DAF_22"/>
      <sheetName val="Grand_summary1"/>
      <sheetName val="DAFT_ALAT,UPAH_&amp;_MAT1"/>
      <sheetName val="M_181"/>
      <sheetName val="RAB_ELEKTRIKAL_1A_1"/>
      <sheetName val="RAB_MEKANIKAL_1A1"/>
      <sheetName val="REKAP_RAB1"/>
      <sheetName val="RAB_DIESEL_GENSET_1A1"/>
      <sheetName val="L3_An_H_Sat_Mob1"/>
      <sheetName val="Har_Sat1"/>
      <sheetName val="K_TambahAC1"/>
      <sheetName val="An_ åÍ_x000a_B"/>
      <sheetName val="ANALISA_STR_&amp;_ARS1"/>
      <sheetName val="DAFT__HARG__KUSEN1"/>
      <sheetName val="DFT__HRG__BHN1"/>
      <sheetName val="Galian_11"/>
      <sheetName val="HARGA_Sat-_Dasar_11"/>
      <sheetName val="8LT_121"/>
      <sheetName val="H-SAT"/>
      <sheetName val="Analysis"/>
      <sheetName val="H_Satuan"/>
      <sheetName val="Har_mat"/>
      <sheetName val="[EVALUASI.XLS][EVALUASI.XLS]___"/>
      <sheetName val="IMPEADENCE MAP 취수장"/>
      <sheetName val="ANL_21"/>
      <sheetName val="ANL_41"/>
      <sheetName val="ANL_3_1"/>
      <sheetName val="ANL_81"/>
      <sheetName val="ANL_111"/>
      <sheetName val="ANL_12"/>
      <sheetName val="ANL_101"/>
      <sheetName val="ANL_91"/>
      <sheetName val="ANL_71"/>
      <sheetName val="ANALISA_HARGA_11"/>
      <sheetName val="D_&amp;_W_sizes1"/>
      <sheetName val="Daftar_Harga_Material1"/>
      <sheetName val="LAL_-_PASAR_PAGI_1"/>
      <sheetName val="Rekap_Upah2"/>
      <sheetName val="An_Arsitektur2"/>
      <sheetName val="An_Struktur2"/>
      <sheetName val="dongia_(2)2"/>
      <sheetName val="THPDMoi__(2)2"/>
      <sheetName val="TONG_HOP_VL-NC2"/>
      <sheetName val="TONGKE3p_2"/>
      <sheetName val="TH_VL,_NC,_DDHT_Thanhphuoc2"/>
      <sheetName val="DON_GIA2"/>
      <sheetName val="단면가정"/>
      <sheetName val="bhn_upah"/>
      <sheetName val="dd mmmm yyyy_x0000__x0000__x0000_崘_x0000__x0003__x0016_[$-0409]hh:m"/>
      <sheetName val="dd mmmm yyyy"/>
      <sheetName val="dd mmmm yyyy_x005f_x0000__x005f_x0000__x000"/>
      <sheetName val="Persiapan"/>
      <sheetName val="Markup"/>
      <sheetName val="Spec ME"/>
      <sheetName val="An_���_x000d_B_x0000__x0000__x0000_"/>
      <sheetName val="An_���_x000d_B???"/>
      <sheetName val="An_���_x000a_B"/>
      <sheetName val="_x005f_xffff_"/>
      <sheetName val="[EVALUASI.XLS]dd mmmm yyyy_x0000__x0000__x0000_崘_x0000_"/>
      <sheetName val="An_ åÍ_x005f_x005f_x005f_x000a_B???"/>
      <sheetName val="Kolom UT"/>
      <sheetName val="C . C . R"/>
      <sheetName val="Penawaran"/>
      <sheetName val="설계조건"/>
      <sheetName val="An_ åÍ_x000a_B_x000"/>
      <sheetName val="_x005f_x005f_"/>
      <sheetName val="ff__x005f_x005f_x00"/>
      <sheetName val="An_ åÍ_x005f_x000a_"/>
      <sheetName val="An_ åÍ_x005f_x005f_"/>
      <sheetName val="Electrikal"/>
      <sheetName val="Elektronik"/>
      <sheetName val="Fire Fighting"/>
      <sheetName val="Item Kompensasi"/>
      <sheetName val="DAF-5_____x0013__EVALUASI.XLS_Cover__"/>
      <sheetName val="DAF-5????_x0013_[EVALUASI.XLS]Cover??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Anl_+1"/>
      <sheetName val="analisa_teknis1"/>
      <sheetName val="FORM_3A1"/>
      <sheetName val="Seratus_Lima_Puluh_Tiga1"/>
      <sheetName val="Bid_Summary1"/>
      <sheetName val="ANALISA_PEK_UMUM1"/>
      <sheetName val="DAFTAR_HARGA_SATUAN_MATERIAL1"/>
      <sheetName val="HRG_BHN1"/>
      <sheetName val="hit_BKMM1"/>
      <sheetName val="64_6"/>
      <sheetName val="53_"/>
      <sheetName val="MH_CIVIL"/>
      <sheetName val="64_14"/>
      <sheetName val="64_1"/>
      <sheetName val="64_2"/>
      <sheetName val="64_3"/>
      <sheetName val="64_4"/>
      <sheetName val="64_5"/>
      <sheetName val="36_3"/>
      <sheetName val="36_4"/>
      <sheetName val="36_2"/>
      <sheetName val="36_1"/>
      <sheetName val="4-Basic_Price"/>
      <sheetName val="UPAH_&amp;_BHN_ARS1"/>
      <sheetName val="AHS_ARS1"/>
      <sheetName val="DAFTAR_7"/>
      <sheetName val="Lt_3"/>
      <sheetName val="‎КМ‎_Bosnian_(Cyrillic)‎"/>
      <sheetName val="Plumbing_&amp;_Fire"/>
      <sheetName val="HB_"/>
      <sheetName val="Analisa_2"/>
      <sheetName val="pel__rut_bahu_jln_mat"/>
      <sheetName val="HS_Bhn&amp;Upah"/>
      <sheetName val="Aspal_(2)"/>
      <sheetName val="WBS_(2)"/>
      <sheetName val="WBS_(3)"/>
      <sheetName val="WBS_(0)"/>
      <sheetName val="WBS_(1)"/>
      <sheetName val="Analisa_Gabungan1"/>
      <sheetName val="B_-_Norelec"/>
      <sheetName val="List_material"/>
      <sheetName val="REVISI_(5)-30-"/>
      <sheetName val="Sch_1"/>
      <sheetName val="UNIT_PRICE"/>
      <sheetName val="????_Bosnian_(Cyrillic)?"/>
      <sheetName val="Anal__Pancang"/>
      <sheetName val="Modal_Kerja"/>
      <sheetName val="DAFT_HARG_SAT_PEK_"/>
      <sheetName val="Harga_Dasar"/>
      <sheetName val="Sales_Parameter"/>
      <sheetName val="DIV_3"/>
      <sheetName val="DIV_8"/>
      <sheetName val="DIV_9"/>
      <sheetName val="_____Bosnian_(Cyrillic)_"/>
      <sheetName val="AGG_A"/>
      <sheetName val="AGG_B"/>
      <sheetName val="DAFTAR_BAHAN"/>
      <sheetName val="DAFTAR_ALAT"/>
      <sheetName val="DAFTAR_UPAH"/>
      <sheetName val="PAS__BATU"/>
      <sheetName val="PRIME_COAT"/>
      <sheetName val="TACK_COAT"/>
      <sheetName val="TE_TS_FA_LAN_MATV"/>
      <sheetName val="HARGA_ALAT"/>
      <sheetName val="HARGA_SATUAN"/>
      <sheetName val="rek_det_1-3"/>
      <sheetName val="Basic_Price"/>
      <sheetName val="Parts_list_(060411)"/>
      <sheetName val="CE_ars"/>
      <sheetName val="BQ_2_3_PODIUM"/>
      <sheetName val="CATATAN_HARGA_(Int)"/>
      <sheetName val="Cover_Daft_2"/>
      <sheetName val="DAFTAR_NO_1"/>
      <sheetName val="DAF_21"/>
      <sheetName val="Grand_summary"/>
      <sheetName val="DAFT_ALAT,UPAH_&amp;_MAT"/>
      <sheetName val="M_18"/>
      <sheetName val="RAB_ELEKTRIKAL_1A_"/>
      <sheetName val="RAB_MEKANIKAL_1A"/>
      <sheetName val="REKAP_RAB"/>
      <sheetName val="RAB_DIESEL_GENSET_1A"/>
      <sheetName val="L3_An_H_Sat_Mob"/>
      <sheetName val="Har_Sat"/>
      <sheetName val="K_TambahAC"/>
      <sheetName val="ANALISA_STR_&amp;_ARS"/>
      <sheetName val="DAFT__HARG__KUSEN"/>
      <sheetName val="DFT__HRG__BHN"/>
      <sheetName val="Galian_1"/>
      <sheetName val="HARGA_Sat-_Dasar_1"/>
      <sheetName val="8LT_12"/>
      <sheetName val="ANL_2"/>
      <sheetName val="ANL_4"/>
      <sheetName val="ANL_3_"/>
      <sheetName val="ANL_8"/>
      <sheetName val="ANL_11"/>
      <sheetName val="ANL_1"/>
      <sheetName val="ANL_10"/>
      <sheetName val="ANL_9"/>
      <sheetName val="ANL_7"/>
      <sheetName val="ANALISA_HARGA_1"/>
      <sheetName val="LAL_-_PASAR_PAGI_"/>
      <sheetName val="D_&amp;_W_sizes"/>
      <sheetName val="Daftar_Harga_Material"/>
      <sheetName val="Rekap_Upah4"/>
      <sheetName val="An_Arsitektur4"/>
      <sheetName val="An_Struktur4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____ Bo_´=a_x005f_x0000__x005f_x0000__x0017"/>
      <sheetName val="An_���_B_x005f_x0000__x005f_x0000__x005f_x0000_"/>
      <sheetName val="Analisa1"/>
      <sheetName val="anaBETON"/>
      <sheetName val="AN Panel "/>
      <sheetName val="NS"/>
      <sheetName val="[EVALUASI.XLS]____ Bo/´=a_x0000__x0000__x0017__x0000_0."/>
      <sheetName val="[EVALUASI.XLS]____ Bo/´=a_x0000"/>
      <sheetName val="[EVALUASI.XLS]____ Bo/´=a??_x0017_?0."/>
      <sheetName val="satuan"/>
      <sheetName val="Rekap Total"/>
      <sheetName val="REKAP_VOLUME"/>
      <sheetName val="_____Bo/´=a0_B6"/>
      <sheetName val="BQ ARS"/>
      <sheetName val="DIVI6"/>
      <sheetName val="DIVI5"/>
      <sheetName val="DIVI8"/>
      <sheetName val="DIVI7"/>
      <sheetName val="DIVI3"/>
      <sheetName val="DIVI2"/>
      <sheetName val="BASC"/>
      <sheetName val="DIVI1"/>
      <sheetName val="An_��� B_x0000__x0000__x0000_"/>
      <sheetName val="An_��� B???"/>
      <sheetName val="ALT"/>
      <sheetName val="bahan, upah,alat"/>
      <sheetName val="KP1590_E"/>
      <sheetName val="_EVALUASI.XLS__EVALUASI.XLS____"/>
      <sheetName val="An_���_x005f_x000a_B___"/>
      <sheetName val="Fill this out first..."/>
      <sheetName val="An_ åÍ_x000a_B??_x0"/>
      <sheetName val="_EVALUASI.XLS_____ Bo_´=a"/>
      <sheetName val="#REF!"/>
      <sheetName val="Bill rekap"/>
      <sheetName val="Bill of Qty"/>
      <sheetName val="BAG_III"/>
      <sheetName val="LISTRIK"/>
      <sheetName val="[EVALUASI.XLS]_____Bo/´=a0_B6"/>
      <sheetName val="ELEC STIS"/>
      <sheetName val="Elektronik (2)"/>
      <sheetName val="D -12"/>
      <sheetName val="CHITIET_VL-NC4"/>
      <sheetName val="AO-UMUM"/>
      <sheetName val="rekap impor"/>
      <sheetName val="2.1"/>
      <sheetName val="anls SNI"/>
      <sheetName val="bahn"/>
      <sheetName val="anls alat"/>
      <sheetName val="uph"/>
      <sheetName val="anls BPJK"/>
      <sheetName val="RAB P3B"/>
      <sheetName val="HBU EL"/>
      <sheetName val="HBU MEK"/>
      <sheetName val="Surat"/>
      <sheetName val="Peralatan"/>
      <sheetName val="koef-beton"/>
      <sheetName val="GASATAGG.XLS"/>
      <sheetName val="HSUMUM.XLS"/>
      <sheetName val="HSDRAIN.XLS"/>
      <sheetName val="HSTANAH"/>
      <sheetName val="HSBASE"/>
      <sheetName val="HSASPAL"/>
      <sheetName val="HSBETON"/>
      <sheetName val="HSSTRUK"/>
      <sheetName val="HSMISC.XLS"/>
      <sheetName val="Week9-Feb    "/>
      <sheetName val="f__x005f_xffff__x00"/>
      <sheetName val="ffff__x005f_xffff__"/>
      <sheetName val="ffff_"/>
      <sheetName val="_xffff__x005f"/>
      <sheetName val="ff__xffff__x0"/>
      <sheetName val="An_ åÍ_B_x000"/>
      <sheetName val="ff__x00"/>
      <sheetName val="An_ åÍ_x000a_"/>
      <sheetName val="An_ åÍ_"/>
      <sheetName val="____ Bo/´=a"/>
      <sheetName val="[EVALUASI.XLS]dd mmmm yyyy"/>
      <sheetName val="[EVALUASI.XLS]____ Bo/´=a"/>
      <sheetName val="An_��� B"/>
      <sheetName val="Upah_Bahan"/>
      <sheetName val="Anls_BKL"/>
      <sheetName val="2_11"/>
      <sheetName val="2_1"/>
      <sheetName val="SAT-DAS"/>
      <sheetName val="Analisa (ok punya)"/>
      <sheetName val="Quant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 refreshError="1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/>
      <sheetData sheetId="809"/>
      <sheetData sheetId="810" refreshError="1"/>
      <sheetData sheetId="811" refreshError="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/>
      <sheetData sheetId="868"/>
      <sheetData sheetId="869" refreshError="1"/>
      <sheetData sheetId="870" refreshError="1"/>
      <sheetData sheetId="87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gadaan &amp; Pemasangan"/>
      <sheetName val="Harga Bahan Pipa (2)"/>
      <sheetName val="Nwk. Pln"/>
      <sheetName val="Bar Chat"/>
      <sheetName val="Schedulle"/>
      <sheetName val="Sub. Kont"/>
      <sheetName val="Upah"/>
      <sheetName val="Alat"/>
      <sheetName val="Bahan"/>
      <sheetName val="Analisa"/>
      <sheetName val="Analisa Alat"/>
      <sheetName val="AN ALAT"/>
      <sheetName val="Real Cost"/>
      <sheetName val="REKAPITUL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66">
          <cell r="BO166" t="str">
            <v xml:space="preserve"> Alat Baru</v>
          </cell>
        </row>
        <row r="348">
          <cell r="BO348" t="str">
            <v xml:space="preserve"> Alat Baru</v>
          </cell>
        </row>
      </sheetData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BAHAN"/>
      <sheetName val="analisa"/>
      <sheetName val="rab.top"/>
      <sheetName val="RAB. MEBEL"/>
      <sheetName val="perpus"/>
      <sheetName val="rekap"/>
    </sheetNames>
    <sheetDataSet>
      <sheetData sheetId="0"/>
      <sheetData sheetId="1" refreshError="1">
        <row r="19">
          <cell r="E19">
            <v>40000</v>
          </cell>
        </row>
        <row r="21">
          <cell r="E21">
            <v>500</v>
          </cell>
        </row>
        <row r="25">
          <cell r="E25">
            <v>2000</v>
          </cell>
        </row>
        <row r="26">
          <cell r="E26">
            <v>10500</v>
          </cell>
        </row>
        <row r="27">
          <cell r="E27">
            <v>10500</v>
          </cell>
        </row>
        <row r="28">
          <cell r="E28">
            <v>1400</v>
          </cell>
        </row>
        <row r="36">
          <cell r="E36">
            <v>6250000</v>
          </cell>
        </row>
        <row r="38">
          <cell r="E38">
            <v>4200000</v>
          </cell>
        </row>
        <row r="43">
          <cell r="E43">
            <v>825000</v>
          </cell>
        </row>
        <row r="46">
          <cell r="E46">
            <v>12500</v>
          </cell>
        </row>
        <row r="50">
          <cell r="E50">
            <v>1400</v>
          </cell>
        </row>
        <row r="55">
          <cell r="E55">
            <v>20000</v>
          </cell>
        </row>
        <row r="60">
          <cell r="E60">
            <v>70000</v>
          </cell>
        </row>
        <row r="63">
          <cell r="E63">
            <v>72000</v>
          </cell>
        </row>
        <row r="64">
          <cell r="E64">
            <v>50000</v>
          </cell>
        </row>
        <row r="65">
          <cell r="E65">
            <v>75000</v>
          </cell>
        </row>
        <row r="66">
          <cell r="E66">
            <v>144500</v>
          </cell>
        </row>
        <row r="68">
          <cell r="E68">
            <v>13000</v>
          </cell>
        </row>
        <row r="70">
          <cell r="E70">
            <v>43000</v>
          </cell>
        </row>
        <row r="76">
          <cell r="E76">
            <v>42000</v>
          </cell>
        </row>
        <row r="79">
          <cell r="E79">
            <v>30000</v>
          </cell>
        </row>
        <row r="81">
          <cell r="E81">
            <v>7500</v>
          </cell>
        </row>
        <row r="84">
          <cell r="E84">
            <v>12000</v>
          </cell>
        </row>
        <row r="86">
          <cell r="E86">
            <v>6500</v>
          </cell>
        </row>
        <row r="88">
          <cell r="E88">
            <v>25000</v>
          </cell>
        </row>
        <row r="89">
          <cell r="E89">
            <v>20000</v>
          </cell>
        </row>
        <row r="90">
          <cell r="E90">
            <v>30000</v>
          </cell>
        </row>
        <row r="93">
          <cell r="E93">
            <v>34000</v>
          </cell>
        </row>
        <row r="94">
          <cell r="E94">
            <v>47000</v>
          </cell>
        </row>
        <row r="124">
          <cell r="E124">
            <v>5000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SCHDL (2)"/>
      <sheetName val="REKAP"/>
      <sheetName val="RAB"/>
      <sheetName val="Analisa (2)"/>
      <sheetName val="Volume "/>
      <sheetName val="Sheet1"/>
      <sheetName val="ANLS JLN"/>
      <sheetName val="Mobl"/>
      <sheetName val="upah&amp;bahan jln"/>
      <sheetName val="sewa alat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4">
          <cell r="F74">
            <v>159000</v>
          </cell>
        </row>
        <row r="79">
          <cell r="F79">
            <v>4000000</v>
          </cell>
        </row>
      </sheetData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Analisa BOW 07"/>
      <sheetName val="ANALISA SNI'08"/>
      <sheetName val="RAB SDN 4 UBUD "/>
      <sheetName val="RAB SD 4 UBUD REVISI"/>
      <sheetName val="BACKUP VOL SDN 4 UBUD(3RK)"/>
      <sheetName val="BACKUP VOL SDN 4 UBUD(4RK)"/>
      <sheetName val="BUTHAN 4UBUD"/>
    </sheetNames>
    <sheetDataSet>
      <sheetData sheetId="0" refreshError="1"/>
      <sheetData sheetId="1" refreshError="1"/>
      <sheetData sheetId="2" refreshError="1"/>
      <sheetData sheetId="3" refreshError="1">
        <row r="1438">
          <cell r="I1438">
            <v>20714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sola"/>
      <sheetName val="pura"/>
      <sheetName val="cover"/>
      <sheetName val="Bahan"/>
      <sheetName val="analis"/>
      <sheetName val="Pagar"/>
      <sheetName val="Drain"/>
      <sheetName val="mes1"/>
      <sheetName val="mes2"/>
      <sheetName val="daplon"/>
      <sheetName val="Kantor"/>
      <sheetName val="Jln"/>
      <sheetName val="tower"/>
      <sheetName val="Lansc"/>
      <sheetName val="Lapu"/>
      <sheetName val="tenis"/>
      <sheetName val="kantin"/>
      <sheetName val="rekap"/>
      <sheetName val="ANALISA SNI'07(Bangli)"/>
      <sheetName val="H.Satuan"/>
      <sheetName val="ANALISA SNI'08"/>
      <sheetName val="villa"/>
      <sheetName val="HB "/>
      <sheetName val="M.Pekerjaan"/>
      <sheetName val="plumbing"/>
      <sheetName val="Alat"/>
      <sheetName val="RAP"/>
      <sheetName val="BQ"/>
      <sheetName val="Analisa"/>
      <sheetName val="Sub"/>
      <sheetName val="Upah"/>
      <sheetName val="Rekap RAP"/>
      <sheetName val="4-Basic Price"/>
      <sheetName val="lab bahasa"/>
    </sheetNames>
    <sheetDataSet>
      <sheetData sheetId="0"/>
      <sheetData sheetId="1"/>
      <sheetData sheetId="2"/>
      <sheetData sheetId="3"/>
      <sheetData sheetId="4">
        <row r="10">
          <cell r="J10">
            <v>19750</v>
          </cell>
        </row>
        <row r="76">
          <cell r="J76">
            <v>20585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BAG_2"/>
      <sheetName val="GRAND TOTAL"/>
      <sheetName val="[BQ-PS&amp;A.xlsÝCAT_HRG"/>
      <sheetName val="Week (2)"/>
      <sheetName val="PAD-F"/>
      <sheetName val="Mall"/>
      <sheetName val="SAT-BHN"/>
      <sheetName val="A"/>
      <sheetName val="Material"/>
      <sheetName val="data grafik"/>
      <sheetName val="Cover"/>
      <sheetName val="Fill this out first___"/>
      <sheetName val="304-06"/>
      <sheetName val="304_06"/>
      <sheetName val="Bag_1"/>
      <sheetName val="DAFTAR 7"/>
      <sheetName val="DAF_1"/>
      <sheetName val="DAFTAR_8"/>
      <sheetName val="_BQ-PS&amp;A.xlsÝCAT_HRG"/>
      <sheetName val="DivVII"/>
      <sheetName val="Cover Daf_2"/>
      <sheetName val="DAFTAR HARGA"/>
      <sheetName val="BQ-E20-02(Rp)"/>
      <sheetName val="HRG BHN"/>
      <sheetName val="rab - persiapan &amp; lantai-1"/>
      <sheetName val="daf_3_OK_"/>
      <sheetName val="daf-3(OK)"/>
      <sheetName val="daf_7_OK_"/>
      <sheetName val="daf-7(OK)"/>
      <sheetName val="rumus"/>
      <sheetName val="RC-ANL"/>
      <sheetName val="I_KAMAR"/>
      <sheetName val="Analisa"/>
      <sheetName val="Anl"/>
      <sheetName val="BQ"/>
      <sheetName val="PERSIAPAN"/>
      <sheetName val="Hrg Sat"/>
      <sheetName val="DAF-4"/>
      <sheetName val="DAF-1"/>
      <sheetName val="Std-Spek EL"/>
      <sheetName val="daftar harsat"/>
      <sheetName val="DAF_2"/>
      <sheetName val="DAF_3"/>
      <sheetName val="DAF_4"/>
      <sheetName val="TE TS FA LAN MATV"/>
      <sheetName val="LAMP_AB "/>
      <sheetName val="DAF-2"/>
      <sheetName val="Analisa Gabungan"/>
      <sheetName val="Sub"/>
      <sheetName val="Bill No 6 Koord _ Attendance"/>
      <sheetName val="DAFTAR NO_1_PRELIM"/>
      <sheetName val="S-Curve"/>
      <sheetName val="DETAIL"/>
      <sheetName val="Alat"/>
      <sheetName val="atap"/>
      <sheetName val="REKAP"/>
      <sheetName val="04.GS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upah"/>
      <sheetName val="FINISHING"/>
      <sheetName val="Grand summary"/>
      <sheetName val="D2.8"/>
      <sheetName val="Bill-2"/>
      <sheetName val="BQ-1A prelim"/>
      <sheetName val="Daf 1"/>
      <sheetName val="Bag_9"/>
      <sheetName val="ES-PARK"/>
      <sheetName val="ES_PARK"/>
      <sheetName val="Harga Satuan"/>
      <sheetName val="Rincian"/>
      <sheetName val="PPC"/>
      <sheetName val="Bill of Qty MEP"/>
      <sheetName val="Fill this out first..."/>
      <sheetName val="Plat"/>
      <sheetName val="LAL - PASAR PAGI "/>
      <sheetName val="Sum"/>
      <sheetName val="Break_down"/>
      <sheetName val="Hargamat"/>
      <sheetName val="TOWN"/>
      <sheetName val="hsd"/>
      <sheetName val="anal_hs"/>
      <sheetName val="boq"/>
      <sheetName val="Hsatbahan"/>
      <sheetName val="RAB"/>
      <sheetName val="FAK"/>
      <sheetName val="DAF-3"/>
      <sheetName val="BAHAN"/>
      <sheetName val="REKAP_Akap"/>
      <sheetName val="DAF_2 "/>
      <sheetName val="ANA-HRG"/>
      <sheetName val="Ch"/>
      <sheetName val="DAFTAR NO_2"/>
      <sheetName val="DAFTAR NO_3"/>
      <sheetName val="I-KAMAR"/>
      <sheetName val="DAFTAR NO_4"/>
      <sheetName val="AC"/>
      <sheetName val="DUCT"/>
      <sheetName val="BOQ KSN"/>
      <sheetName val="GRAND_TOTAL"/>
      <sheetName val="[BQ-PS&amp;A_xlsÝCAT_HRG"/>
      <sheetName val="Week_(2)"/>
      <sheetName val="Plumbing"/>
      <sheetName val="_BQ-PS&amp;A_xlsÝCAT_HRG"/>
      <sheetName val="Bill_2"/>
      <sheetName val="Anls"/>
      <sheetName val="Harga"/>
      <sheetName val="PREM"/>
      <sheetName val="Resume"/>
      <sheetName val="Plafond"/>
      <sheetName val="DAFTAR_7"/>
      <sheetName val="data_grafik"/>
      <sheetName val="HRG_BHN"/>
      <sheetName val="Fill_this_out_first___"/>
      <sheetName val="Cover_Daf_2"/>
      <sheetName val="DAFTAR_HARGA"/>
      <sheetName val="LAMP_AB_"/>
      <sheetName val="CAT HRG"/>
      <sheetName val="Payment Status"/>
      <sheetName val="Rev &amp; CI"/>
      <sheetName val="escon"/>
      <sheetName val="Markup"/>
      <sheetName val="eqp-rek"/>
      <sheetName val="SAP"/>
      <sheetName val="Bill No 6 Koord &amp; Attendance"/>
      <sheetName val="name"/>
      <sheetName val="B - Norelec"/>
      <sheetName val="H.Satuan"/>
      <sheetName val="Elektrikal"/>
      <sheetName val="VLOOK"/>
      <sheetName val="Price"/>
      <sheetName val="A_2"/>
      <sheetName val="DAF-9"/>
      <sheetName val="Level"/>
      <sheetName val="Sheet1"/>
      <sheetName val="6-MVAC"/>
      <sheetName val="LISTRIK"/>
      <sheetName val="F ALARM"/>
      <sheetName val="ANALISA VALVE"/>
      <sheetName val="Ahs_2"/>
      <sheetName val="Ahs_1"/>
      <sheetName val="upah_borong"/>
      <sheetName val="harsat"/>
      <sheetName val="satuan_pek"/>
      <sheetName val="anal"/>
      <sheetName val="Cash Flow bulanan"/>
      <sheetName val="HARGA ALAT"/>
      <sheetName val="Isolasi Luar Dalam"/>
      <sheetName val="Isolasi Luar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Estimate"/>
      <sheetName val="LAL _ PASAR PAGI "/>
      <sheetName val="Analis_Tanah"/>
      <sheetName val="sched"/>
      <sheetName val="A2"/>
      <sheetName val="PIPA"/>
      <sheetName val="_BQ-PS&amp;A.xls�CAT_HRG"/>
      <sheetName val="_BQ-PS&amp;A_xls�CAT_HRG"/>
      <sheetName val="Outline"/>
      <sheetName val="PMK"/>
      <sheetName val="2.1"/>
      <sheetName val="2.2"/>
      <sheetName val="LAMP-A"/>
      <sheetName val="Analisa Harga"/>
      <sheetName val="data"/>
      <sheetName val="REKAP GROSS"/>
      <sheetName val="str"/>
      <sheetName val="me"/>
      <sheetName val="Ahs. Pipa-Valve"/>
      <sheetName val="Ahs.Peralatan"/>
      <sheetName val="D &amp; W sizes"/>
      <sheetName val="AHS_Kusen"/>
      <sheetName val="dasboard"/>
      <sheetName val="harsat&amp;upah"/>
      <sheetName val="Analisa &amp; Upah"/>
      <sheetName val="BQ-PS&amp;A"/>
      <sheetName val="Analisa 2"/>
      <sheetName val="Pipe"/>
      <sheetName val="COVER "/>
      <sheetName val="TOTAL "/>
      <sheetName val="合成単価作成表-BLDG"/>
      <sheetName val="合成単価作成表_BLDG"/>
      <sheetName val="BAHAN UPAH"/>
      <sheetName val="Ana"/>
      <sheetName val="BQ-IABK"/>
      <sheetName val="BQ_IABK"/>
      <sheetName val="Bill rekap"/>
      <sheetName val="Bill of Qty"/>
      <sheetName val="GRAND_TOTAL1"/>
      <sheetName val="_BQ-PS&amp;A_xlsÝCAT_HRG1"/>
      <sheetName val="Week_(2)1"/>
      <sheetName val="DAFTAR_71"/>
      <sheetName val="Fill_this_out_first___1"/>
      <sheetName val="data_grafik1"/>
      <sheetName val="HRG_BHN1"/>
      <sheetName val="Cover_Daf_21"/>
      <sheetName val="Kolom UT"/>
      <sheetName val="Analisa  (2)"/>
      <sheetName val="AC-C"/>
      <sheetName val="BQ ARS"/>
      <sheetName val="Penjumlahan"/>
      <sheetName val="[BQ-PS&amp;A.xls�CAT_HRG"/>
      <sheetName val="[BQ-PS&amp;A_xls�CAT_HRG"/>
      <sheetName val="[BQ-PS&amp;A_xlsÝCAT_HRG1"/>
      <sheetName val="Panel,feeder,elek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Hrg.Sat"/>
      <sheetName val="_AnaBah"/>
      <sheetName val="NAMES"/>
      <sheetName val="Equipment"/>
      <sheetName val="HB "/>
      <sheetName val="Harga Bahan &amp; Upah "/>
      <sheetName val="analisa struktur"/>
      <sheetName val="lokasari-el"/>
      <sheetName val="Lansekap"/>
      <sheetName val="TNH, PAGAR &amp; TURAP"/>
      <sheetName val="01A- RAB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Pile"/>
      <sheetName val="Har-mat"/>
      <sheetName val="PKK"/>
      <sheetName val="daffin"/>
      <sheetName val="Mekanikal"/>
      <sheetName val="HB"/>
      <sheetName val="Daftar Harga Material"/>
      <sheetName val="CAT_HAR"/>
      <sheetName val="???????-BLDG"/>
      <sheetName val="DAF_HARGA_PEK"/>
      <sheetName val="RABT"/>
      <sheetName val="Analisa STR"/>
      <sheetName val="ME_External"/>
      <sheetName val="Mall_ME"/>
      <sheetName val="Ijin"/>
      <sheetName val="4-MVAC"/>
      <sheetName val="5-El"/>
      <sheetName val="2-Pl"/>
      <sheetName val="G_SUMMARY"/>
      <sheetName val="Uraian Teknis"/>
      <sheetName val="koef"/>
      <sheetName val="FORM X COST"/>
      <sheetName val="Analisa Harga Satuan"/>
      <sheetName val="_______-BLDG"/>
      <sheetName val="rab me (by owner) "/>
      <sheetName val="BQ (by owner)"/>
      <sheetName val="rab me (fisik)"/>
      <sheetName val="GTS I PS"/>
      <sheetName val="Index"/>
      <sheetName val="fxterbilang"/>
      <sheetName val="BTL-Persiapan"/>
      <sheetName val="BTL-Bau"/>
      <sheetName val="BTL-alat"/>
      <sheetName val="GENERAL"/>
      <sheetName val="villa"/>
      <sheetName val="5-Peralatan"/>
      <sheetName val="Bag_1_prelim_"/>
      <sheetName val="BQ STR_BONGKARAN_Bag 2_5_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K"/>
      <sheetName val="NK-BP"/>
      <sheetName val="ANALIS"/>
      <sheetName val="Bill No. 2.1"/>
      <sheetName val="bahan+upah"/>
      <sheetName val="DIVI6"/>
      <sheetName val="Sheet3"/>
      <sheetName val="RAB Arsitek"/>
      <sheetName val="총괄표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AN-ALT"/>
      <sheetName val="#REF!"/>
      <sheetName val="Panel"/>
      <sheetName val="rp"/>
      <sheetName val="refrig 12"/>
      <sheetName val="Ducting12"/>
      <sheetName val="valve"/>
      <sheetName val="Rekap MEP"/>
      <sheetName val="D.2.1.Peralatan Utama "/>
      <sheetName val="CATATAN HARGA (Int)"/>
      <sheetName val="Cover Daft 2"/>
      <sheetName val="DAFTAR NO.1"/>
      <sheetName val="DAF 2"/>
      <sheetName val="G1 Sheet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Bangunan Utama"/>
      <sheetName val="OFFICE 2 LT"/>
      <sheetName val="1500P_3+0"/>
      <sheetName val="Calculation Details"/>
      <sheetName val="Standard Room Deluxe Queen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Sat Bah _ Up"/>
      <sheetName val="COV"/>
      <sheetName val="CATATAN HARGA "/>
      <sheetName val="COV_3"/>
      <sheetName val="IPL_SCHEDULE"/>
      <sheetName val="Supl.X"/>
      <sheetName val="Pag_hal"/>
      <sheetName val="Harga "/>
      <sheetName val="Price Biaya Cadangan"/>
      <sheetName val="BQ.Rekapitulasi  Akhir"/>
      <sheetName val="[BQ-PS&amp;A.xls?CAT_HRG"/>
      <sheetName val="_BQ-PS&amp;A.xls?CAT_HRG"/>
      <sheetName val="[BQ-PS&amp;A_xls?CAT_HRG"/>
      <sheetName val="_BQ-PS&amp;A_xls?CAT_HRG"/>
      <sheetName val="???????_BLDG"/>
      <sheetName val="NET表"/>
      <sheetName val="BQ表"/>
      <sheetName val="A H S P"/>
      <sheetName val="Harga Bahan"/>
      <sheetName val="PENJ_TOTAL"/>
      <sheetName val="rate ars"/>
      <sheetName val="D&amp;W"/>
      <sheetName val=" Rate str "/>
      <sheetName val="MU"/>
      <sheetName val="struktur tdk dipakai"/>
      <sheetName val="LPP"/>
      <sheetName val="GEDUNG-A"/>
      <sheetName val="HSATUAN"/>
      <sheetName val="Harga-RAB"/>
      <sheetName val="For RKAP OKOP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Asrama Lt.1"/>
      <sheetName val="uraian analisa"/>
      <sheetName val="BOW"/>
      <sheetName val="STD Lanjutan"/>
      <sheetName val="NS Lanjutan"/>
      <sheetName val="rab-str.Adm"/>
      <sheetName val="________BLDG"/>
      <sheetName val="_BQ-PS&amp;A.xls_CAT_HRG"/>
      <sheetName val="_BQ-PS&amp;A_xls_CAT_HRG"/>
      <sheetName val="概総括1"/>
      <sheetName val="eq_data"/>
      <sheetName val="bau"/>
      <sheetName val="MAPP"/>
      <sheetName val="rek det 1-3"/>
      <sheetName val="REQDELTA"/>
      <sheetName val="Conn. Lib"/>
      <sheetName val="AHS"/>
      <sheetName val="ANA-C"/>
      <sheetName val="4-Basic Price"/>
      <sheetName val="Analisa RAB"/>
      <sheetName val="CekList"/>
      <sheetName val="Sch Tender"/>
      <sheetName val="Alat B"/>
      <sheetName val="Bahan B"/>
      <sheetName val="Upah B"/>
      <sheetName val="Lain-Lain"/>
      <sheetName val="Telusur"/>
      <sheetName val="BQ RAB"/>
      <sheetName val="THR"/>
      <sheetName val="ANALISA  (BARU)"/>
      <sheetName val="Harga Satuan Dasar"/>
      <sheetName val="kepmenaker150"/>
      <sheetName val="TRF 150"/>
      <sheetName val="I-ME"/>
      <sheetName val="Vibro_Roller"/>
      <sheetName val="BQ HS"/>
      <sheetName val="Analisa HSP"/>
      <sheetName val="Traf&amp;Genst"/>
      <sheetName val="Kebut. Alat"/>
      <sheetName val="Analisa RAP"/>
      <sheetName val="Analisa Schedule"/>
      <sheetName val="Penyebaran M"/>
      <sheetName val="Rekap RAP"/>
      <sheetName val="BUL"/>
      <sheetName val="Analisa SNI"/>
      <sheetName val="SAT-DAS"/>
      <sheetName val="Master Edit"/>
      <sheetName val="UP_an"/>
      <sheetName val="chitimc"/>
      <sheetName val="dongia (2)"/>
      <sheetName val="LKVL-CK-HT-GD1"/>
      <sheetName val="giathanh1"/>
      <sheetName val="gtrinh"/>
      <sheetName val="phuluc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analysis"/>
      <sheetName val="Hrg.mat.1"/>
      <sheetName val="Hrata bj (20x40)"/>
      <sheetName val="Ana CV(pen)."/>
      <sheetName val="ANALISA KOEFF ESKALASI"/>
      <sheetName val="Div2"/>
      <sheetName val="Rekap Direct Cost"/>
      <sheetName val="NET?"/>
      <sheetName val="BQ?"/>
      <sheetName val="???"/>
      <sheetName val="Sheet1 (2)"/>
      <sheetName val="HARGA RATA"/>
      <sheetName val="TB"/>
      <sheetName val="_x0000__x0000__x0000__x0000_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.Satuan"/>
      <sheetName val="BILL"/>
      <sheetName val="BQrinci"/>
      <sheetName val="analvol"/>
      <sheetName val="Proses"/>
      <sheetName val="Bag_A"/>
      <sheetName val="Jam Alat"/>
      <sheetName val="Pintu"/>
      <sheetName val="Stone"/>
      <sheetName val="Tanah"/>
      <sheetName val="Rumput"/>
      <sheetName val="Item5"/>
      <sheetName val="Bitumen"/>
      <sheetName val="Concrete"/>
      <sheetName val="Misccl"/>
      <sheetName val="Rumus"/>
      <sheetName val="Gorong-2"/>
      <sheetName val="H-quarry"/>
      <sheetName val="Pas-batu"/>
      <sheetName val="Resiko"/>
      <sheetName val="IDDLE"/>
      <sheetName val="Gal_C"/>
      <sheetName val="Lab"/>
      <sheetName val="Pareto"/>
      <sheetName val="Vol Lining"/>
      <sheetName val="Kapasitas"/>
      <sheetName val="Rekap"/>
      <sheetName val="Jadwal"/>
      <sheetName val="Fleet"/>
      <sheetName val="Mobilisasi"/>
      <sheetName val="Vol K.225"/>
      <sheetName val="H_Satuan"/>
      <sheetName val="H_Satuan1"/>
      <sheetName val="Jam_Alat"/>
      <sheetName val="Vol_Lining"/>
      <sheetName val="Vol_K_225"/>
      <sheetName val="UPAH"/>
      <sheetName val="Har_mat"/>
      <sheetName val="harsat"/>
      <sheetName val="Hrg Bhn"/>
      <sheetName val="RAB Arsitek"/>
      <sheetName val="analisa"/>
      <sheetName val="Bill_Qua"/>
      <sheetName val="Analisa &amp; Upah"/>
      <sheetName val="villa"/>
      <sheetName val="D.BOARD LAMA"/>
      <sheetName val="BQ ME"/>
      <sheetName val="struktur tdk dipakai"/>
      <sheetName val="FORM X COST"/>
      <sheetName val="Bill 2 Summary"/>
      <sheetName val="ESCON"/>
      <sheetName val="Bank"/>
      <sheetName val="Bunga"/>
      <sheetName val="BAHAN"/>
      <sheetName val="Mark-up"/>
      <sheetName val="Analisa Harga"/>
      <sheetName val="MAP"/>
      <sheetName val="Agregat Halus &amp; Kasar"/>
      <sheetName val="Daf Harga"/>
      <sheetName val="An_ Harga"/>
      <sheetName val="Daf 1"/>
      <sheetName val="anal"/>
      <sheetName val="351BQMCN"/>
      <sheetName val="Upah &amp; Bahan"/>
      <sheetName val="data"/>
      <sheetName val="MAPDC"/>
      <sheetName val="ALUMUNIUM"/>
      <sheetName val="FINISHING"/>
      <sheetName val="bilangan"/>
      <sheetName val="I-ME"/>
      <sheetName val="Bill 5 Summary"/>
      <sheetName val="BQ-IABK"/>
      <sheetName val="Analisa Upah &amp; Bahan Plum"/>
      <sheetName val="Marshal"/>
      <sheetName val="MON_OH"/>
      <sheetName val="Bill 2.4."/>
      <sheetName val="B.T"/>
      <sheetName val="Summary"/>
      <sheetName val="Analisa HSP"/>
      <sheetName val="Bill 4 Summary"/>
      <sheetName val="Cover"/>
      <sheetName val="harga bahan"/>
      <sheetName val="harga upah"/>
      <sheetName val="AHSbj"/>
      <sheetName val="A"/>
      <sheetName val="Mob"/>
      <sheetName val="HARGA MATERIAL"/>
      <sheetName val="Cash Flow bulanan"/>
      <sheetName val="Cover Daf-2"/>
      <sheetName val="Div2"/>
      <sheetName val="D.1.7"/>
      <sheetName val="D.2.3"/>
      <sheetName val="As"/>
      <sheetName val="DAF-BAHAN"/>
      <sheetName val="DAF-UPAH"/>
      <sheetName val="HARSAT BAHAN"/>
      <sheetName val="Bill 3 Summary"/>
      <sheetName val="KET"/>
      <sheetName val="Subkon"/>
      <sheetName val="Equip"/>
      <sheetName val="Material"/>
      <sheetName val="HARGA ALAT"/>
      <sheetName val="ANHAR"/>
      <sheetName val="D.1.5"/>
      <sheetName val="D.2.2"/>
      <sheetName val="Unit Rate"/>
      <sheetName val="F 3-8"/>
      <sheetName val="Harsat Upah"/>
      <sheetName val="Harsat Pekerjaan"/>
      <sheetName val="61004"/>
      <sheetName val="Utilitas"/>
      <sheetName val="Analisa _ Upah"/>
      <sheetName val="AC_C"/>
      <sheetName val="GD 14"/>
      <sheetName val="BQ-E20-02(Rp)"/>
      <sheetName val="K725"/>
      <sheetName val="L4"/>
      <sheetName val="K33H"/>
      <sheetName val="K621"/>
      <sheetName val="K819"/>
      <sheetName val="K331"/>
      <sheetName val="ALAT"/>
      <sheetName val="sub"/>
      <sheetName val="ANHSSat"/>
      <sheetName val="BQ"/>
      <sheetName val="hsp-STR-ARS"/>
      <sheetName val="Sat Bahan"/>
      <sheetName val="Sat Alat"/>
      <sheetName val="Sat Upah"/>
      <sheetName val="Upah dan Bahan"/>
      <sheetName val="5-Digit"/>
      <sheetName val="Analisa 2"/>
      <sheetName val="Als Struk"/>
      <sheetName val="daftar harga"/>
      <sheetName val="HSD"/>
      <sheetName val="ref"/>
      <sheetName val="Sheet1"/>
      <sheetName val="PRD 01-7"/>
      <sheetName val="PRD 01-8"/>
      <sheetName val="PRD 01-11"/>
      <sheetName val="DCost-4"/>
      <sheetName val="PRD 01-10"/>
      <sheetName val=" Harsat Baru"/>
      <sheetName val="Rab Struktur"/>
      <sheetName val="perhitungan indeks"/>
      <sheetName val="RL-01"/>
      <sheetName val="Bill 2_4_"/>
      <sheetName val="Daftar Upah"/>
      <sheetName val="ANALISA GRS TENGAH"/>
      <sheetName val="Anl"/>
      <sheetName val="daf-3(OK)"/>
      <sheetName val="daf-7(OK)"/>
      <sheetName val="AC"/>
      <sheetName val="Perhit.Alat"/>
      <sheetName val="rab-str.Adm"/>
      <sheetName val="Economic Assumptions"/>
      <sheetName val="SORT"/>
      <sheetName val="EE-PROP"/>
      <sheetName val="slab"/>
      <sheetName val="Urai _Resap pengikat"/>
      <sheetName val="3.Mob"/>
      <sheetName val="Harga Dasar"/>
      <sheetName val="HARDAS PERKIM 2"/>
      <sheetName val="ANALISA SNI'07(ubh bgsting)"/>
      <sheetName val="Upah Bhn"/>
      <sheetName val="AN-KOEF"/>
      <sheetName val="#REF!"/>
      <sheetName val="arab"/>
      <sheetName val="HrgUpahBahan"/>
      <sheetName val="Basic"/>
      <sheetName val="black_out"/>
      <sheetName val="610.07A"/>
      <sheetName val="data Masjid Ksrn"/>
      <sheetName val="RAB Interior"/>
      <sheetName val="BAU"/>
      <sheetName val="Analisa SNI"/>
      <sheetName val="ANALISA PEK.UMUM"/>
      <sheetName val="Perhitungan Besi"/>
      <sheetName val="BasicPrice"/>
      <sheetName val="H_Satuan2"/>
      <sheetName val="Jam_Alat1"/>
      <sheetName val="Vol_Lining1"/>
      <sheetName val="Vol_K_2251"/>
      <sheetName val="SCHEDULE"/>
      <sheetName val="Database"/>
      <sheetName val="Hardas"/>
      <sheetName val="alm"/>
      <sheetName val="Dashboard"/>
      <sheetName val="Data Ktr Bupati Tapsel"/>
      <sheetName val="Anl.Sipil"/>
      <sheetName val="BHN"/>
      <sheetName val="hs_str"/>
      <sheetName val="UBA"/>
      <sheetName val="Schedulle(S-curve)Break"/>
      <sheetName val="Input"/>
      <sheetName val="BQ "/>
      <sheetName val="HB "/>
      <sheetName val="har-sat"/>
      <sheetName val="DHS"/>
      <sheetName val="Bangunan Utama"/>
      <sheetName val="Analisa Gabungan"/>
      <sheetName val="SITE-E"/>
      <sheetName val="DETAIL"/>
      <sheetName val="BOW"/>
      <sheetName val="BOQ1"/>
      <sheetName val="Bill of Qty"/>
      <sheetName val="Bill rekap"/>
      <sheetName val="4"/>
      <sheetName val="DAF-2"/>
      <sheetName val="Fins-Beng&amp;Fas"/>
      <sheetName val="Kabel"/>
      <sheetName val="I-KAMAR"/>
      <sheetName val="RAP"/>
      <sheetName val="Pipa 200"/>
      <sheetName val="Daft.Kuantitas"/>
      <sheetName val="SEX"/>
      <sheetName val="extern"/>
      <sheetName val="9-1차이내역"/>
      <sheetName val="ANALISA ALAT BERAT"/>
      <sheetName val="Ana"/>
      <sheetName val="HL"/>
      <sheetName val="MASTER"/>
      <sheetName val="BIALANG"/>
      <sheetName val="MENU"/>
      <sheetName val="Rupa2"/>
      <sheetName val="N-AC"/>
      <sheetName val="Harga Satuan"/>
      <sheetName val="RPP01 6"/>
      <sheetName val="pricelist"/>
      <sheetName val="UPAH BAHAN ARST"/>
      <sheetName val="6106"/>
      <sheetName val="met bab3"/>
      <sheetName val="anal bab8"/>
      <sheetName val="analis"/>
      <sheetName val="Anal-2"/>
      <sheetName val="HARGA"/>
      <sheetName val="DAF-1"/>
      <sheetName val="anal SNI"/>
      <sheetName val="DAF_1"/>
      <sheetName val="Analisa Quarry"/>
      <sheetName val="Peralatan"/>
      <sheetName val="Informasi"/>
      <sheetName val="boq"/>
      <sheetName val="AKUN"/>
      <sheetName val="Sis Hidrol"/>
      <sheetName val="Brk Dwn Sipil"/>
      <sheetName val="Pipa 10 mm"/>
      <sheetName val="Pipa 8 mm"/>
      <sheetName val="Pipa Fiber"/>
      <sheetName val="Pipa PE"/>
      <sheetName val="Rekap Tot"/>
      <sheetName val="D.BOARD"/>
      <sheetName val="hsp_STR_ARS"/>
      <sheetName val="ANS STR"/>
      <sheetName val="HARGA BAHAN UPAH"/>
      <sheetName val="Analisa Harga Satuan"/>
      <sheetName val="Hit Vol Str Jambi"/>
      <sheetName val="REKAP ANALISA SESUAI PU"/>
      <sheetName val="ANALISA STRUKTUR "/>
      <sheetName val="REKAP ANALISA TO PRINT"/>
      <sheetName val="SPEC"/>
      <sheetName val="TP ALAT"/>
      <sheetName val="Fill this out first..."/>
      <sheetName val="TOT_RAP"/>
      <sheetName val="TE TS FA LAN MATV"/>
      <sheetName val="BAG-2"/>
      <sheetName val="CH"/>
      <sheetName val="O&amp;O-Alat"/>
      <sheetName val="billed"/>
      <sheetName val="COST TOGO"/>
      <sheetName val="report"/>
      <sheetName val="antisipasi"/>
      <sheetName val="4-MVAC"/>
      <sheetName val="MB_SOFTCOST_DETAIL"/>
      <sheetName val="SOFTCOST_R2"/>
      <sheetName val="HARDCOST"/>
      <sheetName val="MB_GENERAL"/>
      <sheetName val="kontribusi"/>
      <sheetName val="likuiditas"/>
      <sheetName val="Manajerial"/>
      <sheetName val="revenue"/>
      <sheetName val="progres sub unv"/>
      <sheetName val="rework"/>
      <sheetName val="CCO"/>
      <sheetName val="MAPP"/>
      <sheetName val="Based KV, palembang &amp; KJI"/>
      <sheetName val="Analisa STR"/>
      <sheetName val="R A B"/>
      <sheetName val="bhn,upah,alat"/>
      <sheetName val="Ans Kom Precast"/>
      <sheetName val="Rekap Direct Cost"/>
      <sheetName val="Analisa 021"/>
      <sheetName val="ANPRO"/>
      <sheetName val="Sum"/>
      <sheetName val="L_O&amp;O"/>
      <sheetName val="daf harga (reil)"/>
      <sheetName val=" Biaya alat jam (reil)"/>
      <sheetName val="Anal-Grout!Back!Water"/>
      <sheetName val=" Biaya alat jam"/>
      <sheetName val="AHSP"/>
      <sheetName val="ALAT-1"/>
      <sheetName val="HargaSat"/>
      <sheetName val="STRUKTUR-1"/>
      <sheetName val="BILL 1"/>
      <sheetName val="RESUME"/>
      <sheetName val="BILL OF QUANTITY"/>
      <sheetName val="ANAL2"/>
      <sheetName val="dil"/>
      <sheetName val="dild"/>
      <sheetName val="dti"/>
      <sheetName val="H-SATUAN"/>
      <sheetName val=" R A B"/>
      <sheetName val="BAG_2"/>
      <sheetName val="HS"/>
      <sheetName val="PRELI-CAP"/>
      <sheetName val="BIL"/>
      <sheetName val="RAB ME"/>
      <sheetName val="sheet 2"/>
      <sheetName val="hrg-dsr"/>
      <sheetName val="keb-BHN"/>
      <sheetName val="HSATUAN"/>
      <sheetName val="Hrg Bhn (2)"/>
      <sheetName val="H Sat Jembatan"/>
      <sheetName val="II.1 STR GED A"/>
      <sheetName val="REKAP A BESAR"/>
      <sheetName val="H.SAT"/>
      <sheetName val="Bor Pile"/>
      <sheetName val="ANALISA SM"/>
      <sheetName val="ANALISA "/>
      <sheetName val="HG-UPAH"/>
      <sheetName val="HG_JADI"/>
      <sheetName val="DAPRO"/>
      <sheetName val="BL"/>
      <sheetName val="SBDY"/>
      <sheetName val="D-3"/>
      <sheetName val="MAT"/>
      <sheetName val="UP"/>
      <sheetName val="Kode"/>
      <sheetName val="Hst_mat"/>
      <sheetName val="7.ASAT"/>
      <sheetName val="7.DATA"/>
      <sheetName val="5.RBKI"/>
      <sheetName val="6.RBKA"/>
      <sheetName val="VOLUME"/>
      <sheetName val="Sheet15"/>
      <sheetName val="Harga Satuan (T.P.)"/>
      <sheetName val="Analisa HSP (T.P.)"/>
      <sheetName val="TSS"/>
      <sheetName val="POL"/>
      <sheetName val="KOEF"/>
      <sheetName val="PANELKAST"/>
      <sheetName val="RAB_DURI"/>
      <sheetName val="Alat &amp; Bahan"/>
      <sheetName val="TJ1Q47"/>
      <sheetName val="Sch"/>
      <sheetName val="IPA1"/>
      <sheetName val="Upah&amp;Bahan"/>
      <sheetName val="Mall"/>
      <sheetName val="FORM_X_COST"/>
      <sheetName val="Bill_5_Summary"/>
      <sheetName val="GD_14"/>
      <sheetName val="Analisa_&amp;_Upah"/>
      <sheetName val="D_BOARD_LAMA"/>
      <sheetName val="HARSAT_BAHAN"/>
      <sheetName val="Bill_4_Summary"/>
      <sheetName val="Bill_3_Summary"/>
      <sheetName val="Analisa___Upah"/>
      <sheetName val="HARGA_MATERIAL"/>
      <sheetName val="Bill_2_Summary"/>
      <sheetName val="Hrg_Bhn"/>
      <sheetName val="RAB_Arsitek"/>
      <sheetName val="BQ_ME"/>
      <sheetName val="struktur_tdk_dipakai"/>
      <sheetName val="Analisa_Harga"/>
      <sheetName val="Agregat_Halus_&amp;_Kasar"/>
      <sheetName val="Daf_Harga"/>
      <sheetName val="An__Harga"/>
      <sheetName val="Upah_&amp;_Bahan"/>
      <sheetName val="D_1_7"/>
      <sheetName val="D_1_5"/>
      <sheetName val="D_2_3"/>
      <sheetName val="D_2_2"/>
      <sheetName val="Bill_2_4_"/>
      <sheetName val="B_T"/>
      <sheetName val="harga_bahan"/>
      <sheetName val="harga_upah"/>
      <sheetName val="Bill_2_4_1"/>
      <sheetName val="Daftar_Harga"/>
      <sheetName val="Daftar_Upah"/>
      <sheetName val="ANALISA_GRS_TENGAH"/>
      <sheetName val="Unit_Rate"/>
      <sheetName val="F_3-8"/>
      <sheetName val="Harsat_Upah"/>
      <sheetName val="Harsat_Pekerjaan"/>
      <sheetName val="PRD_01-7"/>
      <sheetName val="PRD_01-8"/>
      <sheetName val="PRD_01-11"/>
      <sheetName val="PRD_01-10"/>
      <sheetName val="_Harsat_Baru"/>
      <sheetName val="Rab_Struktur"/>
      <sheetName val="perhitungan_indeks"/>
      <sheetName val="Analisa_Upah_&amp;_Bahan_Plum"/>
      <sheetName val="rab-str_Adm"/>
      <sheetName val="Cash_Flow_bulanan"/>
      <sheetName val="Cover_Daf-2"/>
      <sheetName val="HARGA_ALAT"/>
      <sheetName val="Als_Struk"/>
      <sheetName val="data_Masjid_Ksrn"/>
      <sheetName val="RAB_Interior"/>
      <sheetName val="Bangunan_Utama"/>
      <sheetName val="BILL_1"/>
      <sheetName val="Sat_Bahan"/>
      <sheetName val="Sat_Alat"/>
      <sheetName val="Sat_Upah"/>
      <sheetName val="Analisa_SNI"/>
      <sheetName val="an-satuan"/>
      <sheetName val="RAB"/>
      <sheetName val="DCF SD JUNI 04"/>
      <sheetName val="alok_bunga"/>
      <sheetName val="PileC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Rinci-Biaya"/>
      <sheetName val="Rinci-Pendapatan"/>
      <sheetName val="Accept. Letter"/>
      <sheetName val="DIV.1"/>
      <sheetName val="BINA GRAFINDO"/>
      <sheetName val="BINA MITRA "/>
      <sheetName val="DAOUD MATULA"/>
      <sheetName val="RISMAN"/>
      <sheetName val="SUCOFINDO"/>
      <sheetName val="MAHRUM NISA"/>
      <sheetName val="PURWANTO"/>
      <sheetName val="RUDI SAIFIN"/>
      <sheetName val="PRY01-1"/>
      <sheetName val="PRY02"/>
      <sheetName val="Rekap Anal"/>
      <sheetName val="MADC"/>
      <sheetName val="B.as"/>
      <sheetName val="penawaran baja"/>
      <sheetName val="Pos 4-1"/>
      <sheetName val="sai"/>
      <sheetName val="PDP"/>
      <sheetName val="RPP01-1"/>
      <sheetName val="An_pdkg"/>
      <sheetName val="Calcu 02"/>
      <sheetName val="Rekap Vol"/>
      <sheetName val="struktur"/>
      <sheetName val="SNI"/>
      <sheetName val="Daft.Sewa Alat"/>
      <sheetName val="B Penunjang"/>
      <sheetName val="Unit"/>
      <sheetName val="Mat.Elk"/>
      <sheetName val="Mat.Mek"/>
      <sheetName val="AHS Isolasi"/>
      <sheetName val="ahsAC"/>
      <sheetName val="Duct"/>
      <sheetName val="AHS"/>
      <sheetName val="OHD"/>
      <sheetName val="Str BT"/>
      <sheetName val="Analysis"/>
      <sheetName val="Analysis2"/>
      <sheetName val="BREAKER"/>
      <sheetName val="IDLE ALAT"/>
      <sheetName val="SAP"/>
      <sheetName val="ARSITEKTUR"/>
      <sheetName val="대비표"/>
      <sheetName val="Rek"/>
      <sheetName val="ALATBERAT"/>
      <sheetName val="tabel berat"/>
      <sheetName val="Manpower"/>
      <sheetName val="Equipt,Tools&amp;Cons"/>
      <sheetName val="Elec-ins"/>
      <sheetName val="Grading Tahap 1"/>
      <sheetName val="SUMBER DAYA"/>
      <sheetName val="WAYANG"/>
      <sheetName val="DB"/>
      <sheetName val="An Struktur"/>
      <sheetName val="Unit Rate (2)"/>
      <sheetName val="DATA1"/>
      <sheetName val="div-2"/>
      <sheetName val="Input Data"/>
      <sheetName val="GVL§CT"/>
      <sheetName val="Allowance"/>
      <sheetName val="SPJ"/>
      <sheetName val="Gaji"/>
      <sheetName val="Anals.1"/>
      <sheetName val="BQ_IABK"/>
      <sheetName val="D7(1)"/>
      <sheetName val="Reservoir"/>
      <sheetName val="Rekapitulasi"/>
      <sheetName val="STR PODIUM"/>
      <sheetName val="STR PODIUM (2)"/>
      <sheetName val="REKAP STR"/>
      <sheetName val="REKAP ME CSPL"/>
      <sheetName val="Faktor"/>
      <sheetName val="2. MVAC R1"/>
      <sheetName val="PI"/>
      <sheetName val="Ana PasBatu 7.4"/>
      <sheetName val="SAT-DAS"/>
      <sheetName val="HDS"/>
      <sheetName val="inter"/>
      <sheetName val="An H.Sat Pek.Ut"/>
      <sheetName val="01A- RAB"/>
      <sheetName val="Sec I ML"/>
      <sheetName val="Sat. Pek."/>
      <sheetName val="RAB AR&amp;STR"/>
      <sheetName val="GEDUNG-A"/>
      <sheetName val="A.1.Persiapan non std"/>
      <sheetName val="BU"/>
      <sheetName val="Rek-Analisa"/>
      <sheetName val="pivot1"/>
      <sheetName val="SDM"/>
      <sheetName val="LAMP_P2"/>
      <sheetName val="P-5"/>
      <sheetName val="LAMP_P5"/>
      <sheetName val="PERS_P2"/>
      <sheetName val="PERS_P5"/>
      <sheetName val="PERS_P6"/>
      <sheetName val="RKP"/>
      <sheetName val="61005"/>
      <sheetName val="61006"/>
      <sheetName val="61007"/>
      <sheetName val="61008"/>
      <sheetName val="P-2"/>
      <sheetName val="P-6"/>
      <sheetName val="HS-DASAR"/>
      <sheetName val="Ana. PU"/>
      <sheetName val="Master 1.0"/>
      <sheetName val="Owning cost Alat"/>
      <sheetName val="beton"/>
      <sheetName val="CashFlow"/>
      <sheetName val="HaSatUp"/>
      <sheetName val="H_Satuan3"/>
      <sheetName val="Jam_Alat2"/>
      <sheetName val="Vol_Lining2"/>
      <sheetName val="Vol_K_2252"/>
      <sheetName val="B_T1"/>
      <sheetName val="Bill_5_Summary1"/>
      <sheetName val="Hrg_Bhn1"/>
      <sheetName val="RAB_Arsitek1"/>
      <sheetName val="FORM_X_COST1"/>
      <sheetName val="D_BOARD_LAMA1"/>
      <sheetName val="Analisa_&amp;_Upah1"/>
      <sheetName val="BQ_ME1"/>
      <sheetName val="struktur_tdk_dipakai1"/>
      <sheetName val="Bill_2_Summary1"/>
      <sheetName val="3_Mob"/>
      <sheetName val="Analisa_Harga1"/>
      <sheetName val="ANALISA_PEK_UMUM"/>
      <sheetName val="Daft_Kuantitas"/>
      <sheetName val="ANALISA_ALAT_BERAT"/>
      <sheetName val="TE_TS_FA_LAN_MATV"/>
      <sheetName val="HB_"/>
      <sheetName val="Data_Ktr_Bupati_Tapsel"/>
      <sheetName val="Anl_Sipil"/>
      <sheetName val="BQ_"/>
      <sheetName val="Urai__Resap_pengikat"/>
      <sheetName val="Analisa_Gabungan"/>
      <sheetName val="Economic_Assumptions"/>
      <sheetName val="Harga_Satuan"/>
      <sheetName val="Harga_Dasar"/>
      <sheetName val="HARDAS_PERKIM_2"/>
      <sheetName val="Upah_dan_Bahan"/>
      <sheetName val="Analisa_2"/>
      <sheetName val="Harga_Satuan_(T_P_)"/>
      <sheetName val="Analisa_HSP_(T_P_)"/>
      <sheetName val="Fill_this_out_first___"/>
      <sheetName val="Perhitungan_Besi"/>
      <sheetName val="Analisa_Harga_Satuan"/>
      <sheetName val="Hit_Vol_Str_Jambi"/>
      <sheetName val="Perhit_Alat"/>
      <sheetName val="Bill_of_Qty"/>
      <sheetName val="Bill_rekap"/>
      <sheetName val="Analisa_HSP"/>
      <sheetName val="Pipa_200"/>
      <sheetName val="610_07A"/>
      <sheetName val="RPP01_6"/>
      <sheetName val="D_BOARD"/>
      <sheetName val="progres_sub_unv"/>
      <sheetName val="B_as"/>
      <sheetName val="penawaran_baja"/>
      <sheetName val="Pos_4-1"/>
      <sheetName val="Ans_Kom_Precast"/>
      <sheetName val="Rekap_Anal"/>
      <sheetName val="UPAH_BAHAN_ARST"/>
      <sheetName val="met_bab3"/>
      <sheetName val="anal_bab8"/>
      <sheetName val="Analisa_Quarry"/>
      <sheetName val="II_1_STR_GED_A"/>
      <sheetName val="Analisa_STR"/>
      <sheetName val="Sis_Hidrol"/>
      <sheetName val="Brk_Dwn_Sipil"/>
      <sheetName val="Pipa_10_mm"/>
      <sheetName val="Pipa_8_mm"/>
      <sheetName val="Pipa_Fiber"/>
      <sheetName val="Pipa_PE"/>
      <sheetName val="Rekap_Tot"/>
      <sheetName val="REKAP_ANALISA_SESUAI_PU"/>
      <sheetName val="ANALISA_STRUKTUR_"/>
      <sheetName val="REKAP_ANALISA_TO_PRINT"/>
      <sheetName val="TP_ALAT"/>
      <sheetName val="ANS_STR"/>
      <sheetName val="HARGA_BAHAN_UPAH"/>
      <sheetName val="An_Struktur"/>
      <sheetName val="Unit_Rate_(2)"/>
      <sheetName val="ANALISA_SM"/>
      <sheetName val="Alat_&amp;_Bahan"/>
      <sheetName val="Rekap_Direct_Cost"/>
      <sheetName val="Analisa_021"/>
      <sheetName val="R_A_B"/>
      <sheetName val="BILL_OF_QUANTITY"/>
      <sheetName val="_R_A_B"/>
      <sheetName val="H_SAT"/>
      <sheetName val="COST_TOGO"/>
      <sheetName val="Hrg_Bhn_(2)"/>
      <sheetName val="Mat_Elk"/>
      <sheetName val="Mat_Mek"/>
      <sheetName val="AHS_Isolasi"/>
      <sheetName val="RAB_ME"/>
      <sheetName val="sheet_2"/>
      <sheetName val="REKAP_A_BESAR"/>
      <sheetName val="daf_harga_(reil)"/>
      <sheetName val="_Biaya_alat_jam_(reil)"/>
      <sheetName val="_Biaya_alat_jam"/>
      <sheetName val="jadw"/>
      <sheetName val="o rekap#4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Rekap. ME"/>
      <sheetName val="Foundation"/>
      <sheetName val="SchA"/>
      <sheetName val="SchC"/>
      <sheetName val="SewAlat"/>
      <sheetName val="BBM-03"/>
      <sheetName val="GP.M Tump"/>
      <sheetName val="QSS Building"/>
      <sheetName val="Unit Cost"/>
      <sheetName val="Rekap M&amp;E ADD1_R"/>
      <sheetName val="HVAC"/>
      <sheetName val="uph"/>
      <sheetName val="PekTanah"/>
      <sheetName val="Piling"/>
      <sheetName val="RANGKUM"/>
      <sheetName val="InputAlat"/>
      <sheetName val="Dewatering"/>
      <sheetName val="Jalan"/>
      <sheetName val="Jembatan"/>
      <sheetName val="River Protect"/>
      <sheetName val="CC"/>
      <sheetName val="R. Upah"/>
      <sheetName val="R. Bahan"/>
      <sheetName val="R. Alat"/>
      <sheetName val="R. Subkont"/>
      <sheetName val="UPH,BHN,ALT"/>
      <sheetName val="Analis harga"/>
      <sheetName val="ESC"/>
      <sheetName val="Det Str BT"/>
      <sheetName val="Schdule"/>
      <sheetName val="BERAT TUL."/>
      <sheetName val="Rekap analis"/>
      <sheetName val="BOQ-Indonesia"/>
      <sheetName val="MasterSchedule"/>
      <sheetName val="pricing"/>
      <sheetName val="DEPRE 05"/>
      <sheetName val="LR-OKT-06"/>
      <sheetName val="DivVI"/>
      <sheetName val="BREAKDOWN"/>
      <sheetName val="Perm. Test"/>
      <sheetName val="DU&amp;B"/>
      <sheetName val="bidang"/>
      <sheetName val="Hrg"/>
      <sheetName val="MASTER 1"/>
      <sheetName val="ANSAT"/>
      <sheetName val="HSU 2016"/>
      <sheetName val="Z"/>
      <sheetName val="DAF.HRG"/>
      <sheetName val="H. Dasar"/>
      <sheetName val="BAR SCREEN"/>
      <sheetName val="chitimc"/>
      <sheetName val="dongia _2_"/>
      <sheetName val="LKVL_CK_HT_GD1"/>
      <sheetName val="THPDMoi  _2_"/>
      <sheetName val="phuluc1"/>
      <sheetName val="TONG HOP VL_NC"/>
      <sheetName val="lam_moi"/>
      <sheetName val="TH VL_ NC_ DDHT Thanhphuoc"/>
      <sheetName val="_REF"/>
      <sheetName val="DONGIA"/>
      <sheetName val="thao_go"/>
      <sheetName val="TONGKE_HT"/>
      <sheetName val="DG"/>
      <sheetName val="dtxl"/>
      <sheetName val="t_h HA THE"/>
      <sheetName val="CHITIET VL_NC_TT _1p"/>
      <sheetName val="TONG HOP VL_NC TT"/>
      <sheetName val="TNHCHINH"/>
      <sheetName val="CHITIET VL_NC"/>
      <sheetName val="CHITIET VL_NC_TT_3p"/>
      <sheetName val="KPVC_BD "/>
      <sheetName val="VCV_BE_TONG"/>
      <sheetName val="Peralatan (2)"/>
      <sheetName val="Daftar Sewa"/>
      <sheetName val="HARSAT-lain"/>
      <sheetName val="HARSAT-tanah"/>
      <sheetName val="DATA BASE"/>
      <sheetName val="Sat~Bahu"/>
      <sheetName val="LAPORAN"/>
      <sheetName val="Analisa (2)"/>
      <sheetName val="Estimate"/>
      <sheetName val="Upah,Bahan,Alat"/>
      <sheetName val="AnSipil"/>
      <sheetName val="NP"/>
      <sheetName val="rab-str-TAHAP.1-PC"/>
      <sheetName val="UPAH-2"/>
      <sheetName val="Harga-RAB"/>
      <sheetName val="Profil"/>
      <sheetName val="DAFMAT"/>
      <sheetName val="Galian 1"/>
      <sheetName val="DHSD"/>
      <sheetName val="Analisa (ok punya)"/>
      <sheetName val="ANAK-Smb"/>
      <sheetName val="Bill-1"/>
      <sheetName val="BY_Lgsg-2"/>
      <sheetName val="A_Harga-13"/>
      <sheetName val="Sheet7"/>
      <sheetName val="M.Pekerjaan"/>
      <sheetName val="BT.KALI"/>
      <sheetName val="BQ25"/>
      <sheetName val="REK ADD"/>
      <sheetName val="BQ22"/>
      <sheetName val="BQ23"/>
      <sheetName val="Anl_Bet"/>
      <sheetName val="HSPK"/>
      <sheetName val="mVAC"/>
      <sheetName val="BQ-Str"/>
      <sheetName val="C3"/>
      <sheetName val="1.Cover"/>
      <sheetName val="LAPIUT"/>
      <sheetName val="Bill 2"/>
      <sheetName val="Bill 3"/>
      <sheetName val="Bill 4"/>
      <sheetName val="Bill 5"/>
      <sheetName val="Bill 6"/>
      <sheetName val="Bill 7"/>
      <sheetName val="harga ANALISA"/>
      <sheetName val="ANALISA GEDUNG"/>
      <sheetName val="ANALISA ME"/>
      <sheetName val="Analisa Mob. 3"/>
      <sheetName val="Analisa Mob.1"/>
      <sheetName val="Analisa-Harga"/>
      <sheetName val="Analisa Alat"/>
      <sheetName val="data-pendukung"/>
      <sheetName val="LKVL-CK-HT-GD1"/>
      <sheetName val="dasar"/>
      <sheetName val="1. BQ"/>
      <sheetName val="PNT"/>
      <sheetName val="UPH_BHN_ALT"/>
      <sheetName val="EVAL-ANAL"/>
      <sheetName val="bbtest2"/>
      <sheetName val="RAB (A) (2)"/>
      <sheetName val="Bobot"/>
      <sheetName val="Pipe"/>
      <sheetName val="HARDAS-UPAH"/>
      <sheetName val="SCURVE"/>
      <sheetName val="Analisa Precast A3"/>
      <sheetName val="TONG HOP VL-NC"/>
      <sheetName val="TH VL, NC, DDHT Thanhphuoc"/>
      <sheetName val="TONG HOP VL-NC TT"/>
      <sheetName val="KPVC-BD "/>
      <sheetName val="VCV-BE-TONG"/>
      <sheetName val="RAB 1"/>
      <sheetName val="RAB 2"/>
      <sheetName val="RAB 3"/>
      <sheetName val="S.roomToyota"/>
      <sheetName val="..."/>
      <sheetName val="."/>
      <sheetName val="hasat"/>
      <sheetName val="drawing"/>
      <sheetName val="D6"/>
      <sheetName val="D8(1)"/>
      <sheetName val="ANALISA OKE"/>
      <sheetName val="Hargabahan"/>
      <sheetName val="Alat Berat"/>
      <sheetName val="Kuantitas"/>
      <sheetName val="Harga S Dasar UNTUK IDISI"/>
      <sheetName val="isian"/>
      <sheetName val="Bill of Qty MEP"/>
      <sheetName val="datasheet"/>
      <sheetName val="WP Tanah 2013"/>
      <sheetName val="References"/>
      <sheetName val="Products"/>
      <sheetName val="Model Setup"/>
      <sheetName val="Translations"/>
      <sheetName val="Inst.Cap."/>
      <sheetName val="Production"/>
      <sheetName val="Daftar No MAPPI"/>
      <sheetName val="VLOOK"/>
      <sheetName val="DDB"/>
      <sheetName val="B-Ops-Sawit"/>
      <sheetName val="Inv"/>
      <sheetName val="Biaya-Inv"/>
      <sheetName val="Asumsi"/>
      <sheetName val="bale"/>
      <sheetName val="E.work"/>
      <sheetName val="paving"/>
      <sheetName val="ponds"/>
      <sheetName val="R.wall"/>
      <sheetName val="14.jalan&amp;saluran"/>
      <sheetName val="Cash2"/>
      <sheetName val="BAHAN (2)"/>
      <sheetName val="TB"/>
      <sheetName val="Balok L_2"/>
      <sheetName val="Spec ME"/>
      <sheetName val="Cover Daf_2"/>
      <sheetName val="tulang"/>
      <sheetName val="hit_BKMM"/>
      <sheetName val="BOM_ACS"/>
      <sheetName val="BOM"/>
      <sheetName val="SCHEDULE "/>
      <sheetName val="rek det 1-3"/>
      <sheetName val="TOTAL"/>
      <sheetName val="Kolom"/>
      <sheetName val="LIST"/>
      <sheetName val="POINT SCHEDULE"/>
      <sheetName val="Rekap-Alat"/>
      <sheetName val="Rekap Prelim"/>
      <sheetName val="Analisa Baku STR ARS"/>
      <sheetName val="Equipment"/>
      <sheetName val="Analisa ME "/>
      <sheetName val="hit.BKMM"/>
      <sheetName val="SH breakdown"/>
      <sheetName val="Hrg-Bahan"/>
      <sheetName val="RAB -1"/>
      <sheetName val="schbhn"/>
      <sheetName val="rap rinci"/>
      <sheetName val=""/>
      <sheetName val="Bantuan Entry"/>
      <sheetName val="pas wm"/>
      <sheetName val="LAL - PASAR PAGI "/>
      <sheetName val="terbilang1"/>
      <sheetName val="JAD-PEL"/>
      <sheetName val="GENERAL"/>
      <sheetName val="B"/>
      <sheetName val="V . REKAP TOTAL - MEP"/>
      <sheetName val="REKAP - SITEPLAN"/>
      <sheetName val="REKAP UTILITAS"/>
      <sheetName val="REKAP GEDUNG"/>
      <sheetName val="REKAP - POS JAGA"/>
      <sheetName val="RELOKASI - EXISTING"/>
      <sheetName val="V . 1 MEKANIKAL - SITEPLAN"/>
      <sheetName val="V . 2 ELEKTRIKAL - SITEPLAN"/>
      <sheetName val=" V . 1 MEKANIKAL - UTILITAS"/>
      <sheetName val=" V . 2 ELEKTRIKAL - UTILITAS "/>
      <sheetName val="V.1. MEKANIKAL - GDG"/>
      <sheetName val="V.2.1. ELEKTRIKAL GDG "/>
      <sheetName val="Analisa Harga Inst. Penerangan"/>
      <sheetName val="ca"/>
      <sheetName val="DAF_2"/>
      <sheetName val="SAT-BHN"/>
      <sheetName val="Hargapek"/>
      <sheetName val=" Columns"/>
      <sheetName val="Currency Rate"/>
      <sheetName val="Up &amp; bhn"/>
      <sheetName val="Str"/>
      <sheetName val="name"/>
      <sheetName val="hsat-SD"/>
      <sheetName val="Rekap-SD"/>
      <sheetName val="skets"/>
      <sheetName val="Basic Price"/>
      <sheetName val="rab - persiapan &amp; lantai-1"/>
      <sheetName val="HRG BAHAN &amp; UPAH okk"/>
      <sheetName val="Analis Kusen okk"/>
      <sheetName val="An-str(krgnyr)"/>
      <sheetName val="Tenaker"/>
      <sheetName val="H.SAT-PRK"/>
      <sheetName val="H-SAT"/>
      <sheetName val="DKH"/>
      <sheetName val="610.05"/>
      <sheetName val="610.06"/>
      <sheetName val="610.07"/>
      <sheetName val="610.08"/>
      <sheetName val="Rate"/>
      <sheetName val="NP (2)"/>
      <sheetName val="ANTEK"/>
      <sheetName val="RKP_BOQ"/>
      <sheetName val="610.04"/>
      <sheetName val="RINCIAN"/>
      <sheetName val="schedulle"/>
      <sheetName val="Met_ Minor"/>
      <sheetName val="12CGOU"/>
      <sheetName val="Hsat1"/>
      <sheetName val="Steel"/>
      <sheetName val="DIV1"/>
      <sheetName val="Sat.Pekerjaan"/>
      <sheetName val="IPAL.1 "/>
      <sheetName val="PIPA.1"/>
      <sheetName val="DaftarHarga"/>
      <sheetName val="BGT"/>
      <sheetName val="BGT 07"/>
      <sheetName val="Isolasi Luar Dalam"/>
      <sheetName val="FACTORY"/>
      <sheetName val="(HSP)"/>
      <sheetName val="AN ALAT"/>
      <sheetName val="hrg sat"/>
      <sheetName val="bilang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Sheet4"/>
      <sheetName val="EK-JAN-2010"/>
      <sheetName val="bahan+upah"/>
      <sheetName val="Kontrak"/>
      <sheetName val="FORM BQ TL PRATU 4cct"/>
      <sheetName val="P"/>
      <sheetName val="Sch-5"/>
      <sheetName val="Maleleng"/>
      <sheetName val="Material-mr"/>
      <sheetName val="D-3 (M)"/>
      <sheetName val="D-7 (M)"/>
      <sheetName val="Elektrikal"/>
      <sheetName val="BQ-Tenis"/>
      <sheetName val="BOQ_Aula"/>
      <sheetName val="Prelim"/>
      <sheetName val="Terbilang"/>
      <sheetName val="Rekap "/>
      <sheetName val="ANALISA BARU 40 M"/>
      <sheetName val="uraian peralatan"/>
      <sheetName val="H Satuan Dasar"/>
      <sheetName val="s"/>
      <sheetName val="DIV"/>
      <sheetName val="Met1"/>
      <sheetName val="Met2"/>
      <sheetName val="dt"/>
      <sheetName val="HSBU"/>
      <sheetName val="5-ALAT(1)"/>
      <sheetName val="4-Basic Price"/>
      <sheetName val="Daf_Harga1"/>
      <sheetName val="An__Harga1"/>
      <sheetName val="HARGA_MATERIAL1"/>
      <sheetName val="Cash_Flow_bulanan1"/>
      <sheetName val="Cover_Daf-21"/>
      <sheetName val="D_1_71"/>
      <sheetName val="D_2_31"/>
      <sheetName val="HARSAT_BAHAN1"/>
      <sheetName val="Bill_4_Summary1"/>
      <sheetName val="Bill_3_Summary1"/>
      <sheetName val="Analisa_Upah_&amp;_Bahan_Plum1"/>
      <sheetName val="HARGA_ALAT1"/>
      <sheetName val="D_1_51"/>
      <sheetName val="D_2_21"/>
      <sheetName val="Unit_Rate1"/>
      <sheetName val="F_3-81"/>
      <sheetName val="Upah_&amp;_Bahan1"/>
      <sheetName val="Harsat_Upah1"/>
      <sheetName val="Harsat_Pekerjaan1"/>
      <sheetName val="Agregat_Halus_&amp;_Kasar1"/>
      <sheetName val="Analisa___Upah1"/>
      <sheetName val="GD_141"/>
      <sheetName val="Bill_2_4_2"/>
      <sheetName val="harga_bahan1"/>
      <sheetName val="harga_upah1"/>
      <sheetName val="data_Masjid_Ksrn1"/>
      <sheetName val="RAB_Interior1"/>
      <sheetName val="Sat_Bahan1"/>
      <sheetName val="Sat_Alat1"/>
      <sheetName val="Sat_Upah1"/>
      <sheetName val="Bill_2_4_3"/>
      <sheetName val="Daftar_Harga1"/>
      <sheetName val="Daftar_Upah1"/>
      <sheetName val="ANALISA_GRS_TENGAH1"/>
      <sheetName val="PRD_01-71"/>
      <sheetName val="PRD_01-81"/>
      <sheetName val="PRD_01-111"/>
      <sheetName val="PRD_01-101"/>
      <sheetName val="_Harsat_Baru1"/>
      <sheetName val="Rab_Struktur1"/>
      <sheetName val="perhitungan_indeks1"/>
      <sheetName val="Als_Struk1"/>
      <sheetName val="rab-str_Adm1"/>
      <sheetName val="Analisa_SNI1"/>
      <sheetName val="Bangunan_Utama1"/>
      <sheetName val="BILL_11"/>
      <sheetName val="Based_KV,_palembang_&amp;_KJI"/>
      <sheetName val="DIV_1"/>
      <sheetName val="DCF_SD_JUNI_04"/>
      <sheetName val="Calcu_02"/>
      <sheetName val="H_Sat_Jembatan"/>
      <sheetName val="Bor_Pile"/>
      <sheetName val="H_Satuan4"/>
      <sheetName val="Jam_Alat3"/>
      <sheetName val="Vol_Lining3"/>
      <sheetName val="Vol_K_2253"/>
      <sheetName val="Daf_Harga2"/>
      <sheetName val="An__Harga2"/>
      <sheetName val="Analisa_&amp;_Upah2"/>
      <sheetName val="Bill_5_Summary2"/>
      <sheetName val="Bill_2_Summary2"/>
      <sheetName val="struktur_tdk_dipakai2"/>
      <sheetName val="D_BOARD_LAMA2"/>
      <sheetName val="RAB_Arsitek2"/>
      <sheetName val="FORM_X_COST2"/>
      <sheetName val="Analisa_Harga2"/>
      <sheetName val="Sis_Hidrol1"/>
      <sheetName val="Brk_Dwn_Sipil1"/>
      <sheetName val="Pipa_10_mm1"/>
      <sheetName val="Pipa_8_mm1"/>
      <sheetName val="Pipa_Fiber1"/>
      <sheetName val="Pipa_PE1"/>
      <sheetName val="Rekap_Tot1"/>
      <sheetName val="HARGA_MATERIAL2"/>
      <sheetName val="Cash_Flow_bulanan2"/>
      <sheetName val="Cover_Daf-22"/>
      <sheetName val="D_1_72"/>
      <sheetName val="D_2_32"/>
      <sheetName val="HARSAT_BAHAN2"/>
      <sheetName val="Bill_4_Summary2"/>
      <sheetName val="Bill_3_Summary2"/>
      <sheetName val="Analisa_Upah_&amp;_Bahan_Plum2"/>
      <sheetName val="B_T2"/>
      <sheetName val="HARGA_ALAT2"/>
      <sheetName val="3_Mob1"/>
      <sheetName val="D_1_52"/>
      <sheetName val="D_2_22"/>
      <sheetName val="Unit_Rate2"/>
      <sheetName val="F_3-82"/>
      <sheetName val="BQ_ME2"/>
      <sheetName val="Upah_&amp;_Bahan2"/>
      <sheetName val="Harsat_Upah2"/>
      <sheetName val="Harsat_Pekerjaan2"/>
      <sheetName val="Agregat_Halus_&amp;_Kasar2"/>
      <sheetName val="Analisa___Upah2"/>
      <sheetName val="GD_142"/>
      <sheetName val="Bill_2_4_4"/>
      <sheetName val="harga_bahan2"/>
      <sheetName val="harga_upah2"/>
      <sheetName val="ANALISA_PEK_UMUM1"/>
      <sheetName val="data_Masjid_Ksrn2"/>
      <sheetName val="RAB_Interior2"/>
      <sheetName val="Daft_Kuantitas1"/>
      <sheetName val="ANALISA_ALAT_BERAT1"/>
      <sheetName val="Sat_Bahan2"/>
      <sheetName val="Sat_Alat2"/>
      <sheetName val="Sat_Upah2"/>
      <sheetName val="HARGA_DASAR1"/>
      <sheetName val="Bill_2_4_5"/>
      <sheetName val="Daftar_Harga2"/>
      <sheetName val="Daftar_Upah2"/>
      <sheetName val="ANALISA_GRS_TENGAH2"/>
      <sheetName val="Economic_Assumptions1"/>
      <sheetName val="Urai__Resap_pengikat1"/>
      <sheetName val="PRD_01-72"/>
      <sheetName val="PRD_01-82"/>
      <sheetName val="PRD_01-112"/>
      <sheetName val="PRD_01-102"/>
      <sheetName val="_Harsat_Baru2"/>
      <sheetName val="Rab_Struktur2"/>
      <sheetName val="perhitungan_indeks2"/>
      <sheetName val="Upah_dan_Bahan1"/>
      <sheetName val="Analisa_21"/>
      <sheetName val="Als_Struk2"/>
      <sheetName val="Perhit_Alat1"/>
      <sheetName val="rab-str_Adm2"/>
      <sheetName val="TP_ALAT1"/>
      <sheetName val="REKAP_ANALISA_SESUAI_PU1"/>
      <sheetName val="ANALISA_STRUKTUR_1"/>
      <sheetName val="REKAP_ANALISA_TO_PRINT1"/>
      <sheetName val="Fill_this_out_first___1"/>
      <sheetName val="Pipa_2001"/>
      <sheetName val="Harga_Satuan1"/>
      <sheetName val="Data_Ktr_Bupati_Tapsel1"/>
      <sheetName val="Anl_Sipil1"/>
      <sheetName val="Analisa_Quarry1"/>
      <sheetName val="Analisa_HSP1"/>
      <sheetName val="Perhitungan_Besi1"/>
      <sheetName val="Analisa_SNI2"/>
      <sheetName val="610_07A1"/>
      <sheetName val="D_BOARD1"/>
      <sheetName val="UPAH_BAHAN_ARST1"/>
      <sheetName val="met_bab31"/>
      <sheetName val="anal_bab81"/>
      <sheetName val="ANS_STR1"/>
      <sheetName val="HARGA_BAHAN_UPAH1"/>
      <sheetName val="Analisa_Harga_Satuan1"/>
      <sheetName val="Hit_Vol_Str_Jambi1"/>
      <sheetName val="HARDAS_PERKIM_21"/>
      <sheetName val="TE_TS_FA_LAN_MATV1"/>
      <sheetName val="HB_1"/>
      <sheetName val="BQ_1"/>
      <sheetName val="COST_TOGO1"/>
      <sheetName val="Analisa_STR1"/>
      <sheetName val="R_A_B1"/>
      <sheetName val="Ans_Kom_Precast1"/>
      <sheetName val="progres_sub_unv1"/>
      <sheetName val="Bangunan_Utama2"/>
      <sheetName val="Analisa_Gabungan1"/>
      <sheetName val="Bill_of_Qty1"/>
      <sheetName val="Bill_rekap1"/>
      <sheetName val="Rekap_Direct_Cost1"/>
      <sheetName val="Analisa_0211"/>
      <sheetName val="BILL_12"/>
      <sheetName val="BILL_OF_QUANTITY1"/>
      <sheetName val="_R_A_B1"/>
      <sheetName val="daf_harga_(reil)1"/>
      <sheetName val="_Biaya_alat_jam_(reil)1"/>
      <sheetName val="_Biaya_alat_jam1"/>
      <sheetName val="Based_KV,_palembang_&amp;_KJI1"/>
      <sheetName val="RPP01_61"/>
      <sheetName val="Alat_&amp;_Bahan1"/>
      <sheetName val="ANALISA_SM1"/>
      <sheetName val="Hrg_Bhn_(2)1"/>
      <sheetName val="II_1_STR_GED_A1"/>
      <sheetName val="REKAP_A_BESAR1"/>
      <sheetName val="DIV_11"/>
      <sheetName val="DCF_SD_JUNI_041"/>
      <sheetName val="Rekap_Anal1"/>
      <sheetName val="B_as1"/>
      <sheetName val="penawaran_baja1"/>
      <sheetName val="Pos_4-11"/>
      <sheetName val="Calcu_021"/>
      <sheetName val="Harga_Satuan_(T_P_)1"/>
      <sheetName val="Analisa_HSP_(T_P_)1"/>
      <sheetName val="H_Sat_Jembatan1"/>
      <sheetName val="H_SAT1"/>
      <sheetName val="Bor_Pile1"/>
      <sheetName val="Rekap Bill"/>
      <sheetName val="Amplop"/>
      <sheetName val="Balance sheet"/>
      <sheetName val="HARGA RATA"/>
      <sheetName val="PIPE&amp;ACCESORRIES (3)"/>
      <sheetName val="Biaya"/>
      <sheetName val="RUMUS BTL"/>
      <sheetName val="304_06"/>
      <sheetName val="Rekap 1"/>
      <sheetName val="ubah"/>
      <sheetName val="3-DIV10"/>
      <sheetName val="AHS - Riel"/>
      <sheetName val="etraksi"/>
      <sheetName val="VAC"/>
      <sheetName val="Vendor Quot.(Exchanger)"/>
      <sheetName val="manhour"/>
      <sheetName val="Analisa HS"/>
      <sheetName val="PP"/>
      <sheetName val="AnalAdjust"/>
      <sheetName val="Hrg Pipa"/>
      <sheetName val="K"/>
      <sheetName val="BALT"/>
      <sheetName val="Kar"/>
      <sheetName val="ana_str"/>
      <sheetName val="Hargamat"/>
      <sheetName val="주관사업"/>
      <sheetName val="요약배부"/>
      <sheetName val="Man Power"/>
      <sheetName val="eq_data"/>
      <sheetName val="SCD-S"/>
      <sheetName val="DOORS &amp;WINDOWS"/>
      <sheetName val="BQ-1A prelim"/>
      <sheetName val="index"/>
      <sheetName val="an. struktur"/>
      <sheetName val="H_Satuan5"/>
      <sheetName val="Jam_Alat4"/>
      <sheetName val="Vol_Lining4"/>
      <sheetName val="Vol_K_2254"/>
      <sheetName val="Analisa_&amp;_Upah3"/>
      <sheetName val="Bill_2_Summary3"/>
      <sheetName val="HARGA_MATERIAL3"/>
      <sheetName val="D_1_73"/>
      <sheetName val="D_2_33"/>
      <sheetName val="3_Mob2"/>
      <sheetName val="Daf_Harga3"/>
      <sheetName val="An__Harga3"/>
      <sheetName val="Cash_Flow_bulanan3"/>
      <sheetName val="Cover_Daf-23"/>
      <sheetName val="D_BOARD_LAMA3"/>
      <sheetName val="HARGA_ALAT3"/>
      <sheetName val="Bill_5_Summary3"/>
      <sheetName val="HARSAT_BAHAN3"/>
      <sheetName val="Bill_4_Summary3"/>
      <sheetName val="Bill_3_Summary3"/>
      <sheetName val="Analisa_Harga3"/>
      <sheetName val="B_T3"/>
      <sheetName val="D_1_53"/>
      <sheetName val="D_2_23"/>
      <sheetName val="RAB_Arsitek3"/>
      <sheetName val="FORM_X_COST3"/>
      <sheetName val="Analisa_Upah_&amp;_Bahan_Plum3"/>
      <sheetName val="Unit_Rate3"/>
      <sheetName val="F_3-83"/>
      <sheetName val="BQ_ME3"/>
      <sheetName val="struktur_tdk_dipakai3"/>
      <sheetName val="Upah_&amp;_Bahan3"/>
      <sheetName val="Harsat_Upah3"/>
      <sheetName val="Harsat_Pekerjaan3"/>
      <sheetName val="Agregat_Halus_&amp;_Kasar3"/>
      <sheetName val="Analisa___Upah3"/>
      <sheetName val="GD_143"/>
      <sheetName val="Bill_2_4_6"/>
      <sheetName val="harga_bahan3"/>
      <sheetName val="harga_upah3"/>
      <sheetName val="ANALISA_PEK_UMUM2"/>
      <sheetName val="data_Masjid_Ksrn3"/>
      <sheetName val="RAB_Interior3"/>
      <sheetName val="Daft_Kuantitas2"/>
      <sheetName val="Bill_2_4_7"/>
      <sheetName val="Daftar_Harga3"/>
      <sheetName val="Daftar_Upah3"/>
      <sheetName val="ANALISA_GRS_TENGAH3"/>
      <sheetName val="ANALISA_ALAT_BERAT2"/>
      <sheetName val="Sat_Bahan3"/>
      <sheetName val="Sat_Alat3"/>
      <sheetName val="Sat_Upah3"/>
      <sheetName val="Sis_Hidrol2"/>
      <sheetName val="Brk_Dwn_Sipil2"/>
      <sheetName val="Pipa_10_mm2"/>
      <sheetName val="Pipa_8_mm2"/>
      <sheetName val="Pipa_Fiber2"/>
      <sheetName val="Pipa_PE2"/>
      <sheetName val="Rekap_Tot2"/>
      <sheetName val="HARGA_DASAR2"/>
      <sheetName val="Economic_Assumptions2"/>
      <sheetName val="Urai__Resap_pengikat2"/>
      <sheetName val="PRD_01-73"/>
      <sheetName val="PRD_01-83"/>
      <sheetName val="PRD_01-113"/>
      <sheetName val="PRD_01-103"/>
      <sheetName val="_Harsat_Baru3"/>
      <sheetName val="Rab_Struktur3"/>
      <sheetName val="perhitungan_indeks3"/>
      <sheetName val="Analisa_SNI3"/>
      <sheetName val="610_07A2"/>
      <sheetName val="D_BOARD2"/>
      <sheetName val="UPAH_BAHAN_ARST2"/>
      <sheetName val="met_bab32"/>
      <sheetName val="anal_bab82"/>
      <sheetName val="ANS_STR2"/>
      <sheetName val="HARGA_BAHAN_UPAH2"/>
      <sheetName val="Perhitungan_Besi2"/>
      <sheetName val="Analisa_Harga_Satuan2"/>
      <sheetName val="Hit_Vol_Str_Jambi2"/>
      <sheetName val="Als_Struk3"/>
      <sheetName val="Analisa_22"/>
      <sheetName val="HARDAS_PERKIM_22"/>
      <sheetName val="Data_Ktr_Bupati_Tapsel2"/>
      <sheetName val="Anl_Sipil2"/>
      <sheetName val="Upah_dan_Bahan2"/>
      <sheetName val="HB_2"/>
      <sheetName val="BQ_2"/>
      <sheetName val="Bangunan_Utama3"/>
      <sheetName val="Analisa_Gabungan2"/>
      <sheetName val="rab-str_Adm3"/>
      <sheetName val="Harga_Satuan2"/>
      <sheetName val="Perhit_Alat2"/>
      <sheetName val="TP_ALAT2"/>
      <sheetName val="REKAP_ANALISA_SESUAI_PU2"/>
      <sheetName val="ANALISA_STRUKTUR_2"/>
      <sheetName val="REKAP_ANALISA_TO_PRINT2"/>
      <sheetName val="Fill_this_out_first___2"/>
      <sheetName val="Pipa_2002"/>
      <sheetName val="Analisa_Quarry2"/>
      <sheetName val="Analisa_HSP2"/>
      <sheetName val="TE_TS_FA_LAN_MATV2"/>
      <sheetName val="COST_TOGO2"/>
      <sheetName val="Analisa_STR2"/>
      <sheetName val="R_A_B2"/>
      <sheetName val="Ans_Kom_Precast2"/>
      <sheetName val="progres_sub_unv2"/>
      <sheetName val="Bill_of_Qty2"/>
      <sheetName val="Rekap_Direct_Cost2"/>
      <sheetName val="Analisa_0212"/>
      <sheetName val="Bill_rekap2"/>
      <sheetName val="BILL_13"/>
      <sheetName val="BILL_OF_QUANTITY2"/>
      <sheetName val="_R_A_B2"/>
      <sheetName val="daf_harga_(reil)2"/>
      <sheetName val="_Biaya_alat_jam_(reil)2"/>
      <sheetName val="_Biaya_alat_jam2"/>
      <sheetName val="Based_KV,_palembang_&amp;_KJI2"/>
      <sheetName val="RPP01_62"/>
      <sheetName val="Alat_&amp;_Bahan2"/>
      <sheetName val="ANALISA_SM2"/>
      <sheetName val="Hrg_Bhn_(2)2"/>
      <sheetName val="II_1_STR_GED_A2"/>
      <sheetName val="REKAP_A_BESAR2"/>
      <sheetName val="DIV_12"/>
      <sheetName val="DCF_SD_JUNI_042"/>
      <sheetName val="Rekap_Anal2"/>
      <sheetName val="B_as2"/>
      <sheetName val="penawaran_baja2"/>
      <sheetName val="Pos_4-12"/>
      <sheetName val="Calcu_022"/>
      <sheetName val="Harga_Satuan_(T_P_)2"/>
      <sheetName val="Analisa_HSP_(T_P_)2"/>
      <sheetName val="H_Sat_Jembatan2"/>
      <sheetName val="H_SAT2"/>
      <sheetName val="Bor_Pile2"/>
      <sheetName val="DEPRE_05"/>
      <sheetName val="Accept__Letter"/>
      <sheetName val="BINA_GRAFINDO"/>
      <sheetName val="BINA_MITRA_"/>
      <sheetName val="DAOUD_MATULA"/>
      <sheetName val="MAHRUM_NISA"/>
      <sheetName val="RUDI_SAIFIN"/>
      <sheetName val="An_H_Sat_Pek_Ut"/>
      <sheetName val="01A-_RAB"/>
      <sheetName val="BT_KALI"/>
      <sheetName val="ANALISA_SNI'07(ubh_bgsting)"/>
      <sheetName val="2__MVAC_R1"/>
      <sheetName val="Mat_Elk1"/>
      <sheetName val="Mat_Mek1"/>
      <sheetName val="AHS_Isolasi1"/>
      <sheetName val="RAB_ME1"/>
      <sheetName val="sheet_21"/>
      <sheetName val="ANALISA_"/>
      <sheetName val="7_ASAT"/>
      <sheetName val="7_DATA"/>
      <sheetName val="5_RBKI"/>
      <sheetName val="6_RBKA"/>
      <sheetName val="Perm__Test"/>
      <sheetName val="River_Protect"/>
      <sheetName val="Rekap_Bill"/>
      <sheetName val="An_Struktur1"/>
      <sheetName val="Unit_Rate_(2)1"/>
      <sheetName val="Sat__Pek_"/>
      <sheetName val="RAB_AR&amp;STR"/>
      <sheetName val="Str_BT"/>
      <sheetName val="STR_PODIUM"/>
      <sheetName val="STR_PODIUM_(2)"/>
      <sheetName val="REKAP_STR"/>
      <sheetName val="REKAP_ME_CSPL"/>
      <sheetName val="tabel_berat"/>
      <sheetName val="IDLE_ALAT"/>
      <sheetName val="Ana_PasBatu_7_4"/>
      <sheetName val="Sec_I_ML"/>
      <sheetName val="Balance_sheet"/>
      <sheetName val="M_Pekerjaan"/>
      <sheetName val="Peralatan_(2)"/>
      <sheetName val="Daftar_Sewa"/>
      <sheetName val="Galian_1"/>
      <sheetName val="o_rekap#4"/>
      <sheetName val="MASTER_1"/>
      <sheetName val="Analisa_(ok_punya)"/>
      <sheetName val="Rekap_Vol"/>
      <sheetName val="dongia_(2)"/>
      <sheetName val="DON_GIA"/>
      <sheetName val="THPDMoi__(2)"/>
      <sheetName val="CHITIET_VL-NC"/>
      <sheetName val="CHITIET_VL-NC-TT_-1p"/>
      <sheetName val="TH_XL"/>
      <sheetName val="CHITIET_VL-NC-TT-3p"/>
      <sheetName val="t-h_HA_THE"/>
      <sheetName val="TONGKE3p_"/>
      <sheetName val="Rekap__ME"/>
      <sheetName val="R__Upah"/>
      <sheetName val="R__Bahan"/>
      <sheetName val="R__Alat"/>
      <sheetName val="R__Subkont"/>
      <sheetName val="Analis_harga"/>
      <sheetName val="dongia__2_"/>
      <sheetName val="THPDMoi___2_"/>
      <sheetName val="TONG_HOP_VL_NC"/>
      <sheetName val="TH_VL__NC__DDHT_Thanhphuoc"/>
      <sheetName val="t_h_HA_THE"/>
      <sheetName val="CHITIET_VL_NC_TT__1p"/>
      <sheetName val="TONG_HOP_VL_NC_TT"/>
      <sheetName val="CHITIET_VL_NC"/>
      <sheetName val="CHITIET_VL_NC_TT_3p"/>
      <sheetName val="KPVC_BD_"/>
      <sheetName val="Grading_Tahap_1"/>
      <sheetName val="SUMBER_DAYA"/>
      <sheetName val="REK_ADD"/>
      <sheetName val="Input_Data"/>
      <sheetName val="S_roomToyota"/>
      <sheetName val="A_1_Persiapan_non_std"/>
      <sheetName val="Ana__PU"/>
      <sheetName val="Master_1_0"/>
      <sheetName val="Owning_cost_Alat"/>
      <sheetName val="Balok_L_2"/>
      <sheetName val="Spec_ME"/>
      <sheetName val="anal_SNI"/>
      <sheetName val="1_Cover"/>
      <sheetName val="Anals_1"/>
      <sheetName val="rap_rinci"/>
      <sheetName val="Analisa_Mob__3"/>
      <sheetName val="Analisa_Mob_1"/>
      <sheetName val="Analisa_Alat"/>
      <sheetName val="RAB_(A)_(2)"/>
      <sheetName val="DIV.2"/>
      <sheetName val="HSAT(PR)"/>
      <sheetName val="BOQ Mainroad IIA"/>
      <sheetName val="SHEDULE"/>
      <sheetName val="rp"/>
      <sheetName val="DIVI6"/>
      <sheetName val="LINK"/>
      <sheetName val="ANALISA SNI'07(Bangli)"/>
      <sheetName val="analisa_gedung"/>
      <sheetName val="res200"/>
      <sheetName val="ANHAS"/>
      <sheetName val="BYALAT"/>
      <sheetName val="HSDALAT"/>
      <sheetName val="hRG Stn Bhn,Uph, perl"/>
      <sheetName val="AN-MAJOR"/>
      <sheetName val="Data Alat"/>
      <sheetName val="analisa STRUKTUR"/>
      <sheetName val="Report detil kondisi"/>
      <sheetName val="detil kondisi"/>
      <sheetName val="Bahan "/>
      <sheetName val="Pekerjaan 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Steel-Twr"/>
      <sheetName val="Realisasi Mingguan"/>
      <sheetName val="Realisasi Harian"/>
      <sheetName val="Sheet2"/>
      <sheetName val="Rencana Harian"/>
      <sheetName val="Rencana Mingguan"/>
      <sheetName val="Excavator"/>
      <sheetName val="Dump Truck"/>
      <sheetName val="Progres"/>
      <sheetName val="Tuki 1"/>
      <sheetName val="Tuki 2"/>
      <sheetName val="Tuki 3"/>
      <sheetName val="Tuki 4"/>
      <sheetName val="Tuki 5"/>
      <sheetName val="Tuki 6"/>
      <sheetName val="Tuki 7"/>
      <sheetName val="Tuki 8"/>
      <sheetName val="Besi Tuka"/>
      <sheetName val="Sheet3"/>
      <sheetName val="ANALSUBKON"/>
      <sheetName val="kontol"/>
      <sheetName val="PG"/>
      <sheetName val="Asumsi2"/>
      <sheetName val="D3.4.4"/>
      <sheetName val="TABEL_DETASIR"/>
      <sheetName val="Front"/>
      <sheetName val="GeneralInfo"/>
      <sheetName val="anaUTama"/>
      <sheetName val="plumbing"/>
      <sheetName val="Final Summary"/>
      <sheetName val="BREAKDOWN 2"/>
      <sheetName val="L3 An H Sat Mob"/>
      <sheetName val="EQ_an"/>
      <sheetName val="Urugan Pasir"/>
      <sheetName val="Inputdata"/>
      <sheetName val="D7"/>
      <sheetName val="Rekap Gab"/>
      <sheetName val="S-Curve (2017)"/>
      <sheetName val="Analisa RAP"/>
      <sheetName val="Data Keu"/>
      <sheetName val="Data Teknik"/>
      <sheetName val="Sch Tender"/>
      <sheetName val="CekList"/>
      <sheetName val="BQ OE"/>
      <sheetName val="Rekap RAP"/>
      <sheetName val="Penyebaran M"/>
      <sheetName val="ScheduleRAP"/>
      <sheetName val="Table"/>
      <sheetName val="note"/>
      <sheetName val="XZLC003_PART1"/>
      <sheetName val="Upah_Bahan"/>
      <sheetName val="QSS"/>
      <sheetName val="Breakdown_ACS (Actual)"/>
      <sheetName val="Breakdown_ACS (Contract)"/>
      <sheetName val="Prog Imbalan"/>
      <sheetName val="PSC_Calc"/>
      <sheetName val="Hrg.Sat"/>
      <sheetName val="ANALISA BAHAN"/>
      <sheetName val="satpek"/>
      <sheetName val="REKAP ME"/>
      <sheetName val="PJ"/>
      <sheetName val="Traf&amp;Genst"/>
      <sheetName val="FINAL SUM"/>
      <sheetName val="MEApart 1"/>
      <sheetName val="MEApart 2"/>
      <sheetName val="DAF-4"/>
      <sheetName val="DAF-5"/>
      <sheetName val="iTEM hARSAT"/>
      <sheetName val="hargarob3"/>
      <sheetName val="10_Beton"/>
      <sheetName val="Eng_Hrs"/>
      <sheetName val=" "/>
      <sheetName val="L-Mechanical"/>
      <sheetName val="Bab10"/>
      <sheetName val="BHN-ALAT"/>
      <sheetName val="Bab12"/>
      <sheetName val="Pri"/>
      <sheetName val="Qry"/>
      <sheetName val="Cur"/>
      <sheetName val="Agg Halus &amp; Kasar"/>
      <sheetName val="Df-Kuan"/>
      <sheetName val="UP_an"/>
      <sheetName val="AMP"/>
      <sheetName val="PRICE"/>
      <sheetName val="Income Statement-May 2004"/>
      <sheetName val="XLS Avg Rev"/>
      <sheetName val="JOB'S"/>
      <sheetName val="200212ac"/>
      <sheetName val="REG TOTAL"/>
      <sheetName val="LDA LTW"/>
      <sheetName val="DIV INC"/>
      <sheetName val="MAIN"/>
      <sheetName val="LTM"/>
      <sheetName val="DropZone"/>
      <sheetName val="DCF 3"/>
      <sheetName val="EQ. IRR"/>
      <sheetName val="Debt Return Analy"/>
      <sheetName val="Toggles"/>
      <sheetName val="Particular Sch"/>
      <sheetName val="393585-DJS"/>
      <sheetName val="CISI INJ FITTING"/>
      <sheetName val="VESI-522444-DJSrev"/>
      <sheetName val="GammaEquivalents"/>
      <sheetName val="CAB 2"/>
      <sheetName val="HIT-PLAT"/>
      <sheetName val="Boq-civil"/>
      <sheetName val="SUMIF"/>
      <sheetName val="Hrg_Bhn2"/>
      <sheetName val="H_SAT-PRK"/>
      <sheetName val="DATA_BASE"/>
      <sheetName val="Upah_Bhn"/>
      <sheetName val="610_04"/>
      <sheetName val="610_05"/>
      <sheetName val="610_06"/>
      <sheetName val="610_07"/>
      <sheetName val="610_08"/>
      <sheetName val="Det_Str_BT"/>
      <sheetName val="BERAT_TUL_"/>
      <sheetName val="14_jalan&amp;saluran"/>
      <sheetName val="BAHAN_(2)"/>
      <sheetName val="QSS_Building"/>
      <sheetName val="Unit_Cost"/>
      <sheetName val="rab-str-TAHAP_1-PC"/>
      <sheetName val="UNIT PRICE"/>
      <sheetName val="jpr"/>
      <sheetName val="H.DASAR"/>
      <sheetName val="Milsheet"/>
      <sheetName val="Std-Prod KS"/>
      <sheetName val="H_BHN"/>
      <sheetName val="A_BANTU"/>
      <sheetName val="TUNJUK JASA"/>
      <sheetName val="2. PEMBUKAAN"/>
      <sheetName val="4.0 RESUM KEWAJ HARGA"/>
      <sheetName val="Base-A"/>
      <sheetName val="meth hsl nego"/>
      <sheetName val="Penjumlahan"/>
      <sheetName val="Judul"/>
      <sheetName val="Overlap"/>
      <sheetName val="WorkPlan2"/>
      <sheetName val="DailyWeeklyPlan"/>
      <sheetName val="CODESS"/>
      <sheetName val="BP1_23"/>
      <sheetName val="ANALISA EL DAN ELC"/>
      <sheetName val="besi"/>
      <sheetName val="3-DIV2"/>
      <sheetName val="schtng"/>
      <sheetName val="schalt"/>
      <sheetName val="MAP-2A"/>
      <sheetName val="Gi¸VËtT­"/>
      <sheetName val="CAT_5"/>
      <sheetName val="AN. HS PEK.BETON"/>
      <sheetName val="OP. ALAT"/>
      <sheetName val="OP. PERJAM"/>
      <sheetName val="B. PERSONIL"/>
      <sheetName val="KAN. LOKAL"/>
      <sheetName val="own"/>
      <sheetName val="Rekap AHSP"/>
      <sheetName val="G.Grouting"/>
      <sheetName val="H. INSTRUMEN BAGONG"/>
      <sheetName val="F. Jalan &amp; Jembatan"/>
      <sheetName val="A. Persiapan"/>
      <sheetName val="Tenaga"/>
      <sheetName val="lampiran"/>
      <sheetName val="Sat_Bahu"/>
      <sheetName val="umum"/>
      <sheetName val="Harga Bahan Fabrikasi"/>
      <sheetName val="Uph&amp;bhn"/>
      <sheetName val="R.A.B."/>
      <sheetName val="6-AGREGAT"/>
      <sheetName val="rate-alat"/>
      <sheetName val="ANALISA_BAHAN"/>
      <sheetName val="Daft_Sewa_Alat"/>
      <sheetName val="H_Satuan_Dasar"/>
      <sheetName val="DIV_2"/>
      <sheetName val="pas_wm"/>
      <sheetName val="Bantuan_Entry"/>
      <sheetName val="1__BQ"/>
      <sheetName val="OP__ALAT"/>
      <sheetName val="OP__PERJAM"/>
      <sheetName val="B__PERSONIL"/>
      <sheetName val="KAN__LOKAL"/>
      <sheetName val="LAL_-_PASAR_PAGI_"/>
      <sheetName val="Rekap_M&amp;E_ADD1_R"/>
      <sheetName val="4-Basic_Price"/>
      <sheetName val="Analisa_(2)"/>
      <sheetName val="H__Dasar"/>
      <sheetName val="BAR_SCREEN"/>
      <sheetName val="Rekap_AHSP"/>
      <sheetName val="G_Grouting"/>
      <sheetName val="H__INSTRUMEN_BAGONG"/>
      <sheetName val="F__Jalan_&amp;_Jembatan"/>
      <sheetName val="A__Persiapan"/>
      <sheetName val="Cover_Daf_2"/>
      <sheetName val="Met__Minor"/>
      <sheetName val="Agg_Halus_&amp;_Kasar"/>
      <sheetName val="Sat_Pekerjaan"/>
      <sheetName val="NP_(2)"/>
      <sheetName val="B_Penunjang"/>
      <sheetName val="harga_ANALISA"/>
      <sheetName val="ANALISA_ME"/>
      <sheetName val="_"/>
      <sheetName val="AHS_-_Riel"/>
      <sheetName val="Harga_Bahan_Fabrikasi"/>
      <sheetName val="HRG_BAHAN_&amp;_UPAH_okk"/>
      <sheetName val="Analis_Kusen_okk"/>
      <sheetName val="rek_det_1-3"/>
      <sheetName val="POINT_SCHEDULE"/>
      <sheetName val="SCHEDULE_"/>
      <sheetName val="Rekap_1"/>
      <sheetName val="Currency_Rate"/>
      <sheetName val="___"/>
      <sheetName val="hRG_Stn_Bhn,Uph,_perl"/>
      <sheetName val="Up_&amp;_bhn"/>
      <sheetName val="Rekap_analis"/>
      <sheetName val="Bill_2"/>
      <sheetName val="Bill_3"/>
      <sheetName val="Bill_4"/>
      <sheetName val="Bill_5"/>
      <sheetName val="Basic_Price"/>
      <sheetName val=" PE-F-42 MR 9 Manpower"/>
      <sheetName val="BLDG_DCI"/>
      <sheetName val="BLDG_MCI"/>
      <sheetName val="JAN2002"/>
      <sheetName val="BQ ARS"/>
      <sheetName val="Analisa Tend"/>
      <sheetName val="Final(1)summary"/>
      <sheetName val="BQ &amp; Harga"/>
      <sheetName val="97 사업추정(WEKI)"/>
      <sheetName val="Isolasi Luar"/>
      <sheetName val="NC-CM"/>
      <sheetName val="CF Alat"/>
      <sheetName val="analis standar(20m)"/>
      <sheetName val="ANAL BETON"/>
      <sheetName val="REQDELTA"/>
      <sheetName val="ahs3"/>
      <sheetName val="Eq. Mobilization"/>
      <sheetName val="Huruf (9)"/>
      <sheetName val="amtek"/>
      <sheetName val="Daftar Upah,Bhn,&amp; alat"/>
      <sheetName val="T-3.2 UP Material"/>
      <sheetName val="Hsatuan-OK"/>
      <sheetName val="S.BAHAN"/>
      <sheetName val="DATA PROYEK"/>
      <sheetName val="RECORD"/>
      <sheetName val="Strand PDMR1"/>
      <sheetName val="Post tension PDMR1"/>
      <sheetName val="Rokan 1"/>
      <sheetName val="Jml HRG-ALT-04"/>
      <sheetName val="CCO ALT-04"/>
      <sheetName val="D8"/>
      <sheetName val="10.1 (1)"/>
      <sheetName val="10.1 (2)"/>
      <sheetName val="10.1 (3)"/>
      <sheetName val="10.1 (4)"/>
      <sheetName val="10.1 (5)"/>
      <sheetName val="MEP"/>
      <sheetName val="page 1"/>
      <sheetName val="Satuan"/>
      <sheetName val="Diameter"/>
      <sheetName val="HSDMAT"/>
      <sheetName val="2.1.1.1 MOBILISASI"/>
      <sheetName val="2.1.1 PEK. PERSIAPAN"/>
      <sheetName val="2.2.1 TANAH"/>
      <sheetName val="4.1.1 BETON"/>
      <sheetName val="4.2.1 BESI &amp; ALUMINIUM"/>
      <sheetName val="4.4.1 DINDING PASANGAN"/>
      <sheetName val="4.4.2 PLESTERAN"/>
      <sheetName val="4.4.3 PENUTUP LANTAI &amp; DINDING"/>
      <sheetName val="4.5.1 PLAFOND"/>
      <sheetName val="4.5.2 ATAP"/>
      <sheetName val="4.7.1 CAT"/>
      <sheetName val="5.1.1 SANITASI GEDUNG"/>
      <sheetName val="SEWA ALT"/>
      <sheetName val="ANalat"/>
      <sheetName val="Daf. Upah &amp; Bah"/>
      <sheetName val="Divisi 10 (2)"/>
      <sheetName val="LPH 1"/>
      <sheetName val="5-Peralatan"/>
      <sheetName val="Harga Satuan Dasar"/>
      <sheetName val="PO2"/>
      <sheetName val="HM.MEK."/>
      <sheetName val="Factor"/>
      <sheetName val="DAF.ALAT"/>
      <sheetName val="COST-SUM"/>
      <sheetName val="AN-ALAT"/>
      <sheetName val="Meto"/>
      <sheetName val="S.UPAH"/>
      <sheetName val="Bahan+Upah ALL"/>
      <sheetName val="HIT-BALOK "/>
      <sheetName val="HIT-BETON"/>
      <sheetName val="Buku Besar 1"/>
      <sheetName val="RAB OK!"/>
      <sheetName val="Jln akses"/>
      <sheetName val="tubuh jln Cbg-Tjs"/>
      <sheetName val="Rab Sintel"/>
      <sheetName val="DED Bjr-Cjl"/>
      <sheetName val="Lahan +Tertib"/>
      <sheetName val="RC-ANL"/>
      <sheetName val="BQ_E20_02_Rp_"/>
      <sheetName val="ACCESS"/>
      <sheetName val="AODB"/>
      <sheetName val="Rekap BQ"/>
      <sheetName val="BAS"/>
      <sheetName val="BHS"/>
      <sheetName val="GARBARATA"/>
      <sheetName val="CCTV"/>
      <sheetName val="JARINGAN DATA"/>
      <sheetName val="FA"/>
      <sheetName val="FIDS"/>
      <sheetName val="MASTER CLOCK"/>
      <sheetName val="IPTV"/>
      <sheetName val="IP PABX"/>
      <sheetName val="TATA SUARA"/>
      <sheetName val="ANAL_2.1"/>
      <sheetName val="VOL_1"/>
      <sheetName val="LAMP_2.2"/>
      <sheetName val="M+MC"/>
      <sheetName val="Lt. 1 (A)"/>
      <sheetName val="9"/>
      <sheetName val="Konfirm"/>
      <sheetName val="HARGADASAR"/>
      <sheetName val="7.공정표"/>
      <sheetName val="PRD 01-7 alat"/>
      <sheetName val="EDTL"/>
      <sheetName val="3-DIV3"/>
      <sheetName val="BACK"/>
      <sheetName val="LBK1"/>
      <sheetName val="L2B-METODE"/>
      <sheetName val="Lamp.2A Ana Sat Mata Pemb Ut"/>
      <sheetName val="mat&amp;upah"/>
      <sheetName val="ANALISA JAN 08"/>
      <sheetName val="MixBed"/>
      <sheetName val="CondPol"/>
      <sheetName val="3-DIV4"/>
      <sheetName val="RAB VIDEO WALL KOE"/>
      <sheetName val="RAB PC"/>
      <sheetName val="ANALISA KOE"/>
      <sheetName val="DATA MENTAH"/>
      <sheetName val="AUTO"/>
      <sheetName val="REKAP KOE MDC"/>
      <sheetName val="AUTO (2)"/>
      <sheetName val="REKAP KOE"/>
      <sheetName val="RAB DESIGN KOE"/>
      <sheetName val="RAB persiapan"/>
      <sheetName val="RAB BUILD KOE"/>
      <sheetName val="KURVA S"/>
      <sheetName val="BARCHART"/>
      <sheetName val="harga akomodasi"/>
      <sheetName val="AUTO (3)"/>
      <sheetName val="Simulasi Margin mdc"/>
      <sheetName val="REKAP MDC"/>
      <sheetName val="RAB BUILD MDC"/>
      <sheetName val="RAB VIDEO WALL MDC"/>
      <sheetName val="RAB PC MDC"/>
      <sheetName val="RAB DESIGN MDC"/>
      <sheetName val="Detail Konstruksi"/>
      <sheetName val="Prakiraan RAP Konst"/>
      <sheetName val="AHS Konstr MDC"/>
      <sheetName val="DHS Konstr MDC"/>
      <sheetName val="ANALISA MDC"/>
      <sheetName val="KURVA S MDC"/>
      <sheetName val="BARCHART MDC "/>
      <sheetName val="AHS MDC (KANTOR)"/>
      <sheetName val="DHS MDC (KANTOR)"/>
      <sheetName val="DIVISI I 50"/>
      <sheetName val="HRG_SAT_2006"/>
      <sheetName val="Div3"/>
      <sheetName val="Div4"/>
      <sheetName val="Sheet9"/>
      <sheetName val="Analisa Upah _ Bahan Plum"/>
      <sheetName val="Sat Bah &amp; Up"/>
      <sheetName val="HARSAT-lhn"/>
      <sheetName val="brd2"/>
      <sheetName val="DB-PU"/>
      <sheetName val="Pay Items"/>
      <sheetName val="C &amp; G RHS"/>
      <sheetName val="13mm E.P "/>
      <sheetName val="20mm(E.P)"/>
      <sheetName val="20mm(StaircaseP.P)"/>
      <sheetName val="13mm P.P"/>
      <sheetName val="공사비"/>
      <sheetName val="Sheet5"/>
      <sheetName val="금액내역서"/>
      <sheetName val="upah bahan"/>
      <sheetName val="112-885"/>
      <sheetName val="Anl.+"/>
      <sheetName val="BAHAN &amp; ALAT"/>
      <sheetName val="4-Quarry"/>
      <sheetName val="IPAL_1_"/>
      <sheetName val="PIPA_1"/>
      <sheetName val="D-3_(M)"/>
      <sheetName val="D-7_(M)"/>
      <sheetName val="Harga_S_Dasar_UNTUK_IDISI"/>
      <sheetName val="dhsb"/>
      <sheetName val="A~H"/>
      <sheetName val="Upah,Bahan, Alat"/>
      <sheetName val="Daftar Harga Dasar"/>
      <sheetName val="UpahKerja"/>
      <sheetName val="cal borepile"/>
      <sheetName val="REKAPMC"/>
      <sheetName val="hrg-sat.pek"/>
      <sheetName val="D3"/>
      <sheetName val="D4"/>
      <sheetName val="D5"/>
      <sheetName val="B.V.2"/>
      <sheetName val="B.V.1"/>
      <sheetName val="Cover (x)"/>
      <sheetName val="Cor Apt"/>
      <sheetName val="Gia"/>
      <sheetName val="PL1"/>
      <sheetName val="PL2"/>
      <sheetName val="PL3"/>
      <sheetName val="PL4"/>
      <sheetName val="AHS Tipe A rev KMS"/>
      <sheetName val="AHS Tipe 1 Dormitor rev KMS"/>
      <sheetName val="LMP BA"/>
      <sheetName val="DET 1"/>
      <sheetName val="DET 2"/>
      <sheetName val="SOUND"/>
      <sheetName val="GPON"/>
      <sheetName val="RACK_EC"/>
      <sheetName val="GR_EC"/>
      <sheetName val="SS"/>
      <sheetName val="A.Card"/>
      <sheetName val="TLP"/>
      <sheetName val="TP"/>
      <sheetName val="D.Kamar"/>
      <sheetName val="cat"/>
      <sheetName val="HARDAS-MAT"/>
      <sheetName val="Bea Op Alat"/>
      <sheetName val="BY_Alat(sewa)-6"/>
      <sheetName val="Hit bi transport"/>
      <sheetName val="BY_Mat-4"/>
      <sheetName val="GBR-15"/>
      <sheetName val="PASOK-16"/>
      <sheetName val="ahs1"/>
      <sheetName val="Form 1"/>
      <sheetName val="Antek3"/>
      <sheetName val="SAT_BHN"/>
      <sheetName val="rb-42M"/>
      <sheetName val="HPP X Q'TY"/>
      <sheetName val="RINCIAN-SC"/>
      <sheetName val="RKP TOTAL SEMUA"/>
      <sheetName val="HP"/>
      <sheetName val="SUM ALL"/>
      <sheetName val="6100Ã"/>
      <sheetName val="6100_x0010_"/>
      <sheetName val="Rekap Biaya"/>
      <sheetName val="Currency"/>
      <sheetName val="WF "/>
      <sheetName val="ANL.2.1"/>
      <sheetName val="DIV 7"/>
      <sheetName val="DIV 3"/>
      <sheetName val="KPI-Jakon"/>
      <sheetName val="code"/>
      <sheetName val="Option List"/>
      <sheetName val="Prog_Imbalan"/>
      <sheetName val="REG_TOTAL"/>
      <sheetName val="XLS_Avg_Rev"/>
      <sheetName val="Bill_6"/>
      <sheetName val="Bill_7"/>
      <sheetName val="SH_breakdown"/>
      <sheetName val="RAB_-1"/>
      <sheetName val="Rekap_Prelim"/>
      <sheetName val="Analisa_Baku_STR_ARS"/>
      <sheetName val="Analisa_ME_"/>
      <sheetName val="hit_BKMM1"/>
      <sheetName val="LDA_LTW"/>
      <sheetName val="DIV_INC"/>
      <sheetName val="DCF_3"/>
      <sheetName val="EQ__IRR"/>
      <sheetName val="Debt_Return_Analy"/>
      <sheetName val="Urugan_Pasir"/>
      <sheetName val="H_Satuan6"/>
      <sheetName val="Jam_Alat5"/>
      <sheetName val="Vol_Lining5"/>
      <sheetName val="Vol_K_2255"/>
      <sheetName val="Analisa_&amp;_Upah4"/>
      <sheetName val="Analisa_Harga4"/>
      <sheetName val="struktur_tdk_dipakai4"/>
      <sheetName val="D_BOARD_LAMA4"/>
      <sheetName val="Hrg_Bhn3"/>
      <sheetName val="RAB_Arsitek4"/>
      <sheetName val="FORM_X_COST4"/>
      <sheetName val="Daf_11"/>
      <sheetName val="Bill_5_Summary4"/>
      <sheetName val="BQ_ME4"/>
      <sheetName val="Bill_2_Summary4"/>
      <sheetName val="Agregat_Halus_&amp;_Kasar4"/>
      <sheetName val="Upah_&amp;_Bahan4"/>
      <sheetName val="data_Masjid_Ksrn4"/>
      <sheetName val="RAB_Interior4"/>
      <sheetName val="Pipa_2003"/>
      <sheetName val="HARSAT_BAHAN4"/>
      <sheetName val="Bill_4_Summary4"/>
      <sheetName val="Bill_3_Summary4"/>
      <sheetName val="Unit_Rate4"/>
      <sheetName val="F_3-84"/>
      <sheetName val="Daf_Harga4"/>
      <sheetName val="An__Harga4"/>
      <sheetName val="Harsat_Upah4"/>
      <sheetName val="Harsat_Pekerjaan4"/>
      <sheetName val="HARGA_MATERIAL4"/>
      <sheetName val="D_1_74"/>
      <sheetName val="D_2_34"/>
      <sheetName val="B_T4"/>
      <sheetName val="Analisa_23"/>
      <sheetName val="D_1_54"/>
      <sheetName val="D_2_24"/>
      <sheetName val="Analisa_Upah_&amp;_Bahan_Plum4"/>
      <sheetName val="Als_Struk4"/>
      <sheetName val="Cash_Flow_bulanan4"/>
      <sheetName val="Cover_Daf-24"/>
      <sheetName val="HARGA_ALAT4"/>
      <sheetName val="Bill_2_4_8"/>
      <sheetName val="Daftar_Harga4"/>
      <sheetName val="Daftar_Upah4"/>
      <sheetName val="ANALISA_GRS_TENGAH4"/>
      <sheetName val="harga_bahan4"/>
      <sheetName val="harga_upah4"/>
      <sheetName val="Perhit_Alat3"/>
      <sheetName val="rab-str_Adm4"/>
      <sheetName val="R_A_B3"/>
      <sheetName val="Sat_Bahan4"/>
      <sheetName val="Sat_Alat4"/>
      <sheetName val="Sat_Upah4"/>
      <sheetName val="Economic_Assumptions3"/>
      <sheetName val="Urai__Resap_pengikat3"/>
      <sheetName val="PRD_01-74"/>
      <sheetName val="PRD_01-84"/>
      <sheetName val="PRD_01-114"/>
      <sheetName val="PRD_01-104"/>
      <sheetName val="_Harsat_Baru4"/>
      <sheetName val="Rab_Struktur4"/>
      <sheetName val="perhitungan_indeks4"/>
      <sheetName val="Bangunan_Utama4"/>
      <sheetName val="Analisa___Upah4"/>
      <sheetName val="GD_144"/>
      <sheetName val="Bill_2_4_9"/>
      <sheetName val="ANALISA_PEK_UMUM3"/>
      <sheetName val="Fill_this_out_first___3"/>
      <sheetName val="Harga_Satuan3"/>
      <sheetName val="3_Mob3"/>
      <sheetName val="DCF_SD_JUNI_043"/>
      <sheetName val="Perhitungan_Besi3"/>
      <sheetName val="HB_3"/>
      <sheetName val="Data_Ktr_Bupati_Tapsel3"/>
      <sheetName val="Anl_Sipil3"/>
      <sheetName val="Analisa_SNI4"/>
      <sheetName val="BQ_3"/>
      <sheetName val="Analisa_Harga_Satuan3"/>
      <sheetName val="Hit_Vol_Str_Jambi3"/>
      <sheetName val="Analisa_Quarry3"/>
      <sheetName val="Daft_Kuantitas3"/>
      <sheetName val="ANALISA_ALAT_BERAT3"/>
      <sheetName val="Analisa_HSP3"/>
      <sheetName val="Analisa_Gabungan3"/>
      <sheetName val="Accept__Letter1"/>
      <sheetName val="Alat_&amp;_Bahan3"/>
      <sheetName val="TE_TS_FA_LAN_MATV3"/>
      <sheetName val="Upah_dan_Bahan3"/>
      <sheetName val="BILL_14"/>
      <sheetName val="610_07A3"/>
      <sheetName val="HARDAS_PERKIM_23"/>
      <sheetName val="Bill_of_Qty3"/>
      <sheetName val="Bill_rekap3"/>
      <sheetName val="DIV_13"/>
      <sheetName val="Sis_Hidrol3"/>
      <sheetName val="Brk_Dwn_Sipil3"/>
      <sheetName val="Pipa_10_mm3"/>
      <sheetName val="Pipa_8_mm3"/>
      <sheetName val="Pipa_Fiber3"/>
      <sheetName val="Pipa_PE3"/>
      <sheetName val="Rekap_Tot3"/>
      <sheetName val="REKAP_ANALISA_SESUAI_PU3"/>
      <sheetName val="ANALISA_STRUKTUR_3"/>
      <sheetName val="REKAP_ANALISA_TO_PRINT3"/>
      <sheetName val="TP_ALAT3"/>
      <sheetName val="RPP01_63"/>
      <sheetName val="UPAH_BAHAN_ARST3"/>
      <sheetName val="met_bab33"/>
      <sheetName val="anal_bab83"/>
      <sheetName val="Rekap_Direct_Cost3"/>
      <sheetName val="Analisa_0213"/>
      <sheetName val="progres_sub_unv3"/>
      <sheetName val="BINA_GRAFINDO1"/>
      <sheetName val="BINA_MITRA_1"/>
      <sheetName val="DAOUD_MATULA1"/>
      <sheetName val="MAHRUM_NISA1"/>
      <sheetName val="RUDI_SAIFIN1"/>
      <sheetName val="Calcu_023"/>
      <sheetName val="COST_TOGO3"/>
      <sheetName val="D_BOARD3"/>
      <sheetName val="ANS_STR3"/>
      <sheetName val="HARGA_BAHAN_UPAH3"/>
      <sheetName val="REKAP_A_BESAR3"/>
      <sheetName val="II_1_STR_GED_A3"/>
      <sheetName val="Ans_Kom_Precast3"/>
      <sheetName val="Analisa_STR3"/>
      <sheetName val="An_H_Sat_Pek_Ut1"/>
      <sheetName val="01A-_RAB1"/>
      <sheetName val="Rekap_Anal3"/>
      <sheetName val="Harga_Satuan_(T_P_)3"/>
      <sheetName val="Analisa_HSP_(T_P_)3"/>
      <sheetName val="BILL_OF_QUANTITY3"/>
      <sheetName val="_R_A_B3"/>
      <sheetName val="Hrg_Bhn_(2)3"/>
      <sheetName val="H_SAT3"/>
      <sheetName val="Bor_Pile3"/>
      <sheetName val="ANALISA_SM3"/>
      <sheetName val="Based_KV,_palembang_&amp;_KJI3"/>
      <sheetName val="RAB_AR&amp;STR1"/>
      <sheetName val="daf_harga_(reil)3"/>
      <sheetName val="_Biaya_alat_jam_(reil)3"/>
      <sheetName val="_Biaya_alat_jam3"/>
      <sheetName val="Sat__Pek_1"/>
      <sheetName val="2__MVAC_R11"/>
      <sheetName val="Mat_Elk2"/>
      <sheetName val="Mat_Mek2"/>
      <sheetName val="AHS_Isolasi2"/>
      <sheetName val="B_as3"/>
      <sheetName val="penawaran_baja3"/>
      <sheetName val="Pos_4-13"/>
      <sheetName val="Str_BT1"/>
      <sheetName val="STR_PODIUM1"/>
      <sheetName val="STR_PODIUM_(2)1"/>
      <sheetName val="REKAP_STR1"/>
      <sheetName val="REKAP_ME_CSPL1"/>
      <sheetName val="RAB_ME2"/>
      <sheetName val="sheet_22"/>
      <sheetName val="H_Sat_Jembatan3"/>
      <sheetName val="IDLE_ALAT1"/>
      <sheetName val="Ana_PasBatu_7_41"/>
      <sheetName val="Grading_Tahap_11"/>
      <sheetName val="SUMBER_DAYA1"/>
      <sheetName val="Perm__Test1"/>
      <sheetName val="DEPRE_051"/>
      <sheetName val="River_Protect1"/>
      <sheetName val="An_Struktur2"/>
      <sheetName val="Unit_Rate_(2)2"/>
      <sheetName val="ANALISA_SNI'07(ubh_bgsting)1"/>
      <sheetName val="tabel_berat1"/>
      <sheetName val="R__Upah1"/>
      <sheetName val="R__Bahan1"/>
      <sheetName val="R__Alat1"/>
      <sheetName val="R__Subkont1"/>
      <sheetName val="ANALISA_1"/>
      <sheetName val="7_ASAT1"/>
      <sheetName val="7_DATA1"/>
      <sheetName val="5_RBKI1"/>
      <sheetName val="6_RBKA1"/>
      <sheetName val="Analis_harga1"/>
      <sheetName val="Det_Str_BT1"/>
      <sheetName val="BERAT_TUL_1"/>
      <sheetName val="14_jalan&amp;saluran1"/>
      <sheetName val="BAHAN_(2)1"/>
      <sheetName val="Bantuan_Entry1"/>
      <sheetName val="Sec_I_ML1"/>
      <sheetName val="A_1_Persiapan_non_std1"/>
      <sheetName val="Ana__PU1"/>
      <sheetName val="Master_1_01"/>
      <sheetName val="Owning_cost_Alat1"/>
      <sheetName val="o_rekap#41"/>
      <sheetName val="dongia_(2)1"/>
      <sheetName val="DON_GIA1"/>
      <sheetName val="THPDMoi__(2)1"/>
      <sheetName val="CHITIET_VL-NC1"/>
      <sheetName val="CHITIET_VL-NC-TT_-1p1"/>
      <sheetName val="TH_XL1"/>
      <sheetName val="CHITIET_VL-NC-TT-3p1"/>
      <sheetName val="t-h_HA_THE1"/>
      <sheetName val="TONGKE3p_1"/>
      <sheetName val="Rekap__ME1"/>
      <sheetName val="Input_Data1"/>
      <sheetName val="dongia__2_1"/>
      <sheetName val="THPDMoi___2_1"/>
      <sheetName val="TONG_HOP_VL_NC1"/>
      <sheetName val="TH_VL__NC__DDHT_Thanhphuoc1"/>
      <sheetName val="t_h_HA_THE1"/>
      <sheetName val="CHITIET_VL_NC_TT__1p1"/>
      <sheetName val="TONG_HOP_VL_NC_TT1"/>
      <sheetName val="CHITIET_VL_NC1"/>
      <sheetName val="CHITIET_VL_NC_TT_3p1"/>
      <sheetName val="KPVC_BD_1"/>
      <sheetName val="Prog_Imbalan1"/>
      <sheetName val="Balok_L_21"/>
      <sheetName val="Spec_ME1"/>
      <sheetName val="anal_SNI1"/>
      <sheetName val="1_Cover1"/>
      <sheetName val="Anals_11"/>
      <sheetName val="rap_rinci1"/>
      <sheetName val="Analisa_Mob__31"/>
      <sheetName val="Analisa_Mob_11"/>
      <sheetName val="Analisa_Alat1"/>
      <sheetName val="RAB_(A)_(2)1"/>
      <sheetName val="DATA_BASE1"/>
      <sheetName val="Up_&amp;_bhn1"/>
      <sheetName val="REG_TOTAL1"/>
      <sheetName val="XLS_Avg_Rev1"/>
      <sheetName val="Bill_21"/>
      <sheetName val="Bill_31"/>
      <sheetName val="Bill_41"/>
      <sheetName val="Bill_51"/>
      <sheetName val="Bill_61"/>
      <sheetName val="Bill_71"/>
      <sheetName val="MASTER_11"/>
      <sheetName val="Galian_11"/>
      <sheetName val="Peralatan_(2)1"/>
      <sheetName val="Daftar_Sewa1"/>
      <sheetName val="Analisa_(ok_punya)1"/>
      <sheetName val="Rekap_Vol1"/>
      <sheetName val="BT_KALI1"/>
      <sheetName val="REK_ADD1"/>
      <sheetName val="M_Pekerjaan1"/>
      <sheetName val="QSS_Building1"/>
      <sheetName val="Unit_Cost1"/>
      <sheetName val="pas_wm1"/>
      <sheetName val="Daft_Sewa_Alat1"/>
      <sheetName val="Upah_Bhn1"/>
      <sheetName val="SCHEDULE_1"/>
      <sheetName val="SH_breakdown1"/>
      <sheetName val="RAB_-11"/>
      <sheetName val="B_Penunjang1"/>
      <sheetName val="S_roomToyota1"/>
      <sheetName val="H__Dasar1"/>
      <sheetName val="BAR_SCREEN1"/>
      <sheetName val="Rekap_Prelim1"/>
      <sheetName val="Analisa_Baku_STR_ARS1"/>
      <sheetName val="Analisa_ME_1"/>
      <sheetName val="hit_BKMM2"/>
      <sheetName val="LDA_LTW1"/>
      <sheetName val="DIV_INC1"/>
      <sheetName val="DCF_31"/>
      <sheetName val="EQ__IRR1"/>
      <sheetName val="Debt_Return_Analy1"/>
      <sheetName val="Rekap_M&amp;E_ADD1_R1"/>
      <sheetName val="harga_ANALISA1"/>
      <sheetName val="ANALISA_GEDUNG1"/>
      <sheetName val="ANALISA_ME1"/>
      <sheetName val="H_SAT-PRK1"/>
      <sheetName val="Analisa_(2)1"/>
      <sheetName val="610_041"/>
      <sheetName val="610_051"/>
      <sheetName val="610_061"/>
      <sheetName val="610_071"/>
      <sheetName val="610_081"/>
      <sheetName val="Rekap_Bill1"/>
      <sheetName val="Balance_sheet1"/>
      <sheetName val="AHS_-_Riel1"/>
      <sheetName val="Urugan_Pasir1"/>
      <sheetName val="Sat_Pekerjaan1"/>
      <sheetName val="POINT_SCHEDULE1"/>
      <sheetName val="_1"/>
      <sheetName val="4-Basic_Price1"/>
      <sheetName val="ANA-HRG"/>
      <sheetName val="Sat Das"/>
      <sheetName val="TIKET ATB"/>
      <sheetName val="RENPEN"/>
      <sheetName val="Analisa DW"/>
      <sheetName val="Rekap Addendum"/>
      <sheetName val="AHSATBAJA"/>
      <sheetName val="railing"/>
      <sheetName val="Engine"/>
      <sheetName val="Monitor"/>
      <sheetName val="RAW MATERIALS "/>
      <sheetName val="BEKISTING"/>
      <sheetName val="h90-160 (penebalan)"/>
      <sheetName val="SPT TAHUNAN"/>
      <sheetName val="Rinc_Setoran Astek"/>
      <sheetName val="DPLK_PST"/>
      <sheetName val="jkk_takaful"/>
      <sheetName val="pt-perso"/>
      <sheetName val="BETON BERTULANG "/>
      <sheetName val="Anal alat"/>
      <sheetName val="AC - BC"/>
      <sheetName val="AC - WC"/>
      <sheetName val="bhn-upah"/>
      <sheetName val="Peny_Bdn Jln"/>
      <sheetName val="Base B Bahu"/>
      <sheetName val="K-250"/>
      <sheetName val="Gali Biasa"/>
      <sheetName val="Gali_Sal"/>
      <sheetName val="Mortar"/>
      <sheetName val="Rutin Jembatan"/>
      <sheetName val="Rutin Saluran"/>
      <sheetName val="Prime"/>
      <sheetName val="Tack"/>
      <sheetName val="matrix"/>
      <sheetName val="Ur_Biasa"/>
      <sheetName val="Ur_Pil"/>
      <sheetName val="Baja"/>
      <sheetName val="Analisa -Baku"/>
      <sheetName val="BQNSC"/>
      <sheetName val="Contract-Data"/>
      <sheetName val="Anal. Pancang"/>
      <sheetName val="00 _ Earthwork EF_RL"/>
      <sheetName val="DESBT"/>
      <sheetName val="boq TOGAFU"/>
      <sheetName val="schedulle1"/>
      <sheetName val="HUTANG"/>
      <sheetName val="KH-Q1,Q2,01"/>
      <sheetName val="Sumda1"/>
      <sheetName val="Material Properties"/>
      <sheetName val="eqp-rek"/>
      <sheetName val="Conn. Lib"/>
      <sheetName val="Metod TWR"/>
      <sheetName val="2.0 Procurement"/>
      <sheetName val="PO-2"/>
      <sheetName val="5. Pek. CF Silo"/>
      <sheetName val="2. Pek. Preheater"/>
      <sheetName val="shor"/>
      <sheetName val="div-5"/>
      <sheetName val="div-6"/>
      <sheetName val="div-7"/>
      <sheetName val="ABSEN"/>
      <sheetName val="UPAH_B_KAS"/>
      <sheetName val="UPAH_B_KAS _2_"/>
      <sheetName val="T_TANGAN"/>
      <sheetName val="HS Dasar "/>
      <sheetName val="%"/>
      <sheetName val="Print"/>
      <sheetName val="BLOK-BJR"/>
      <sheetName val="GP-WB"/>
      <sheetName val="TOTAL UPAH"/>
      <sheetName val="PLANT"/>
      <sheetName val="TL"/>
      <sheetName val="PROD 15-1"/>
      <sheetName val="DIND"/>
      <sheetName val="PS"/>
      <sheetName val="STR-ATAS"/>
      <sheetName val="ANAL_WK"/>
      <sheetName val="AHS-8FO"/>
      <sheetName val="AHS-8UP"/>
      <sheetName val="1.B"/>
      <sheetName val="COMBINE"/>
      <sheetName val="HB ARSITEKTUR"/>
      <sheetName val="HB STRUKTUR"/>
      <sheetName val="TAGIHAN"/>
      <sheetName val="DAF-3"/>
      <sheetName val="Bill 2.1 Basement 41 "/>
      <sheetName val="Analis Kusen 1 ESKALASI"/>
      <sheetName val="ALAT1"/>
      <sheetName val="ALAT2 (TDK DIPAKAI)"/>
      <sheetName val="DIV10"/>
      <sheetName val="EQ"/>
      <sheetName val="MTa"/>
      <sheetName val="Anal Alat Type II A"/>
      <sheetName val="D _ W sizes"/>
      <sheetName val="RAHS"/>
      <sheetName val="Customize Your Purchase Order"/>
      <sheetName val="Arsitek"/>
      <sheetName val="lh"/>
      <sheetName val="ANAL KOEF"/>
      <sheetName val="PEMBESIAN BALOK tukang (2)"/>
      <sheetName val="AKP"/>
      <sheetName val="ANTEKNIK"/>
      <sheetName val="BY_Bank-12"/>
      <sheetName val="PP-8"/>
      <sheetName val="BY_TL-9"/>
      <sheetName val="BY_Upah-3"/>
      <sheetName val="CAT-14"/>
      <sheetName val="TNG_TL-10"/>
      <sheetName val="RBP-1"/>
      <sheetName val="RBP-KP"/>
      <sheetName val="Waktu"/>
      <sheetName val="upah,bhn,alt"/>
      <sheetName val="rab KRAN UMUM"/>
      <sheetName val="rab PMA"/>
      <sheetName val="change"/>
      <sheetName val="Cost Control Utk Perub RAP"/>
      <sheetName val="Sel Dev"/>
      <sheetName val="Proposal"/>
      <sheetName val="RAP Change"/>
      <sheetName val="RAP Sisa"/>
      <sheetName val="Analis har"/>
      <sheetName val="hps-Tbg.sgu"/>
      <sheetName val="Deep Well"/>
      <sheetName val="Pek Luar"/>
      <sheetName val="Parkir"/>
      <sheetName val="UPAH-BHN (2)"/>
      <sheetName val="EVALUASI 64"/>
      <sheetName val="SATPEK PIPA"/>
      <sheetName val="PROCURE"/>
      <sheetName val="bahan 2004"/>
      <sheetName val="Type 54"/>
      <sheetName val="Gd-Alsus"/>
      <sheetName val="Mako SatBrimobda"/>
      <sheetName val="Type 130"/>
      <sheetName val="BQMP"/>
      <sheetName val="Eng_Hrs (HO)"/>
      <sheetName val="chiet tinh"/>
      <sheetName val="TYPICAL"/>
      <sheetName val="B.U.A"/>
      <sheetName val="Div-3"/>
      <sheetName val="Div-8"/>
      <sheetName val="Cable Control"/>
      <sheetName val="FORM_BQ_TL_PRATU_4cct"/>
      <sheetName val="JULI"/>
      <sheetName val="List Of Basic Price"/>
      <sheetName val="Biaya UK Prod"/>
      <sheetName val="20.1.1 Bahan Bangun &amp; Konstruks"/>
      <sheetName val="22 Operasional Kegiatan"/>
      <sheetName val="rekapan"/>
      <sheetName val="rab_usulan cco"/>
      <sheetName val="usulan cco2 ok"/>
      <sheetName val="RAB_3LT"/>
      <sheetName val="uph bhn"/>
      <sheetName val="ANL-E"/>
      <sheetName val="E"/>
      <sheetName val="D"/>
      <sheetName val="F"/>
      <sheetName val="G"/>
      <sheetName val="H"/>
      <sheetName val="Analisa.Hourly"/>
      <sheetName val="analt"/>
      <sheetName val="bjr"/>
      <sheetName val="SCEDHULLE"/>
      <sheetName val="H_Satuan7"/>
      <sheetName val="Jam_Alat6"/>
      <sheetName val="Vol_Lining6"/>
      <sheetName val="Vol_K_2256"/>
      <sheetName val="Analisa_&amp;_Upah5"/>
      <sheetName val="Analisa_Harga5"/>
      <sheetName val="struktur_tdk_dipakai5"/>
      <sheetName val="D_BOARD_LAMA5"/>
      <sheetName val="Hrg_Bhn4"/>
      <sheetName val="RAB_Arsitek5"/>
      <sheetName val="FORM_X_COST5"/>
      <sheetName val="Bill_5_Summary5"/>
      <sheetName val="BQ_ME5"/>
      <sheetName val="Bill_2_Summary5"/>
      <sheetName val="Agregat_Halus_&amp;_Kasar5"/>
      <sheetName val="Upah_&amp;_Bahan5"/>
      <sheetName val="data_Masjid_Ksrn5"/>
      <sheetName val="RAB_Interior5"/>
      <sheetName val="Pipa_2004"/>
      <sheetName val="HARSAT_BAHAN5"/>
      <sheetName val="Bill_4_Summary5"/>
      <sheetName val="Bill_3_Summary5"/>
      <sheetName val="Unit_Rate5"/>
      <sheetName val="F_3-85"/>
      <sheetName val="Daf_Harga5"/>
      <sheetName val="An__Harga5"/>
      <sheetName val="Harsat_Upah5"/>
      <sheetName val="Harsat_Pekerjaan5"/>
      <sheetName val="HARGA_MATERIAL5"/>
      <sheetName val="D_1_75"/>
      <sheetName val="D_2_35"/>
      <sheetName val="B_T5"/>
      <sheetName val="Analisa_24"/>
      <sheetName val="D_1_55"/>
      <sheetName val="D_2_25"/>
      <sheetName val="Analisa_Upah_&amp;_Bahan_Plum5"/>
      <sheetName val="Als_Struk5"/>
      <sheetName val="Cash_Flow_bulanan5"/>
      <sheetName val="Cover_Daf-25"/>
      <sheetName val="HARGA_ALAT5"/>
      <sheetName val="Bill_2_4_10"/>
      <sheetName val="Daftar_Harga5"/>
      <sheetName val="Daftar_Upah5"/>
      <sheetName val="ANALISA_GRS_TENGAH5"/>
      <sheetName val="harga_bahan5"/>
      <sheetName val="harga_upah5"/>
      <sheetName val="Perhit_Alat4"/>
      <sheetName val="rab-str_Adm5"/>
      <sheetName val="R_A_B4"/>
      <sheetName val="Sat_Bahan5"/>
      <sheetName val="Sat_Alat5"/>
      <sheetName val="Sat_Upah5"/>
      <sheetName val="Economic_Assumptions4"/>
      <sheetName val="Urai__Resap_pengikat4"/>
      <sheetName val="PRD_01-75"/>
      <sheetName val="PRD_01-85"/>
      <sheetName val="PRD_01-115"/>
      <sheetName val="PRD_01-105"/>
      <sheetName val="_Harsat_Baru5"/>
      <sheetName val="Rab_Struktur5"/>
      <sheetName val="perhitungan_indeks5"/>
      <sheetName val="Bangunan_Utama5"/>
      <sheetName val="Analisa___Upah5"/>
      <sheetName val="GD_145"/>
      <sheetName val="Bill_2_4_11"/>
      <sheetName val="ANALISA_PEK_UMUM4"/>
      <sheetName val="Fill_this_out_first___4"/>
      <sheetName val="Harga_Satuan4"/>
      <sheetName val="3_Mob4"/>
      <sheetName val="DCF_SD_JUNI_044"/>
      <sheetName val="Perhitungan_Besi4"/>
      <sheetName val="HB_4"/>
      <sheetName val="Data_Ktr_Bupati_Tapsel4"/>
      <sheetName val="Anl_Sipil4"/>
      <sheetName val="Analisa_SNI5"/>
      <sheetName val="BQ_4"/>
      <sheetName val="Analisa_Harga_Satuan4"/>
      <sheetName val="Hit_Vol_Str_Jambi4"/>
      <sheetName val="Analisa_Quarry4"/>
      <sheetName val="Daft_Kuantitas4"/>
      <sheetName val="ANALISA_ALAT_BERAT4"/>
      <sheetName val="Analisa_HSP4"/>
      <sheetName val="Analisa_Gabungan4"/>
      <sheetName val="Accept__Letter2"/>
      <sheetName val="Alat_&amp;_Bahan4"/>
      <sheetName val="TE_TS_FA_LAN_MATV4"/>
      <sheetName val="Upah_dan_Bahan4"/>
      <sheetName val="BILL_15"/>
      <sheetName val="610_07A4"/>
      <sheetName val="HARDAS_PERKIM_24"/>
      <sheetName val="Bill_of_Qty4"/>
      <sheetName val="Bill_rekap4"/>
      <sheetName val="DIV_14"/>
      <sheetName val="Sis_Hidrol4"/>
      <sheetName val="Brk_Dwn_Sipil4"/>
      <sheetName val="Pipa_10_mm4"/>
      <sheetName val="Pipa_8_mm4"/>
      <sheetName val="Pipa_Fiber4"/>
      <sheetName val="Pipa_PE4"/>
      <sheetName val="Rekap_Tot4"/>
      <sheetName val="REKAP_ANALISA_SESUAI_PU4"/>
      <sheetName val="ANALISA_STRUKTUR_4"/>
      <sheetName val="REKAP_ANALISA_TO_PRINT4"/>
      <sheetName val="TP_ALAT4"/>
      <sheetName val="RPP01_64"/>
      <sheetName val="UPAH_BAHAN_ARST4"/>
      <sheetName val="met_bab34"/>
      <sheetName val="anal_bab84"/>
      <sheetName val="Rekap_Direct_Cost4"/>
      <sheetName val="Analisa_0214"/>
      <sheetName val="progres_sub_unv4"/>
      <sheetName val="BINA_GRAFINDO2"/>
      <sheetName val="BINA_MITRA_2"/>
      <sheetName val="DAOUD_MATULA2"/>
      <sheetName val="MAHRUM_NISA2"/>
      <sheetName val="RUDI_SAIFIN2"/>
      <sheetName val="Calcu_024"/>
      <sheetName val="COST_TOGO4"/>
      <sheetName val="D_BOARD4"/>
      <sheetName val="ANS_STR4"/>
      <sheetName val="HARGA_BAHAN_UPAH4"/>
      <sheetName val="REKAP_A_BESAR4"/>
      <sheetName val="II_1_STR_GED_A4"/>
      <sheetName val="Ans_Kom_Precast4"/>
      <sheetName val="Analisa_STR4"/>
      <sheetName val="An_H_Sat_Pek_Ut2"/>
      <sheetName val="01A-_RAB2"/>
      <sheetName val="Rekap_Anal4"/>
      <sheetName val="Harga_Satuan_(T_P_)4"/>
      <sheetName val="Analisa_HSP_(T_P_)4"/>
      <sheetName val="BILL_OF_QUANTITY4"/>
      <sheetName val="_R_A_B4"/>
      <sheetName val="Hrg_Bhn_(2)4"/>
      <sheetName val="H_SAT4"/>
      <sheetName val="Bor_Pile4"/>
      <sheetName val="ANALISA_SM4"/>
      <sheetName val="Based_KV,_palembang_&amp;_KJI4"/>
      <sheetName val="RAB_AR&amp;STR2"/>
      <sheetName val="daf_harga_(reil)4"/>
      <sheetName val="_Biaya_alat_jam_(reil)4"/>
      <sheetName val="_Biaya_alat_jam4"/>
      <sheetName val="Sat__Pek_2"/>
      <sheetName val="2__MVAC_R12"/>
      <sheetName val="Mat_Elk3"/>
      <sheetName val="Mat_Mek3"/>
      <sheetName val="AHS_Isolasi3"/>
      <sheetName val="B_as4"/>
      <sheetName val="penawaran_baja4"/>
      <sheetName val="Pos_4-14"/>
      <sheetName val="Str_BT2"/>
      <sheetName val="STR_PODIUM2"/>
      <sheetName val="STR_PODIUM_(2)2"/>
      <sheetName val="REKAP_STR2"/>
      <sheetName val="REKAP_ME_CSPL2"/>
      <sheetName val="RAB_ME3"/>
      <sheetName val="sheet_23"/>
      <sheetName val="H_Sat_Jembatan4"/>
      <sheetName val="IDLE_ALAT2"/>
      <sheetName val="Ana_PasBatu_7_42"/>
      <sheetName val="Grading_Tahap_12"/>
      <sheetName val="SUMBER_DAYA2"/>
      <sheetName val="Perm__Test2"/>
      <sheetName val="DEPRE_052"/>
      <sheetName val="River_Protect2"/>
      <sheetName val="An_Struktur3"/>
      <sheetName val="Unit_Rate_(2)3"/>
      <sheetName val="ANALISA_SNI'07(ubh_bgsting)2"/>
      <sheetName val="tabel_berat2"/>
      <sheetName val="R__Upah2"/>
      <sheetName val="R__Bahan2"/>
      <sheetName val="R__Alat2"/>
      <sheetName val="R__Subkont2"/>
      <sheetName val="7_ASAT2"/>
      <sheetName val="7_DATA2"/>
      <sheetName val="5_RBKI2"/>
      <sheetName val="6_RBKA2"/>
      <sheetName val="Analis_harga2"/>
      <sheetName val="Det_Str_BT2"/>
      <sheetName val="BERAT_TUL_2"/>
      <sheetName val="14_jalan&amp;saluran2"/>
      <sheetName val="BAHAN_(2)2"/>
      <sheetName val="Bantuan_Entry2"/>
      <sheetName val="Sec_I_ML2"/>
      <sheetName val="A_1_Persiapan_non_std2"/>
      <sheetName val="Ana__PU2"/>
      <sheetName val="Master_1_02"/>
      <sheetName val="Owning_cost_Alat2"/>
      <sheetName val="o_rekap#42"/>
      <sheetName val="dongia_(2)2"/>
      <sheetName val="DON_GIA2"/>
      <sheetName val="THPDMoi__(2)2"/>
      <sheetName val="CHITIET_VL-NC2"/>
      <sheetName val="CHITIET_VL-NC-TT_-1p2"/>
      <sheetName val="TH_XL2"/>
      <sheetName val="CHITIET_VL-NC-TT-3p2"/>
      <sheetName val="t-h_HA_THE2"/>
      <sheetName val="TONGKE3p_2"/>
      <sheetName val="Rekap__ME2"/>
      <sheetName val="Input_Data2"/>
      <sheetName val="dongia__2_2"/>
      <sheetName val="THPDMoi___2_2"/>
      <sheetName val="TONG_HOP_VL_NC2"/>
      <sheetName val="TH_VL__NC__DDHT_Thanhphuoc2"/>
      <sheetName val="t_h_HA_THE2"/>
      <sheetName val="CHITIET_VL_NC_TT__1p2"/>
      <sheetName val="TONG_HOP_VL_NC_TT2"/>
      <sheetName val="CHITIET_VL_NC2"/>
      <sheetName val="CHITIET_VL_NC_TT_3p2"/>
      <sheetName val="KPVC_BD_2"/>
      <sheetName val="Prog_Imbalan2"/>
      <sheetName val="Balok_L_22"/>
      <sheetName val="Spec_ME2"/>
      <sheetName val="anal_SNI2"/>
      <sheetName val="1_Cover2"/>
      <sheetName val="Anals_12"/>
      <sheetName val="rap_rinci2"/>
      <sheetName val="Analisa_Mob__32"/>
      <sheetName val="Analisa_Mob_12"/>
      <sheetName val="Analisa_Alat2"/>
      <sheetName val="RAB_(A)_(2)2"/>
      <sheetName val="DATA_BASE2"/>
      <sheetName val="Up_&amp;_bhn2"/>
      <sheetName val="REG_TOTAL2"/>
      <sheetName val="XLS_Avg_Rev2"/>
      <sheetName val="Bill_22"/>
      <sheetName val="Bill_32"/>
      <sheetName val="Bill_42"/>
      <sheetName val="Bill_52"/>
      <sheetName val="Bill_62"/>
      <sheetName val="Bill_72"/>
      <sheetName val="MASTER_12"/>
      <sheetName val="Galian_12"/>
      <sheetName val="Peralatan_(2)2"/>
      <sheetName val="Daftar_Sewa2"/>
      <sheetName val="Analisa_(ok_punya)2"/>
      <sheetName val="Rekap_Vol2"/>
      <sheetName val="BT_KALI2"/>
      <sheetName val="REK_ADD2"/>
      <sheetName val="M_Pekerjaan2"/>
      <sheetName val="QSS_Building2"/>
      <sheetName val="Unit_Cost2"/>
      <sheetName val="pas_wm2"/>
      <sheetName val="Daft_Sewa_Alat2"/>
      <sheetName val="Upah_Bhn2"/>
      <sheetName val="SCHEDULE_2"/>
      <sheetName val="SH_breakdown2"/>
      <sheetName val="RAB_-12"/>
      <sheetName val="B_Penunjang2"/>
      <sheetName val="S_roomToyota2"/>
      <sheetName val="H__Dasar2"/>
      <sheetName val="BAR_SCREEN2"/>
      <sheetName val="Rekap_Prelim2"/>
      <sheetName val="Analisa_Baku_STR_ARS2"/>
      <sheetName val="Analisa_ME_2"/>
      <sheetName val="hit_BKMM3"/>
      <sheetName val="LDA_LTW2"/>
      <sheetName val="DIV_INC2"/>
      <sheetName val="DCF_32"/>
      <sheetName val="EQ__IRR2"/>
      <sheetName val="Debt_Return_Analy2"/>
      <sheetName val="Rekap_M&amp;E_ADD1_R2"/>
      <sheetName val="harga_ANALISA2"/>
      <sheetName val="ANALISA_GEDUNG2"/>
      <sheetName val="ANALISA_ME2"/>
      <sheetName val="H_SAT-PRK2"/>
      <sheetName val="Analisa_(2)2"/>
      <sheetName val="610_042"/>
      <sheetName val="610_052"/>
      <sheetName val="610_062"/>
      <sheetName val="610_072"/>
      <sheetName val="610_082"/>
      <sheetName val="Rekap_Bill2"/>
      <sheetName val="Balance_sheet2"/>
      <sheetName val="AHS_-_Riel2"/>
      <sheetName val="Urugan_Pasir2"/>
      <sheetName val="Sat_Pekerjaan2"/>
      <sheetName val="POINT_SCHEDULE2"/>
      <sheetName val="_2"/>
      <sheetName val="4-Basic_Price2"/>
      <sheetName val="Option_List"/>
      <sheetName val="Bill_of_Qty_MEP"/>
      <sheetName val="Breakdown_ACS_(Actual)"/>
      <sheetName val="Breakdown_ACS_(Contract)"/>
      <sheetName val="Data_Alat"/>
      <sheetName val="D3_4_4"/>
      <sheetName val="PIPE&amp;ACCESORRIES_(3)"/>
      <sheetName val="rab-str-TAHAP_1-PC1"/>
      <sheetName val="ANALISA_OKE"/>
      <sheetName val="Alat_Berat"/>
      <sheetName val="DAF_HRG"/>
      <sheetName val="rab_-_persiapan_&amp;_lantai-1"/>
      <sheetName val="V___REKAP_TOTAL_-_MEP"/>
      <sheetName val="REKAP_-_SITEPLAN"/>
      <sheetName val="REKAP_UTILITAS"/>
      <sheetName val="REKAP_GEDUNG"/>
      <sheetName val="REKAP_-_POS_JAGA"/>
      <sheetName val="RELOKASI_-_EXISTING"/>
      <sheetName val="V___1_MEKANIKAL_-_SITEPLAN"/>
      <sheetName val="V___2_ELEKTRIKAL_-_SITEPLAN"/>
      <sheetName val="_V___1_MEKANIKAL_-_UTILITAS"/>
      <sheetName val="_V___2_ELEKTRIKAL_-_UTILITAS_"/>
      <sheetName val="V_1__MEKANIKAL_-_GDG"/>
      <sheetName val="V_2_1__ELEKTRIKAL_GDG_"/>
      <sheetName val="Analisa_Harga_Inst__Penerangan"/>
      <sheetName val="Particular_Sch"/>
      <sheetName val="Man_Power"/>
      <sheetName val="DOORS_&amp;WINDOWS"/>
      <sheetName val="BQ-1A_prelim"/>
      <sheetName val="_Columns"/>
      <sheetName val="Final_Summary"/>
      <sheetName val="BREAKDOWN_2"/>
      <sheetName val="RUMUS_BTL"/>
      <sheetName val="an__struktur"/>
      <sheetName val="Report_detil_kondisi"/>
      <sheetName val="detil_kondisi"/>
      <sheetName val="CISI_INJ_FITTING"/>
      <sheetName val="Realisasi_Mingguan"/>
      <sheetName val="Realisasi_Harian"/>
      <sheetName val="Rencana_Harian"/>
      <sheetName val="Rencana_Mingguan"/>
      <sheetName val="Dump_Truck"/>
      <sheetName val="Tuki_1"/>
      <sheetName val="Tuki_2"/>
      <sheetName val="Tuki_3"/>
      <sheetName val="Tuki_4"/>
      <sheetName val="Tuki_5"/>
      <sheetName val="Tuki_6"/>
      <sheetName val="Tuki_7"/>
      <sheetName val="Tuki_8"/>
      <sheetName val="Besi_Tuka"/>
      <sheetName val="HSU_2016"/>
      <sheetName val="Pay_Items"/>
      <sheetName val="C_&amp;_G_RHS"/>
      <sheetName val="13mm_E_P_"/>
      <sheetName val="20mm(E_P)"/>
      <sheetName val="20mm(StaircaseP_P)"/>
      <sheetName val="13mm_P_P"/>
      <sheetName val="Income_Statement-May_2004"/>
      <sheetName val="H_DASAR"/>
      <sheetName val="analisa_STRUKTUR"/>
      <sheetName val="Sat_Das"/>
      <sheetName val="Divisi_10_(2)"/>
      <sheetName val="LPH_1"/>
      <sheetName val="MEApart_1"/>
      <sheetName val="MEApart_2"/>
      <sheetName val="_PE-F-42_MR_9_Manpower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UNIT_PRICE"/>
      <sheetName val="HARGA SATUAN UPAH PEKERJA"/>
      <sheetName val="SAT PL"/>
      <sheetName val="SAT EL"/>
      <sheetName val="TR"/>
      <sheetName val="PV"/>
      <sheetName val="ARL"/>
      <sheetName val="CB"/>
      <sheetName val="KBL"/>
      <sheetName val="Kuantitas &amp; Harga"/>
      <sheetName val="LAP   (4)"/>
      <sheetName val="LAP   (11)"/>
      <sheetName val="upah.bahan.alat"/>
      <sheetName val="analisa.K"/>
      <sheetName val="daftarkuantitas"/>
      <sheetName val="(ANALISA-lain)"/>
      <sheetName val="Mushala"/>
      <sheetName val="Meth "/>
      <sheetName val="TABEL-DETASIR"/>
      <sheetName val="EARTH WORKS"/>
      <sheetName val="H.BAHAN"/>
      <sheetName val="B.LAIN2"/>
      <sheetName val="IN"/>
      <sheetName val="BELI _SEPTEMBER"/>
      <sheetName val="Satuan Upah &amp; Bahan"/>
      <sheetName val="SAT"/>
      <sheetName val="tidak dipakai 1"/>
      <sheetName val="BQ Detail"/>
      <sheetName val="daf_3_OK_"/>
      <sheetName val="daf_7_OK_"/>
      <sheetName val="JADUAL"/>
      <sheetName val="HSD Upah"/>
      <sheetName val="Master 1.0 (2)"/>
      <sheetName val="Master Sch 1.0-sro2.Adari diske"/>
      <sheetName val="LO"/>
      <sheetName val="Master_1_0_(2)"/>
      <sheetName val="Master_Sch_1_0-sro2_Adari_diske"/>
      <sheetName val="Vibro_Roller"/>
      <sheetName val="REF.ONLY"/>
      <sheetName val="ALATSEWA"/>
      <sheetName val="FLAF&amp;PARTSI"/>
      <sheetName val="SUMBER"/>
      <sheetName val="BAB_5_2_BiaLang"/>
      <sheetName val="Girder-30"/>
      <sheetName val="Ereksi-Girder-16"/>
      <sheetName val="ANALISA 1"/>
      <sheetName val="ctTBA"/>
      <sheetName val="DC"/>
      <sheetName val="UP-MAT-ALT"/>
      <sheetName val="GEN-ITEM"/>
      <sheetName val="terendah"/>
      <sheetName val="LOADDAT"/>
      <sheetName val="PROG"/>
      <sheetName val="BIAYA 07"/>
      <sheetName val="DET 08"/>
      <sheetName val="CF-hot"/>
      <sheetName val="NP (4)"/>
      <sheetName val="DRUP (ASLI)"/>
      <sheetName val="RKP PLUMBING"/>
      <sheetName val="01A_ RAB"/>
      <sheetName val="Bab13"/>
      <sheetName val="NS GD.UGD"/>
      <sheetName val="STD GD.UGD"/>
      <sheetName val="SELISIH HARGA"/>
      <sheetName val="gvl"/>
      <sheetName val="TYPE2"/>
      <sheetName val="GD B"/>
      <sheetName val="GD C"/>
      <sheetName val="GD D"/>
      <sheetName val="GD E"/>
      <sheetName val="GD F"/>
      <sheetName val="GD G"/>
      <sheetName val="GD N"/>
      <sheetName val="PH"/>
      <sheetName val="PURA"/>
      <sheetName val="GD A"/>
      <sheetName val="HLM"/>
      <sheetName val="M8"/>
      <sheetName val="CRUDE RE-bar"/>
      <sheetName val="GFA-20-N"/>
      <sheetName val="JSiar"/>
      <sheetName val="RC-BHN"/>
      <sheetName val="FAK"/>
      <sheetName val="RAB-ME"/>
      <sheetName val="Master_1_0_(2)1"/>
      <sheetName val="Master_Sch_1_0-sro2_Adari_disk1"/>
      <sheetName val="REF_ONLY"/>
      <sheetName val="Anl_+"/>
      <sheetName val="01A__RAB"/>
      <sheetName val="Analis_Kusen_1_ESKALASI"/>
      <sheetName val="NP_(4)"/>
      <sheetName val="RKP_PLUMBING"/>
      <sheetName val="GD_B"/>
      <sheetName val="GD_C"/>
      <sheetName val="GD_D"/>
      <sheetName val="GD_E"/>
      <sheetName val="GD_F"/>
      <sheetName val="GD_G"/>
      <sheetName val="GD_N"/>
      <sheetName val="GD_A"/>
      <sheetName val="CRUDE_RE-bar"/>
      <sheetName val="SELISIH_HARGA"/>
      <sheetName val="Man Power _ Comp"/>
      <sheetName val="MARK UP"/>
      <sheetName val="skenario"/>
      <sheetName val="REKAP (2)"/>
      <sheetName val="ES STG"/>
      <sheetName val="Lead Schedule"/>
      <sheetName val="Antek-2"/>
      <sheetName val="LEMBAR1"/>
      <sheetName val="TOWN"/>
      <sheetName val="INPUT 2"/>
      <sheetName val="A LIS"/>
      <sheetName val="A REKAP"/>
      <sheetName val="LISTRIK"/>
      <sheetName val="RATE&amp;FCTR"/>
      <sheetName val="Quantity"/>
      <sheetName val="eval. Juli"/>
      <sheetName val="G1"/>
      <sheetName val="rincian per proyek"/>
      <sheetName val="Analisa Tekhnis"/>
      <sheetName val="jan"/>
      <sheetName val="FEB"/>
      <sheetName val="MAR"/>
      <sheetName val="BD Div-2 sd 7.6"/>
      <sheetName val="Input monthly capex"/>
      <sheetName val="DES 15"/>
      <sheetName val="PERFORM"/>
      <sheetName val="RAP1"/>
      <sheetName val="pivotscd"/>
      <sheetName val="BAG-III"/>
      <sheetName val="Master Sch 1.0-sro2"/>
      <sheetName val="1~3"/>
      <sheetName val="5"/>
      <sheetName val="6"/>
      <sheetName val="bill qty"/>
      <sheetName val="DivVII"/>
      <sheetName val="F1c DATA ADM6"/>
      <sheetName val="Master Edit"/>
      <sheetName val="Appendix 2(SatDas)"/>
      <sheetName val="Du_lieu"/>
      <sheetName val="5-RLP01"/>
      <sheetName val="1-LBP01"/>
      <sheetName val="DIVISI 3"/>
      <sheetName val="2 MASTER APP"/>
      <sheetName val="Master_1_0_(2)2"/>
      <sheetName val="Master_Sch_1_0-sro2_Adari_disk2"/>
      <sheetName val="Bill_of_Qty_MEP1"/>
      <sheetName val="REF_ONLY1"/>
      <sheetName val="BIAYA_07"/>
      <sheetName val="DET_08"/>
      <sheetName val="DRUP_(ASLI)"/>
      <sheetName val="NS_GD_UGD"/>
      <sheetName val="STD_GD_UGD"/>
      <sheetName val="MARK_UP"/>
      <sheetName val="Man_Power___Comp"/>
      <sheetName val="DIVISI_3"/>
      <sheetName val="AnalisaSIPIL RIIL"/>
      <sheetName val="IV_1"/>
      <sheetName val="I_3_3"/>
      <sheetName val="ListEL"/>
      <sheetName val="bahan dan upah"/>
      <sheetName val="Bab 6 -3(5)"/>
      <sheetName val="2.3(2) Gor"/>
      <sheetName val="8.4.2 Rambu"/>
      <sheetName val="HPP"/>
      <sheetName val="DKH-S3"/>
      <sheetName val="RinciBab1"/>
      <sheetName val="UMUM-PU"/>
      <sheetName val="pro ra op"/>
      <sheetName val="grafik"/>
      <sheetName val="schalat"/>
      <sheetName val="schman"/>
      <sheetName val="schmat"/>
      <sheetName val="3-DIV5"/>
      <sheetName val="By"/>
      <sheetName val="Anl.2s.d4e"/>
      <sheetName val="01A__RAB1"/>
      <sheetName val="REKAP_(2)"/>
      <sheetName val="Rekap_Biaya"/>
      <sheetName val="Rekap_RAP"/>
      <sheetName val="ES_STG"/>
      <sheetName val="Lead_Schedule"/>
      <sheetName val="INPUT_2"/>
      <sheetName val="A_LIS"/>
      <sheetName val="A_REKAP"/>
      <sheetName val="eval__Juli"/>
      <sheetName val="rincian_per_proyek"/>
      <sheetName val="BD_Div-2_sd_7_6"/>
      <sheetName val="Analisa_Tekhnis"/>
      <sheetName val="Analisa_RAP"/>
      <sheetName val="Penyebaran_M"/>
      <sheetName val="Input_monthly_capex"/>
      <sheetName val="DES_15"/>
      <sheetName val="Hrg_Sat"/>
      <sheetName val="Master_Sch_1_0-sro2"/>
      <sheetName val="Master_1_03"/>
      <sheetName val="Master_1_0_(2)3"/>
      <sheetName val="Master_Sch_1_0-sro2_Adari_disk3"/>
      <sheetName val="Bill_of_Qty_MEP2"/>
      <sheetName val="REF_ONLY2"/>
      <sheetName val="Anl_+1"/>
      <sheetName val="BIAYA_071"/>
      <sheetName val="DET_081"/>
      <sheetName val="ANALISA_11"/>
      <sheetName val="RKP_PLUMBING1"/>
      <sheetName val="01A__RAB2"/>
      <sheetName val="DRUP_(ASLI)1"/>
      <sheetName val="Analis_Kusen_1_ESKALASI1"/>
      <sheetName val="NP_(4)1"/>
      <sheetName val="SELISIH_HARGA1"/>
      <sheetName val="NS_GD_UGD1"/>
      <sheetName val="STD_GD_UGD1"/>
      <sheetName val="rab_-_persiapan_&amp;_lantai-11"/>
      <sheetName val="MARK_UP1"/>
      <sheetName val="GD_B1"/>
      <sheetName val="GD_C1"/>
      <sheetName val="GD_D1"/>
      <sheetName val="GD_E1"/>
      <sheetName val="GD_F1"/>
      <sheetName val="GD_G1"/>
      <sheetName val="GD_N1"/>
      <sheetName val="GD_A1"/>
      <sheetName val="CRUDE_RE-bar1"/>
      <sheetName val="REKAP_(2)1"/>
      <sheetName val="Rekap_Biaya1"/>
      <sheetName val="Rekap_RAP1"/>
      <sheetName val="ES_STG1"/>
      <sheetName val="Man_Power___Comp1"/>
      <sheetName val="Lead_Schedule1"/>
      <sheetName val="INPUT_21"/>
      <sheetName val="A_LIS1"/>
      <sheetName val="A_REKAP1"/>
      <sheetName val="eval__Juli1"/>
      <sheetName val="rincian_per_proyek1"/>
      <sheetName val="BD_Div-2_sd_7_61"/>
      <sheetName val="Analisa_Tekhnis1"/>
      <sheetName val="Analisa_RAP1"/>
      <sheetName val="Penyebaran_M1"/>
      <sheetName val="Input_monthly_capex1"/>
      <sheetName val="DES_151"/>
      <sheetName val="Hrg_Sat1"/>
      <sheetName val="Master_Sch_1_0-sro21"/>
      <sheetName val="Sat Bah _ Up"/>
      <sheetName val="BoQ C4"/>
      <sheetName val="SAPON"/>
      <sheetName val="Tab"/>
      <sheetName val="DATA-ALAT"/>
      <sheetName val="Group"/>
      <sheetName val="J"/>
      <sheetName val="Hit Vol_Sk"/>
      <sheetName val="pivot2"/>
      <sheetName val="Hrg Dsr"/>
      <sheetName val="3A7.1.Jln Insitu"/>
      <sheetName val="HSA &amp; PAB"/>
      <sheetName val="Harga Upah "/>
      <sheetName val="Div.7.2"/>
      <sheetName val="BQ(ars)"/>
      <sheetName val="PBK01"/>
      <sheetName val="CASH-lapangan"/>
      <sheetName val="Hutang-div"/>
      <sheetName val="Rincian hutang-Lap"/>
      <sheetName val="DIVI3"/>
      <sheetName val="Kajian Kendala"/>
      <sheetName val="KAS"/>
      <sheetName val="coba"/>
      <sheetName val="WT-LIST"/>
      <sheetName val="bukan PNS"/>
      <sheetName val="Analisa SNI STANDART "/>
      <sheetName val="Dasboard"/>
      <sheetName val="H_Upah"/>
      <sheetName val="Markup"/>
      <sheetName val="Formulir 7.6"/>
      <sheetName val="hitungan"/>
      <sheetName val="RAP (2)"/>
      <sheetName val="BUL"/>
      <sheetName val="S_perny &amp; CV_lama"/>
      <sheetName val="div7"/>
      <sheetName val="rab me (by owner) "/>
      <sheetName val="BQ (by owner)"/>
      <sheetName val="rab me (fisik)"/>
      <sheetName val="CalSheet"/>
      <sheetName val="m schedule"/>
      <sheetName val="Hitung"/>
      <sheetName val="Gal-Tim(A)"/>
      <sheetName val="Beton(B)"/>
      <sheetName val="Analis Upah"/>
      <sheetName val="RAB JALUR Lend.tinggi"/>
      <sheetName val="Luas-Tot"/>
      <sheetName val="2.E"/>
      <sheetName val="2.F"/>
      <sheetName val="Gaji Pokok"/>
      <sheetName val="T. Proyek-Jabatan"/>
      <sheetName val="T. Lokasi"/>
      <sheetName val="T. Rumah"/>
      <sheetName val="T. Transport"/>
      <sheetName val="MAP-Prog"/>
      <sheetName val="BoQ Total_lama"/>
      <sheetName val="ANSTRUK"/>
      <sheetName val="Typ ITS"/>
      <sheetName val="ekuitanak"/>
      <sheetName val="PHI"/>
      <sheetName val="Har Sat"/>
      <sheetName val="Harga "/>
      <sheetName val="3-DIV7.B"/>
      <sheetName val="anaMob"/>
      <sheetName val="DKH SN1-A"/>
      <sheetName val="S curve PRCPT"/>
      <sheetName val="CUACA"/>
      <sheetName val="Man_Power_Const"/>
      <sheetName val="Worksheet"/>
      <sheetName val="HARGA SAT"/>
      <sheetName val="compaction"/>
      <sheetName val="Anals"/>
      <sheetName val=" Analisa Harga"/>
      <sheetName val="HS Bhn&amp;Upah"/>
      <sheetName val="Bang B"/>
      <sheetName val="PopCache"/>
      <sheetName val="Solar"/>
      <sheetName val="OLI HEQ"/>
      <sheetName val="BQ-Structur"/>
      <sheetName val="Rekap RAP real (2)"/>
      <sheetName val="HRG DSR APP"/>
      <sheetName val="Hrgdsrupah"/>
      <sheetName val="Master_1_04"/>
      <sheetName val="Master_1_0_(2)4"/>
      <sheetName val="Master_Sch_1_0-sro2_Adari_disk4"/>
      <sheetName val="Bill_of_Qty_MEP3"/>
      <sheetName val="Up_&amp;_bhn3"/>
      <sheetName val="REF_ONLY3"/>
      <sheetName val="Anl_+2"/>
      <sheetName val="NP_(4)2"/>
      <sheetName val="01A__RAB3"/>
      <sheetName val="Analis_Kusen_1_ESKALASI2"/>
      <sheetName val="ANALISA_12"/>
      <sheetName val="rab_-_persiapan_&amp;_lantai-12"/>
      <sheetName val="RKP_PLUMBING2"/>
      <sheetName val="GD_B2"/>
      <sheetName val="GD_C2"/>
      <sheetName val="GD_D2"/>
      <sheetName val="GD_E2"/>
      <sheetName val="GD_F2"/>
      <sheetName val="GD_G2"/>
      <sheetName val="GD_N2"/>
      <sheetName val="GD_A2"/>
      <sheetName val="Rekap_Biaya2"/>
      <sheetName val="MARK_UP2"/>
      <sheetName val="ES_STG2"/>
      <sheetName val="Man_Power___Comp2"/>
      <sheetName val="BIAYA_072"/>
      <sheetName val="DET_082"/>
      <sheetName val="DRUP_(ASLI)2"/>
      <sheetName val="SELISIH_HARGA2"/>
      <sheetName val="NS_GD_UGD2"/>
      <sheetName val="STD_GD_UGD2"/>
      <sheetName val="CRUDE_RE-bar2"/>
      <sheetName val="REKAP_(2)2"/>
      <sheetName val="DIVISI_31"/>
      <sheetName val="Master_Sch_1_0-sro22"/>
      <sheetName val="2_MASTER_APP"/>
      <sheetName val="Rekap_RAP2"/>
      <sheetName val="A_LIS2"/>
      <sheetName val="A_REKAP2"/>
      <sheetName val="AnalisaSIPIL_RIIL"/>
      <sheetName val="INPUT_22"/>
      <sheetName val="eval__Juli2"/>
      <sheetName val="Lead_Schedule2"/>
      <sheetName val="Analisa_Tekhnis2"/>
      <sheetName val="Input_monthly_capex2"/>
      <sheetName val="Analisa_RAP2"/>
      <sheetName val="Penyebaran_M2"/>
      <sheetName val="DES_152"/>
      <sheetName val="pro_ra_op"/>
      <sheetName val="Hrg_Sat2"/>
      <sheetName val="rincian_per_proyek2"/>
      <sheetName val="BD_Div-2_sd_7_62"/>
      <sheetName val="bill_qty"/>
      <sheetName val="F1c_DATA_ADM6"/>
      <sheetName val="Master_Edit"/>
      <sheetName val="Appendix_2(SatDas)"/>
      <sheetName val="Hit_Vol_Sk"/>
      <sheetName val="bahan_dan_upah"/>
      <sheetName val="Bab_6_-3(5)"/>
      <sheetName val="2_3(2)_Gor"/>
      <sheetName val="8_4_2_Rambu"/>
      <sheetName val="Data_Teknik"/>
      <sheetName val="RAP_(2)"/>
      <sheetName val="HARGA_SATUAN_DASAR"/>
      <sheetName val="2_E"/>
      <sheetName val="2_F"/>
      <sheetName val="Gaji_Pokok"/>
      <sheetName val="T__Proyek-Jabatan"/>
      <sheetName val="T__Lokasi"/>
      <sheetName val="T__Rumah"/>
      <sheetName val="T__Transport"/>
      <sheetName val="Anl_2s_d4e"/>
      <sheetName val="Analis_Upah"/>
      <sheetName val="RAB_JALUR_Lend_tinggi"/>
      <sheetName val="Kuantitas_&amp;_Harga"/>
      <sheetName val="HSA_&amp;_PAB"/>
      <sheetName val="Harga_Upah_"/>
      <sheetName val="TONG_HOP_VL-NC"/>
      <sheetName val="BoQ_Total_lama"/>
      <sheetName val="m_schedule"/>
      <sheetName val="Master_1_05"/>
      <sheetName val="Master_1_0_(2)5"/>
      <sheetName val="Master_Sch_1_0-sro2_Adari_disk5"/>
      <sheetName val="Bill_of_Qty_MEP4"/>
      <sheetName val="Up_&amp;_bhn4"/>
      <sheetName val="REF_ONLY4"/>
      <sheetName val="Perm__Test3"/>
      <sheetName val="DRUP_(ASLI)3"/>
      <sheetName val="SELISIH_HARGA3"/>
      <sheetName val="Anl_+3"/>
      <sheetName val="rab_-_persiapan_&amp;_lantai-13"/>
      <sheetName val="01A__RAB4"/>
      <sheetName val="GD_B3"/>
      <sheetName val="GD_C3"/>
      <sheetName val="GD_D3"/>
      <sheetName val="GD_E3"/>
      <sheetName val="GD_F3"/>
      <sheetName val="GD_G3"/>
      <sheetName val="GD_N3"/>
      <sheetName val="GD_A3"/>
      <sheetName val="NS_GD_UGD3"/>
      <sheetName val="STD_GD_UGD3"/>
      <sheetName val="01A-_RAB3"/>
      <sheetName val="Analis_Kusen_1_ESKALASI3"/>
      <sheetName val="NP_(4)3"/>
      <sheetName val="BIAYA_073"/>
      <sheetName val="DET_083"/>
      <sheetName val="ANALISA_13"/>
      <sheetName val="RKP_PLUMBING3"/>
      <sheetName val="CRUDE_RE-bar3"/>
      <sheetName val="SUMBER_DAYA3"/>
      <sheetName val="Hrg_Sat3"/>
      <sheetName val="MARK_UP3"/>
      <sheetName val="REKAP_(2)3"/>
      <sheetName val="Rekap_Biaya3"/>
      <sheetName val="Rekap_RAP3"/>
      <sheetName val="ES_STG3"/>
      <sheetName val="Man_Power___Comp3"/>
      <sheetName val="Lead_Schedule3"/>
      <sheetName val="INPUT_23"/>
      <sheetName val="A_LIS3"/>
      <sheetName val="A_REKAP3"/>
      <sheetName val="eval__Juli3"/>
      <sheetName val="rincian_per_proyek3"/>
      <sheetName val="Analisa_Tekhnis3"/>
      <sheetName val="BD_Div-2_sd_7_63"/>
      <sheetName val="Analisa_RAP3"/>
      <sheetName val="Penyebaran_M3"/>
      <sheetName val="Input_monthly_capex3"/>
      <sheetName val="Rekap_Prelim3"/>
      <sheetName val="DES_153"/>
      <sheetName val="Master_Sch_1_0-sro23"/>
      <sheetName val="bill_qty1"/>
      <sheetName val="F1c_DATA_ADM61"/>
      <sheetName val="Master_Edit1"/>
      <sheetName val="Appendix_2(SatDas)1"/>
      <sheetName val="DIVISI_32"/>
      <sheetName val="2_MASTER_APP1"/>
      <sheetName val="AnalisaSIPIL_RIIL1"/>
      <sheetName val="bahan_dan_upah1"/>
      <sheetName val="Bab_6_-3(5)1"/>
      <sheetName val="2_3(2)_Gor1"/>
      <sheetName val="8_4_2_Rambu1"/>
      <sheetName val="pro_ra_op1"/>
      <sheetName val="BoQ_C4"/>
      <sheetName val="ALAT2_(TDK_DIPAKAI)"/>
      <sheetName val="Hit_Vol_Sk1"/>
      <sheetName val="Anl_2s_d4e1"/>
      <sheetName val="Sat_Bah___Up"/>
      <sheetName val="Kuantitas_&amp;_Harga1"/>
      <sheetName val="HSA_&amp;_PAB1"/>
      <sheetName val="Harga_Upah_1"/>
      <sheetName val="Hrg_Dsr"/>
      <sheetName val="3A7_1_Jln_Insitu"/>
      <sheetName val="Div_7_2"/>
      <sheetName val="Rincian_hutang-Lap"/>
      <sheetName val="Kajian_Kendala"/>
      <sheetName val="bukan_PNS"/>
      <sheetName val="Analisa_Upah___Bahan_Plum"/>
      <sheetName val="Analisa_SNI_STANDART_"/>
      <sheetName val="Formulir_7_6"/>
      <sheetName val="Data_Teknik1"/>
      <sheetName val="RAP_(2)1"/>
      <sheetName val="S_perny_&amp;_CV_lama"/>
      <sheetName val="rab_me_(by_owner)_"/>
      <sheetName val="BQ_(by_owner)"/>
      <sheetName val="rab_me_(fisik)"/>
      <sheetName val="m_schedule1"/>
      <sheetName val="HARGA_SATUAN_DASAR1"/>
      <sheetName val="Analis_Upah1"/>
      <sheetName val="RAB_JALUR_Lend_tinggi1"/>
      <sheetName val="2_E1"/>
      <sheetName val="2_F1"/>
      <sheetName val="Gaji_Pokok1"/>
      <sheetName val="T__Proyek-Jabatan1"/>
      <sheetName val="T__Lokasi1"/>
      <sheetName val="T__Rumah1"/>
      <sheetName val="T__Transport1"/>
      <sheetName val="TONG_HOP_VL-NC1"/>
      <sheetName val="BoQ_Total_lama1"/>
      <sheetName val="Typ_ITS"/>
      <sheetName val="Har_Sat"/>
      <sheetName val="Harga_"/>
      <sheetName val="3-DIV7_B"/>
      <sheetName val="DKH_SN1-A"/>
      <sheetName val="S_curve_PRCPT"/>
      <sheetName val="HARGA_SAT"/>
      <sheetName val="_Analisa_Harga"/>
      <sheetName val="HS_Bhn&amp;Upah"/>
      <sheetName val="Bang_B"/>
      <sheetName val="OLI_HEQ"/>
      <sheetName val="Rekap_RAP_real_(2)"/>
      <sheetName val="HRG_DSR_APP"/>
      <sheetName val="anal_hs"/>
      <sheetName val="info"/>
      <sheetName val="Trf-SAP-GL"/>
      <sheetName val="URAIAN "/>
      <sheetName val="LS-Rutin"/>
      <sheetName val="HSP"/>
      <sheetName val="Rutin"/>
      <sheetName val="Parameter"/>
      <sheetName val="Ass"/>
      <sheetName val="HRG-DASAR"/>
      <sheetName val="GRADE SKALA"/>
      <sheetName val="Anls"/>
      <sheetName val="Antek1"/>
      <sheetName val="H.Upah"/>
      <sheetName val="AHS Marka"/>
      <sheetName val="AHS Aspal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data 2014"/>
      <sheetName val="Daf.Dasar Upah&amp;Bahan"/>
      <sheetName val="TA"/>
      <sheetName val="U&amp;B"/>
      <sheetName val="841"/>
      <sheetName val="811"/>
      <sheetName val="8.1.1 Struktur Kantor Taman"/>
      <sheetName val="SNI FIX"/>
      <sheetName val="RAB2"/>
      <sheetName val="RKAP1"/>
      <sheetName val="RKAP2"/>
      <sheetName val="Preliminaries"/>
      <sheetName val="Elektronik"/>
      <sheetName val="VO"/>
      <sheetName val="Hargamaterial"/>
      <sheetName val="OFFICE 2 LT"/>
      <sheetName val="UshDeb00"/>
      <sheetName val="Rekap 2002 mod"/>
      <sheetName val="BARU-3"/>
      <sheetName val="BARU-4 "/>
      <sheetName val="LAMA-3"/>
      <sheetName val="LAMA-4"/>
      <sheetName val="BQ1"/>
      <sheetName val="BOOQ"/>
      <sheetName val="DIV 5 ok"/>
      <sheetName val="CERUCUK OKE"/>
      <sheetName val="Additional"/>
      <sheetName val="On Time"/>
      <sheetName val="Curup"/>
      <sheetName val="Prabu"/>
      <sheetName val="PESANTREN"/>
      <sheetName val="hs_ars"/>
      <sheetName val="DIV.3"/>
      <sheetName val="DIV.8"/>
      <sheetName val="DIV.IV"/>
      <sheetName val="DIV.VI"/>
      <sheetName val="DIV.VIII"/>
      <sheetName val="GE-1-2"/>
      <sheetName val="LP_2 - KUNINGAN - DUKUH ATAS"/>
      <sheetName val="Boq-civil(B)"/>
      <sheetName val="SCH-2(P)"/>
      <sheetName val="Hutang Lap"/>
      <sheetName val="Hutang-Wil"/>
      <sheetName val="div71"/>
      <sheetName val="Harga S Dasar"/>
      <sheetName val="000000"/>
      <sheetName val="Mtd_Pelak"/>
      <sheetName val="SDMPROG"/>
      <sheetName val="Summary pilecap"/>
      <sheetName val="PL98"/>
      <sheetName val="EurotoolsXRates"/>
      <sheetName val="Gen"/>
      <sheetName val="단가"/>
      <sheetName val="차액보증"/>
      <sheetName val="BQ29"/>
      <sheetName val="BID"/>
      <sheetName val="DATE"/>
      <sheetName val="총괄표"/>
      <sheetName val="내역서"/>
      <sheetName val="DATA2009"/>
      <sheetName val="SIMPRO(AGST)"/>
      <sheetName val="P&amp;L01-02GR"/>
      <sheetName val="일위대가목차"/>
      <sheetName val="FIRE FIGHTING"/>
      <sheetName val="산출내역서"/>
      <sheetName val="내역(중앙)"/>
      <sheetName val="내역(창신)"/>
      <sheetName val="mg"/>
      <sheetName val="21"/>
      <sheetName val="영업소실적"/>
      <sheetName val="pro_ra_op2"/>
      <sheetName val="2_MASTER_APP2"/>
      <sheetName val="Analisa  _2_"/>
      <sheetName val="BASEMENT"/>
      <sheetName val="MB"/>
      <sheetName val="List of Eqp"/>
      <sheetName val="UPA"/>
      <sheetName val="DWTables"/>
      <sheetName val="I_KAMAR"/>
      <sheetName val="Demolation"/>
      <sheetName val="harga-satuan"/>
      <sheetName val="eklok"/>
      <sheetName val="am_al"/>
      <sheetName val="antr_kt"/>
      <sheetName val="Baik"/>
      <sheetName val="sp_dr"/>
      <sheetName val="kmnts"/>
      <sheetName val="perum"/>
      <sheetName val="klmbg"/>
      <sheetName val="kt_kcl"/>
      <sheetName val="Rehab NAD"/>
      <sheetName val="pmbrdy"/>
      <sheetName val="metro"/>
      <sheetName val="desa"/>
      <sheetName val="batas"/>
      <sheetName val="stratgs"/>
      <sheetName val="tertinggal"/>
      <sheetName val="bialangsung"/>
      <sheetName val="Harsat.Alat"/>
      <sheetName val="BOQ EXTERN"/>
      <sheetName val="BOQ INTERN"/>
      <sheetName val="BHN.DSR"/>
      <sheetName val="curve s"/>
      <sheetName val="Daftar Material dan alat"/>
      <sheetName val="PROD"/>
      <sheetName val="kepmenaker150"/>
      <sheetName val="TRF 150"/>
      <sheetName val="tb. besi"/>
      <sheetName val="Harga ME "/>
      <sheetName val="Bahan Upah"/>
      <sheetName val="MARGIN"/>
      <sheetName val="RestGal_C"/>
      <sheetName val="Stressing bed"/>
      <sheetName val="HITUNGAN SCRAP"/>
      <sheetName val="HARGA_DASAR3"/>
      <sheetName val="DIV_21"/>
      <sheetName val="BOQ_Mainroad_IIA"/>
      <sheetName val="___1"/>
      <sheetName val="hRG_Stn_Bhn,Uph,_perl1"/>
      <sheetName val="H_Satuan_Dasar1"/>
      <sheetName val="Rekap_11"/>
      <sheetName val="Currency_Rate1"/>
      <sheetName val="Met__Minor1"/>
      <sheetName val="NP_(2)1"/>
      <sheetName val="Agg_Halus_&amp;_Kasar1"/>
      <sheetName val="SEWA_ALT"/>
      <sheetName val="rek_det_1-31"/>
      <sheetName val="Basic_Price1"/>
      <sheetName val="ANALISA_BAHAN1"/>
      <sheetName val="Harga_Bahan_Fabrikasi1"/>
      <sheetName val="1__BQ1"/>
      <sheetName val="OP__ALAT1"/>
      <sheetName val="OP__PERJAM1"/>
      <sheetName val="B__PERSONIL1"/>
      <sheetName val="KAN__LOKAL1"/>
      <sheetName val="Rekap_AHSP1"/>
      <sheetName val="G_Grouting1"/>
      <sheetName val="H__INSTRUMEN_BAGONG1"/>
      <sheetName val="F__Jalan_&amp;_Jembatan1"/>
      <sheetName val="A__Persiapan1"/>
      <sheetName val="Cover_Daf_21"/>
      <sheetName val="LAL_-_PASAR_PAGI_1"/>
      <sheetName val="HRG_BAHAN_&amp;_UPAH_okk1"/>
      <sheetName val="Analis_Kusen_okk1"/>
      <sheetName val="Rekap_analis1"/>
      <sheetName val="BGT_07"/>
      <sheetName val="Isolasi_Luar_Dalam"/>
      <sheetName val="Daftar_Upah,Bhn,&amp;_alat"/>
      <sheetName val="T-3_2_UP_Material"/>
      <sheetName val="S_BAHAN"/>
      <sheetName val="DATA_PROYEK"/>
      <sheetName val="Strand_PDMR1"/>
      <sheetName val="Post_tension_PDMR1"/>
      <sheetName val="Rokan_1"/>
      <sheetName val="Std-Prod_KS"/>
      <sheetName val="ANALISA_BARU_40_M"/>
      <sheetName val="Huruf_(9)"/>
      <sheetName val="Bahan_"/>
      <sheetName val="Rekap_Gab"/>
      <sheetName val="S-Curve_(2017)"/>
      <sheetName val="Data_Keu"/>
      <sheetName val="Sch_Tender"/>
      <sheetName val="BQ_OE"/>
      <sheetName val="Jml_HRG-ALT-04"/>
      <sheetName val="CCO_ALT-04"/>
      <sheetName val="ANAL_2_1"/>
      <sheetName val="LAMP_2_2"/>
      <sheetName val="10_1_(1)"/>
      <sheetName val="10_1_(2)"/>
      <sheetName val="10_1_(3)"/>
      <sheetName val="10_1_(4)"/>
      <sheetName val="10_1_(5)"/>
      <sheetName val="RAW_MATERIALS_"/>
      <sheetName val="Rekap_BQ"/>
      <sheetName val="JARINGAN_DATA"/>
      <sheetName val="MASTER_CLOCK"/>
      <sheetName val="IP_PABX"/>
      <sheetName val="TATA_SUARA"/>
      <sheetName val="Rekap_"/>
      <sheetName val="7_공정표"/>
      <sheetName val="PRD_01-7_alat"/>
      <sheetName val="Lamp_2A_Ana_Sat_Mata_Pemb_Ut"/>
      <sheetName val="h90-160_(penebalan)"/>
      <sheetName val="An_Basic"/>
      <sheetName val="Stay Cable PDMR2"/>
      <sheetName val="Budget"/>
      <sheetName val="Prod 02"/>
      <sheetName val="Prod 01-1"/>
      <sheetName val="Prod 01-2"/>
      <sheetName val="civil-work"/>
      <sheetName val="Found 150 kv w pile"/>
      <sheetName val="Found 500 w pile"/>
      <sheetName val="basic-price"/>
      <sheetName val="Stock Material"/>
      <sheetName val="KPB-Alat"/>
      <sheetName val="KPB-Bahan"/>
      <sheetName val="KPB_Bank"/>
      <sheetName val="KPB-BUA"/>
      <sheetName val="KPB-PP"/>
      <sheetName val="KPB-Sub"/>
      <sheetName val="KPB-Upah"/>
      <sheetName val="KRB_Bahan"/>
      <sheetName val="KRB_Subkont"/>
      <sheetName val="Prod 03-1"/>
      <sheetName val="WIP"/>
      <sheetName val="Cat A Change Control"/>
      <sheetName val="A_Card"/>
      <sheetName val="D_Kamar"/>
      <sheetName val="TUNJUK_JASA"/>
      <sheetName val="2__PEMBUKAAN"/>
      <sheetName val="4_0_RESUM_KEWAJ_HARGA"/>
      <sheetName val="meth_hsl_nego"/>
      <sheetName val="E_work"/>
      <sheetName val="R_wall"/>
      <sheetName val="Pekerjaan_"/>
      <sheetName val="FINAL_SUM"/>
      <sheetName val="ANALISA_EL_DAN_ELC"/>
      <sheetName val="2_1_1_1_MOBILISASI"/>
      <sheetName val="2_1_1_PEK__PERSIAPAN"/>
      <sheetName val="2_2_1_TANAH"/>
      <sheetName val="4_1_1_BETON"/>
      <sheetName val="4_2_1_BESI_&amp;_ALUMINIUM"/>
      <sheetName val="4_4_1_DINDING_PASANGAN"/>
      <sheetName val="4_4_2_PLESTERAN"/>
      <sheetName val="4_4_3_PENUTUP_LANTAI_&amp;_DINDING"/>
      <sheetName val="4_5_1_PLAFOND"/>
      <sheetName val="4_5_2_ATAP"/>
      <sheetName val="4_7_1_CAT"/>
      <sheetName val="5_1_1_SANITASI_GEDUNG"/>
      <sheetName val="GP_M_Tump"/>
      <sheetName val="Daf__Upah_&amp;_Bah"/>
      <sheetName val="HM_MEK_"/>
      <sheetName val="DAF_ALAT"/>
      <sheetName val="REKAP_ME"/>
      <sheetName val="L3_An_H_Sat_Mob"/>
      <sheetName val="ANALISA_JAN_08"/>
      <sheetName val="AN_ALAT"/>
      <sheetName val="HARGA_RATA"/>
      <sheetName val="Analisa_Precast_A3"/>
      <sheetName val="Buku_Besar_1"/>
      <sheetName val="RAB_OK!"/>
      <sheetName val="Jln_akses"/>
      <sheetName val="tubuh_jln_Cbg-Tjs"/>
      <sheetName val="Rab_Sintel"/>
      <sheetName val="DED_Bjr-Cjl"/>
      <sheetName val="Lahan_+Tertib"/>
      <sheetName val="CAB_2"/>
      <sheetName val="S_UPAH"/>
      <sheetName val="HIT-BALOK_"/>
      <sheetName val="Bahan+Upah_ALL"/>
      <sheetName val="Analisa_HS"/>
      <sheetName val="AN__HS_PEK_BETON"/>
      <sheetName val="Vendor_Quot_(Exchanger)"/>
      <sheetName val="BQ_ARS"/>
      <sheetName val="Analisa_Tend"/>
      <sheetName val="BQ_&amp;_Harga"/>
      <sheetName val="97_사업추정(WEKI)"/>
      <sheetName val="Isolasi_Luar"/>
      <sheetName val="R_A_B_"/>
      <sheetName val="WP_Tanah_2013"/>
      <sheetName val="Model_Setup"/>
      <sheetName val="Inst_Cap_"/>
      <sheetName val="Daftar_No_MAPPI"/>
      <sheetName val="TH_VL,_NC,_DDHT_Thanhphuoc"/>
      <sheetName val="TONG_HOP_VL-NC_TT"/>
      <sheetName val="KPVC-BD_"/>
      <sheetName val="RAB_1"/>
      <sheetName val="RAB_2"/>
      <sheetName val="RAB_3"/>
      <sheetName val="Hrg_Pipa"/>
      <sheetName val="uraian_peralatan"/>
      <sheetName val="Sat_Bah_&amp;_Up"/>
      <sheetName val="Lt__1_(A)"/>
      <sheetName val="RAB_VIDEO_WALL_KOE"/>
      <sheetName val="RAB_PC"/>
      <sheetName val="ANALISA_KOE"/>
      <sheetName val="DATA_MENTAH"/>
      <sheetName val="REKAP_KOE_MDC"/>
      <sheetName val="AUTO_(2)"/>
      <sheetName val="REKAP_KOE"/>
      <sheetName val="RAB_DESIGN_KOE"/>
      <sheetName val="RAB_persiapan"/>
      <sheetName val="RAB_BUILD_KOE"/>
      <sheetName val="KURVA_S"/>
      <sheetName val="harga_akomodasi"/>
      <sheetName val="AUTO_(3)"/>
      <sheetName val="Simulasi_Margin_mdc"/>
      <sheetName val="REKAP_MDC"/>
      <sheetName val="RAB_BUILD_MDC"/>
      <sheetName val="RAB_VIDEO_WALL_MDC"/>
      <sheetName val="RAB_PC_MDC"/>
      <sheetName val="RAB_DESIGN_MDC"/>
      <sheetName val="Detail_Konstruksi"/>
      <sheetName val="Prakiraan_RAP_Konst"/>
      <sheetName val="AHS_Konstr_MDC"/>
      <sheetName val="DHS_Konstr_MDC"/>
      <sheetName val="ANALISA_MDC"/>
      <sheetName val="KURVA_S_MDC"/>
      <sheetName val="BARCHART_MDC_"/>
      <sheetName val="AHS_MDC_(KANTOR)"/>
      <sheetName val="DHS_MDC_(KANTOR)"/>
      <sheetName val="CF_Alat"/>
      <sheetName val="analis_standar(20m)"/>
      <sheetName val="ANAL_BETON"/>
      <sheetName val="Eq__Mobilization"/>
      <sheetName val="page_1"/>
      <sheetName val="DIVISI_I_50"/>
      <sheetName val="TIKET_ATB"/>
      <sheetName val="iTEM_hARSAT"/>
      <sheetName val="BAHAN_&amp;_ALAT"/>
      <sheetName val="hrg-sat_pek"/>
      <sheetName val="B_V_2"/>
      <sheetName val="B_V_1"/>
      <sheetName val="Bea_Op_Alat"/>
      <sheetName val="Hit_bi_transport"/>
      <sheetName val="Form_1"/>
      <sheetName val="Analisa_DW"/>
      <sheetName val="Rekap_Addendum"/>
      <sheetName val="Project_P"/>
      <sheetName val="di2"/>
      <sheetName val="HSD ALAT"/>
      <sheetName val="HSD BAHAN"/>
      <sheetName val="G_SUMMARY"/>
      <sheetName val="product"/>
      <sheetName val="conc-mix"/>
      <sheetName val="XL4Poppy"/>
      <sheetName val="May"/>
      <sheetName val="Harsat-Isal"/>
      <sheetName val="LEMBAR3"/>
      <sheetName val="LEMBAR4"/>
      <sheetName val="LEMBAR5"/>
      <sheetName val="LEMBAR2"/>
      <sheetName val="analisa stroke"/>
      <sheetName val="MT_an"/>
      <sheetName val="Alatt"/>
      <sheetName val="3a"/>
      <sheetName val="6b"/>
      <sheetName val="Daftar Harga Bahan"/>
      <sheetName val="An Biaya Kons.Pek.Kayu &amp; Atap"/>
      <sheetName val="Harga-upah"/>
      <sheetName val="D+W"/>
      <sheetName val="bahanbakar"/>
      <sheetName val="BQ anal"/>
      <sheetName val="Lamp3AnAlat"/>
      <sheetName val="Indeks"/>
      <sheetName val="Lamp2HS"/>
      <sheetName val="IN.DATA"/>
      <sheetName val="UnitRate22"/>
      <sheetName val="UPAH USULAN"/>
      <sheetName val="ANALISA USULAN"/>
      <sheetName val="Lamp 5"/>
      <sheetName val="kebut bhn"/>
      <sheetName val="D9"/>
      <sheetName val="DAF-KUANT&amp;HARGA"/>
      <sheetName val="8x4,5"/>
      <sheetName val="20x4,5"/>
      <sheetName val="E.251"/>
      <sheetName val="4x4,5"/>
      <sheetName val="6x4,5"/>
      <sheetName val="K.012"/>
      <sheetName val="K.311"/>
      <sheetName val="Fill this out first___"/>
      <sheetName val="REKAP PL FF"/>
      <sheetName val="Time Schedule"/>
      <sheetName val="Analisa RAB"/>
      <sheetName val="Alat B"/>
      <sheetName val="Bahan B"/>
      <sheetName val="Upah B"/>
      <sheetName val="Lain-Lain"/>
      <sheetName val="Telusur"/>
      <sheetName val="BQ RAB"/>
      <sheetName val="THR"/>
      <sheetName val="ANALISA SNI'07rootsREV"/>
      <sheetName val="Analisa BOW 07"/>
      <sheetName val="HRGST"/>
      <sheetName val="Analisa Harga Satuan baru"/>
      <sheetName val="Analisa Galian Tanah Struktur"/>
      <sheetName val="BHN.Ars"/>
      <sheetName val="STD A OK"/>
      <sheetName val="NON STD A OK"/>
      <sheetName val="STND B"/>
      <sheetName val="NON STD ME"/>
      <sheetName val="POND"/>
      <sheetName val="NON STD B "/>
      <sheetName val="STD C"/>
      <sheetName val="合成単価作成・-BLDG"/>
      <sheetName val="BOQ All Dicipline"/>
      <sheetName val="BOQ (detail )"/>
      <sheetName val="SUM BOQ"/>
      <sheetName val=" hrg bhn"/>
      <sheetName val="Perkuatan F belanga"/>
      <sheetName val="BABY"/>
      <sheetName val="TABEL LABOR"/>
      <sheetName val="S-2 PLERET"/>
      <sheetName val="ANAL.BOW"/>
      <sheetName val="Ven Fan"/>
      <sheetName val="Ana Duct"/>
      <sheetName val="ana-alat"/>
      <sheetName val="Biaya alat"/>
      <sheetName val="Ktitas &amp; Harga"/>
      <sheetName val="S_CURVE"/>
      <sheetName val="DAF-PEMB"/>
      <sheetName val="form"/>
      <sheetName val="Rumah Kls. 1"/>
      <sheetName val="Bar &amp; Coffeshop"/>
      <sheetName val="Club House Ka"/>
      <sheetName val="Club House Ki"/>
      <sheetName val="Club House Klm Spa"/>
      <sheetName val="Club House B. Tank"/>
      <sheetName val="Club House Tgh"/>
      <sheetName val="FWT"/>
      <sheetName val="Gardu"/>
      <sheetName val="Gerbang"/>
      <sheetName val="Griya VVIP"/>
      <sheetName val="GSG"/>
      <sheetName val="GWT"/>
      <sheetName val="Helipad"/>
      <sheetName val="Pool Indor"/>
      <sheetName val="Interior"/>
      <sheetName val="Kantor"/>
      <sheetName val="Keamanan"/>
      <sheetName val="Club House Klm Anak"/>
      <sheetName val="Club House Klm Dewasa"/>
      <sheetName val="Rumah Kls. 2"/>
      <sheetName val="Rumah Kls 3"/>
      <sheetName val="Konstruksi Lahan &amp; Infrastrk"/>
      <sheetName val="Landscape"/>
      <sheetName val="Meshall"/>
      <sheetName val="Musholla"/>
      <sheetName val="Pool Outdoor"/>
      <sheetName val="Club House Pek. Luar"/>
      <sheetName val="Club House Pendopo"/>
      <sheetName val="Club House R. Pompa"/>
      <sheetName val="Pos Jaga"/>
      <sheetName val="Rechall"/>
      <sheetName val="TK &amp; TPQ"/>
      <sheetName val="Club House Utilitas"/>
      <sheetName val="SBhn"/>
      <sheetName val="Backup K125 Mercu"/>
      <sheetName val="DATA ISIAN"/>
      <sheetName val="TRANS"/>
      <sheetName val="L20Keu"/>
      <sheetName val="IkhtisarBiop(12_0)"/>
      <sheetName val="LabaRugi_Fungsi"/>
      <sheetName val="LabaRugi_Fungsi2004(21B)"/>
      <sheetName val="LabaRugi_Lainnya_2005(20)"/>
      <sheetName val="LabaRugi_Unsur2004(21A)"/>
      <sheetName val="ANALISA_SNI'07(Bangli)"/>
      <sheetName val="ub"/>
      <sheetName val="ANALISA SNI'08"/>
      <sheetName val="REKAP RAB"/>
      <sheetName val="REK. GABUNG"/>
      <sheetName val="HARGA RAP"/>
      <sheetName val="T&amp;B_BULK_TOTAL"/>
      <sheetName val="sat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 refreshError="1"/>
      <sheetData sheetId="1002" refreshError="1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 refreshError="1"/>
      <sheetData sheetId="1588" refreshError="1"/>
      <sheetData sheetId="1589" refreshError="1"/>
      <sheetData sheetId="1590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/>
      <sheetData sheetId="1697"/>
      <sheetData sheetId="1698"/>
      <sheetData sheetId="1699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/>
      <sheetData sheetId="1720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/>
      <sheetData sheetId="1759"/>
      <sheetData sheetId="1760"/>
      <sheetData sheetId="1761"/>
      <sheetData sheetId="1762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/>
      <sheetData sheetId="1770"/>
      <sheetData sheetId="1771"/>
      <sheetData sheetId="1772"/>
      <sheetData sheetId="1773"/>
      <sheetData sheetId="1774" refreshError="1"/>
      <sheetData sheetId="1775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/>
      <sheetData sheetId="3746"/>
      <sheetData sheetId="3747"/>
      <sheetData sheetId="3748"/>
      <sheetData sheetId="3749"/>
      <sheetData sheetId="3750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Bahan"/>
      <sheetName val="RK3"/>
      <sheetName val="ANALISA PEK."/>
      <sheetName val="BARCHAT"/>
      <sheetName val="SCHDL (2)"/>
      <sheetName val="ANALISA"/>
      <sheetName val="Vol. Gd. Kantor"/>
      <sheetName val="Vol. Gd. Pertemuan"/>
      <sheetName val="Vol. Rmh. Dinas 1"/>
      <sheetName val="Vol. Rmh. Dinas 2"/>
      <sheetName val="Vol. Lab"/>
      <sheetName val="Kusen"/>
      <sheetName val="Vol. Kolam &amp; Pagar"/>
      <sheetName val="BQ"/>
      <sheetName val="reka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J19">
            <v>8500</v>
          </cell>
        </row>
        <row r="48">
          <cell r="J48">
            <v>45398.25</v>
          </cell>
        </row>
        <row r="74">
          <cell r="J74">
            <v>103250</v>
          </cell>
        </row>
        <row r="75">
          <cell r="J75">
            <v>121250</v>
          </cell>
        </row>
        <row r="98">
          <cell r="J98">
            <v>645600</v>
          </cell>
        </row>
        <row r="107">
          <cell r="J107">
            <v>545900</v>
          </cell>
        </row>
        <row r="117">
          <cell r="J117">
            <v>597796.08465608465</v>
          </cell>
        </row>
        <row r="135">
          <cell r="J135">
            <v>838764.92063492059</v>
          </cell>
        </row>
        <row r="161">
          <cell r="J161">
            <v>166100</v>
          </cell>
        </row>
        <row r="170">
          <cell r="J170">
            <v>180600</v>
          </cell>
        </row>
        <row r="182">
          <cell r="J182">
            <v>305300</v>
          </cell>
        </row>
        <row r="194">
          <cell r="J194">
            <v>313400</v>
          </cell>
        </row>
        <row r="206">
          <cell r="J206">
            <v>397300</v>
          </cell>
        </row>
        <row r="377">
          <cell r="J377">
            <v>63818</v>
          </cell>
        </row>
        <row r="392">
          <cell r="J392">
            <v>76410</v>
          </cell>
        </row>
        <row r="404">
          <cell r="J404">
            <v>65599</v>
          </cell>
        </row>
        <row r="416">
          <cell r="J416">
            <v>546045.00000000012</v>
          </cell>
        </row>
        <row r="417">
          <cell r="J417">
            <v>551545.00000000012</v>
          </cell>
        </row>
        <row r="418">
          <cell r="J418">
            <v>590045</v>
          </cell>
        </row>
        <row r="419">
          <cell r="J419">
            <v>480045</v>
          </cell>
        </row>
        <row r="459">
          <cell r="J459">
            <v>586000</v>
          </cell>
        </row>
        <row r="515">
          <cell r="J515">
            <v>132888</v>
          </cell>
        </row>
        <row r="524">
          <cell r="J524">
            <v>103858</v>
          </cell>
        </row>
        <row r="532">
          <cell r="J532">
            <v>58671.199999999997</v>
          </cell>
        </row>
        <row r="540">
          <cell r="J540">
            <v>48719.199999999997</v>
          </cell>
        </row>
        <row r="555">
          <cell r="J555">
            <v>22200</v>
          </cell>
        </row>
        <row r="563">
          <cell r="J563">
            <v>70325</v>
          </cell>
        </row>
        <row r="572">
          <cell r="J572">
            <v>223560</v>
          </cell>
        </row>
        <row r="614">
          <cell r="J614">
            <v>54415</v>
          </cell>
        </row>
        <row r="620">
          <cell r="J620">
            <v>195240</v>
          </cell>
        </row>
        <row r="627">
          <cell r="J627">
            <v>123740</v>
          </cell>
        </row>
        <row r="636">
          <cell r="J636">
            <v>115060</v>
          </cell>
        </row>
        <row r="690">
          <cell r="J690">
            <v>178725</v>
          </cell>
        </row>
        <row r="691">
          <cell r="J691">
            <v>173325</v>
          </cell>
        </row>
        <row r="700">
          <cell r="J700">
            <v>227470</v>
          </cell>
        </row>
        <row r="708">
          <cell r="J708">
            <v>130439.99999999999</v>
          </cell>
        </row>
        <row r="719">
          <cell r="J719">
            <v>18190</v>
          </cell>
        </row>
        <row r="720">
          <cell r="J720">
            <v>20290</v>
          </cell>
        </row>
        <row r="721">
          <cell r="J721">
            <v>22390</v>
          </cell>
        </row>
        <row r="755">
          <cell r="J755">
            <v>130000</v>
          </cell>
        </row>
        <row r="818">
          <cell r="J818">
            <v>7300</v>
          </cell>
        </row>
        <row r="832">
          <cell r="J832">
            <v>44536</v>
          </cell>
        </row>
        <row r="855">
          <cell r="J855">
            <v>44536</v>
          </cell>
        </row>
        <row r="875">
          <cell r="J875">
            <v>20855</v>
          </cell>
        </row>
        <row r="919">
          <cell r="J919">
            <v>99535</v>
          </cell>
        </row>
        <row r="941">
          <cell r="J941">
            <v>229050</v>
          </cell>
        </row>
        <row r="948">
          <cell r="J948">
            <v>284050</v>
          </cell>
        </row>
        <row r="955">
          <cell r="J955">
            <v>255380</v>
          </cell>
        </row>
        <row r="962">
          <cell r="J962">
            <v>243275</v>
          </cell>
        </row>
        <row r="969">
          <cell r="J969">
            <v>61535</v>
          </cell>
        </row>
        <row r="976">
          <cell r="J976">
            <v>51690</v>
          </cell>
        </row>
        <row r="983">
          <cell r="J983">
            <v>56535</v>
          </cell>
        </row>
        <row r="991">
          <cell r="J991">
            <v>26535</v>
          </cell>
        </row>
        <row r="992">
          <cell r="J992">
            <v>20535</v>
          </cell>
        </row>
        <row r="999">
          <cell r="J999">
            <v>188450</v>
          </cell>
        </row>
        <row r="1006">
          <cell r="J1006">
            <v>51535</v>
          </cell>
        </row>
        <row r="1023">
          <cell r="J1023">
            <v>16934</v>
          </cell>
        </row>
        <row r="1174">
          <cell r="J1174">
            <v>175600</v>
          </cell>
        </row>
        <row r="1183">
          <cell r="J1183">
            <v>21000</v>
          </cell>
        </row>
        <row r="1184">
          <cell r="J1184">
            <v>25000</v>
          </cell>
        </row>
        <row r="1185">
          <cell r="J1185">
            <v>30000</v>
          </cell>
        </row>
        <row r="1195">
          <cell r="J1195">
            <v>116000</v>
          </cell>
        </row>
        <row r="1196">
          <cell r="J1196">
            <v>95000</v>
          </cell>
        </row>
        <row r="1198">
          <cell r="J1198">
            <v>215000</v>
          </cell>
        </row>
        <row r="1252">
          <cell r="J1252">
            <v>150150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14">
          <cell r="G14">
            <v>4450</v>
          </cell>
        </row>
        <row r="111">
          <cell r="G111">
            <v>350000</v>
          </cell>
        </row>
        <row r="112">
          <cell r="G112">
            <v>70000</v>
          </cell>
        </row>
        <row r="141">
          <cell r="G141">
            <v>170000</v>
          </cell>
        </row>
      </sheetData>
      <sheetData sheetId="15"/>
      <sheetData sheetId="16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 (BARU)"/>
      <sheetName val="SMK Rekayasa100jt"/>
      <sheetName val="SMK Rekayasa"/>
      <sheetName val="SMK Rekayasa100jtsumuran"/>
      <sheetName val="analis"/>
      <sheetName val="Harga"/>
    </sheetNames>
    <sheetDataSet>
      <sheetData sheetId="0" refreshError="1">
        <row r="224">
          <cell r="G224">
            <v>2300</v>
          </cell>
        </row>
        <row r="233">
          <cell r="G233">
            <v>22685</v>
          </cell>
        </row>
        <row r="240">
          <cell r="G240">
            <v>17250</v>
          </cell>
        </row>
        <row r="248">
          <cell r="G248">
            <v>5750</v>
          </cell>
        </row>
        <row r="253">
          <cell r="G253">
            <v>53750</v>
          </cell>
        </row>
        <row r="258">
          <cell r="G258">
            <v>77750</v>
          </cell>
        </row>
        <row r="265">
          <cell r="G265">
            <v>132500</v>
          </cell>
        </row>
        <row r="274">
          <cell r="G274">
            <v>329558.5</v>
          </cell>
        </row>
        <row r="293">
          <cell r="G293">
            <v>728582.5</v>
          </cell>
        </row>
        <row r="302">
          <cell r="G302">
            <v>578265</v>
          </cell>
        </row>
        <row r="303">
          <cell r="G303">
            <v>593865</v>
          </cell>
        </row>
        <row r="311">
          <cell r="G311">
            <v>19814</v>
          </cell>
        </row>
        <row r="312">
          <cell r="G312">
            <v>21259</v>
          </cell>
        </row>
        <row r="336">
          <cell r="G336">
            <v>10487.5</v>
          </cell>
        </row>
        <row r="337">
          <cell r="G337">
            <v>11247.5</v>
          </cell>
        </row>
        <row r="379">
          <cell r="G379">
            <v>672000</v>
          </cell>
        </row>
        <row r="382">
          <cell r="G382">
            <v>1578012</v>
          </cell>
        </row>
        <row r="383">
          <cell r="G383">
            <v>1669640</v>
          </cell>
        </row>
        <row r="385">
          <cell r="G385">
            <v>1898710</v>
          </cell>
        </row>
        <row r="386">
          <cell r="G386">
            <v>2013245</v>
          </cell>
        </row>
        <row r="387">
          <cell r="G387">
            <v>2127780</v>
          </cell>
        </row>
        <row r="388">
          <cell r="G388">
            <v>2356850</v>
          </cell>
        </row>
        <row r="389">
          <cell r="G389">
            <v>2471385</v>
          </cell>
        </row>
        <row r="393">
          <cell r="G393">
            <v>1333640</v>
          </cell>
        </row>
        <row r="394">
          <cell r="G394">
            <v>1425268</v>
          </cell>
        </row>
        <row r="395">
          <cell r="G395">
            <v>1562710</v>
          </cell>
        </row>
        <row r="396">
          <cell r="G396">
            <v>1677245</v>
          </cell>
        </row>
        <row r="397">
          <cell r="G397">
            <v>1791780</v>
          </cell>
        </row>
        <row r="412">
          <cell r="G412">
            <v>25975</v>
          </cell>
        </row>
        <row r="440">
          <cell r="G440">
            <v>17647.279411764706</v>
          </cell>
        </row>
        <row r="441">
          <cell r="G441">
            <v>44492.5</v>
          </cell>
        </row>
        <row r="483">
          <cell r="G483">
            <v>109515</v>
          </cell>
        </row>
        <row r="491">
          <cell r="G491">
            <v>183710</v>
          </cell>
        </row>
        <row r="500">
          <cell r="G500">
            <v>7148500.0000000009</v>
          </cell>
        </row>
        <row r="509">
          <cell r="G509">
            <v>244400</v>
          </cell>
        </row>
        <row r="518">
          <cell r="G518">
            <v>98300</v>
          </cell>
        </row>
        <row r="526">
          <cell r="G526">
            <v>337975</v>
          </cell>
        </row>
        <row r="537">
          <cell r="G537">
            <v>211673.5</v>
          </cell>
        </row>
        <row r="557">
          <cell r="G557">
            <v>197632</v>
          </cell>
        </row>
        <row r="568">
          <cell r="G568">
            <v>62280</v>
          </cell>
        </row>
        <row r="582">
          <cell r="G582">
            <v>13657.666666666666</v>
          </cell>
        </row>
        <row r="598">
          <cell r="G598">
            <v>1900</v>
          </cell>
        </row>
        <row r="609">
          <cell r="G609">
            <v>29740</v>
          </cell>
        </row>
        <row r="654">
          <cell r="G654">
            <v>56650</v>
          </cell>
        </row>
        <row r="666">
          <cell r="G666">
            <v>18443.8</v>
          </cell>
        </row>
        <row r="687">
          <cell r="G687">
            <v>21820.84</v>
          </cell>
        </row>
        <row r="688">
          <cell r="G688">
            <v>10484</v>
          </cell>
        </row>
        <row r="711">
          <cell r="G711">
            <v>47806.479999999996</v>
          </cell>
        </row>
        <row r="722">
          <cell r="G722">
            <v>287140</v>
          </cell>
        </row>
        <row r="739">
          <cell r="G739">
            <v>1150</v>
          </cell>
        </row>
        <row r="747">
          <cell r="G747">
            <v>1150</v>
          </cell>
        </row>
        <row r="755">
          <cell r="G755">
            <v>61333.333333333328</v>
          </cell>
        </row>
        <row r="759">
          <cell r="G759">
            <v>15410.000000000002</v>
          </cell>
        </row>
        <row r="771">
          <cell r="G771">
            <v>1260</v>
          </cell>
        </row>
        <row r="779">
          <cell r="G779">
            <v>1150</v>
          </cell>
        </row>
        <row r="791">
          <cell r="G791">
            <v>8211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. RSUD . TABANAN BALI"/>
      <sheetName val="LAL - PASAR PAGI "/>
      <sheetName val="HRG BHN"/>
      <sheetName val="LAL _ PASAR PAGI "/>
      <sheetName val="daf-3(OK)"/>
      <sheetName val="daf-7(OK)"/>
      <sheetName val="Analisa SNI"/>
      <sheetName val="Analisa"/>
      <sheetName val="bahan"/>
      <sheetName val="AO-UMUM"/>
      <sheetName val="Sheet1"/>
      <sheetName val="DAF-5"/>
      <sheetName val="Str D"/>
      <sheetName val="H.Satuan"/>
      <sheetName val="By"/>
      <sheetName val="Gaji"/>
      <sheetName val="HSatuan"/>
      <sheetName val="Cover"/>
      <sheetName val="GD 14"/>
      <sheetName val="Cover Daf_2"/>
      <sheetName val="escon"/>
      <sheetName val="JKT-KEP"/>
      <sheetName val="daf_3_OK_"/>
      <sheetName val="daf_7_OK_"/>
      <sheetName val="Pipe"/>
      <sheetName val="#REF"/>
      <sheetName val="All Civil Work-Gutter Fact #7"/>
      <sheetName val="Currency Rate"/>
      <sheetName val="BAG_2"/>
      <sheetName val="DAF_1"/>
      <sheetName val="PERSIAPAN"/>
      <sheetName val="DAF-1"/>
      <sheetName val="Steel-Twr"/>
      <sheetName val="Analisa Upah &amp; Bahan Plum"/>
      <sheetName val="Bill of Qty MEP"/>
      <sheetName val="Calculations"/>
      <sheetName val="D &amp; W sizes"/>
      <sheetName val="D-1"/>
      <sheetName val="FORM X COST"/>
      <sheetName val="EK"/>
      <sheetName val="ARS"/>
      <sheetName val="HRG_BHN"/>
      <sheetName val="GD_14"/>
      <sheetName val="Cover_Daf_2"/>
      <sheetName val="All_Civil_Work-Gutter_Fact_#7"/>
      <sheetName val="Currency_Rate"/>
      <sheetName val="Weight Bridge"/>
      <sheetName val="HRG_BHN1"/>
      <sheetName val="GD_141"/>
      <sheetName val="Cover_Daf_21"/>
      <sheetName val="All_Civil_Work-Gutter_Fact_#71"/>
      <sheetName val="Currency_Rate1"/>
      <sheetName val="BQ"/>
      <sheetName val="BQ(CME)"/>
      <sheetName val="BAG-2"/>
      <sheetName val="KH_Q1_Q2_01"/>
      <sheetName val="HRG_BHN2"/>
      <sheetName val="GD_142"/>
      <sheetName val="Cover_Daf_22"/>
      <sheetName val="Currency_Rate2"/>
      <sheetName val="Weight_Bridge"/>
      <sheetName val="H_Satuan"/>
      <sheetName val="basic"/>
      <sheetName val="analisa teknis"/>
      <sheetName val="Bq (ok)"/>
      <sheetName val="All_Civil_Work-Gutter_Fact_#72"/>
      <sheetName val="HARGA MATERIAL"/>
      <sheetName val="Price Biaya Cadangan"/>
      <sheetName val="BQ.Rekapitulasi  Akhir"/>
      <sheetName val="Cover Daf-2"/>
      <sheetName val="SAT-BHN"/>
      <sheetName val="daf-2(OK)"/>
      <sheetName val="BQ-E20-02(Rp)"/>
      <sheetName val="K"/>
      <sheetName val="HRG_BHN4"/>
      <sheetName val="GD_144"/>
      <sheetName val="Cover_Daf_24"/>
      <sheetName val="All_Civil_Work-Gutter_Fact_#74"/>
      <sheetName val="Currency_Rate4"/>
      <sheetName val="Weight_Bridge2"/>
      <sheetName val="H_Satuan2"/>
      <sheetName val="Bq_(ok)1"/>
      <sheetName val="HARGA_MATERIAL1"/>
      <sheetName val="analisa_teknis1"/>
      <sheetName val="HRG_BHN3"/>
      <sheetName val="GD_143"/>
      <sheetName val="Cover_Daf_23"/>
      <sheetName val="All_Civil_Work-Gutter_Fact_#73"/>
      <sheetName val="Currency_Rate3"/>
      <sheetName val="Weight_Bridge1"/>
      <sheetName val="H_Satuan1"/>
      <sheetName val="Bq_(ok)"/>
      <sheetName val="HARGA_MATERIAL"/>
      <sheetName val="analisa_teknis"/>
      <sheetName val="LKVL-CK-HT-GD1"/>
      <sheetName val="TONG_HOP_VL-NC"/>
      <sheetName val="chitiet"/>
      <sheetName val="TONGKE3p_"/>
      <sheetName val="TH_VL,_NC,_DDHT_Thanhphuoc"/>
      <sheetName val="gvl"/>
      <sheetName val="TNHCHINH"/>
      <sheetName val="CHITIET_VL-NC"/>
      <sheetName val="DON_GIA"/>
      <sheetName val="VCV-BE-TONG"/>
      <sheetName val="概総括1"/>
      <sheetName val="HRG_BHN5"/>
      <sheetName val="GD_145"/>
      <sheetName val="Cover_Daf_25"/>
      <sheetName val="All_Civil_Work-Gutter_Fact_#75"/>
      <sheetName val="Currency_Rate5"/>
      <sheetName val="HRG_BHN6"/>
      <sheetName val="GD_146"/>
      <sheetName val="Cover_Daf_26"/>
      <sheetName val="All_Civil_Work-Gutter_Fact_#76"/>
      <sheetName val="Currency_Rate6"/>
      <sheetName val="Weight_Bridge3"/>
      <sheetName val="H_Satuan3"/>
      <sheetName val="Bq_(ok)2"/>
      <sheetName val="HARGA_MATERIAL2"/>
      <sheetName val="analisa_teknis2"/>
      <sheetName val="prog-mgu"/>
      <sheetName val="rekap.c"/>
      <sheetName val="Analisa_Upah_&amp;_Bahan_Plum"/>
      <sheetName val="Bill_of_Qty_MEP"/>
      <sheetName val="Analisa_Upah_&amp;_Bahan_Plum1"/>
      <sheetName val="Bill_of_Qty_MEP1"/>
      <sheetName val="SEX"/>
      <sheetName val="Analisa_Upah_&amp;_Bahan_Plum2"/>
      <sheetName val="Bill_of_Qty_MEP2"/>
      <sheetName val="D_&amp;_W_sizes"/>
      <sheetName val="rekap_c"/>
      <sheetName val="PLUMBING"/>
      <sheetName val="SITE-E"/>
      <sheetName val="ch"/>
      <sheetName val="GRAND REKAP"/>
      <sheetName val="DAF-9"/>
      <sheetName val="Du_lieu"/>
      <sheetName val="Piping"/>
      <sheetName val="Pile cap"/>
      <sheetName val="HB "/>
      <sheetName val="3"/>
      <sheetName val="Markup"/>
      <sheetName val="CIVIL_1"/>
      <sheetName val="ANALISA PEK.UMUM"/>
      <sheetName val="DATA"/>
      <sheetName val="UPAH"/>
      <sheetName val="Alat"/>
      <sheetName val="Sub"/>
      <sheetName val="RAB"/>
      <sheetName val="RAP"/>
      <sheetName val="Unit-P"/>
      <sheetName val="61006"/>
      <sheetName val="61007"/>
      <sheetName val="61008"/>
      <sheetName val="Up &amp; bhn"/>
      <sheetName val="Str"/>
      <sheetName val="FA"/>
      <sheetName val="Analisa HS"/>
      <sheetName val="SAP"/>
      <sheetName val="3-DIV4"/>
      <sheetName val="I-ME"/>
      <sheetName val="Parts list (060411)"/>
      <sheetName val="???1"/>
      <sheetName val="STRUCTURE"/>
      <sheetName val="PKK"/>
      <sheetName val="Duc_3"/>
      <sheetName val="sort2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TONGKE3p "/>
      <sheetName val="TH VL, NC, DDHT Thanhphuoc"/>
      <sheetName val="DONGIA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CHITIET VL-NC"/>
      <sheetName val="DON GIA"/>
      <sheetName val="VC"/>
      <sheetName val="CHITIET VL-NC-TT-3p"/>
      <sheetName val="TDTKP"/>
      <sheetName val="TDTKP1"/>
      <sheetName val="KPVC-BD "/>
      <sheetName val="Elec-ins"/>
      <sheetName val="DAF-HAR"/>
      <sheetName val="STAFFSCHED "/>
      <sheetName val="DAF_8"/>
      <sheetName val="index"/>
      <sheetName val="___1"/>
      <sheetName val="Analisa Harga Satuan"/>
      <sheetName val="TOTAL"/>
      <sheetName val="Analisa BOW 07"/>
      <sheetName val="harsat"/>
      <sheetName val="rek det 1-3"/>
      <sheetName val="Grand total"/>
      <sheetName val="ANALISA GRS TENGAH"/>
      <sheetName val="Cover (x)"/>
      <sheetName val="Cor Apt"/>
      <sheetName val="Analisa_Upah_&amp;_Bahan_Plum4"/>
      <sheetName val="Bill_of_Qty_MEP4"/>
      <sheetName val="D_&amp;_W_sizes2"/>
      <sheetName val="rekap_c2"/>
      <sheetName val="GRAND_REKAP1"/>
      <sheetName val="Analisa_Upah_&amp;_Bahan_Plum3"/>
      <sheetName val="Bill_of_Qty_MEP3"/>
      <sheetName val="D_&amp;_W_sizes1"/>
      <sheetName val="rekap_c1"/>
      <sheetName val="GRAND_REKAP"/>
      <sheetName val="Analisa Upah _ Bahan Plum"/>
      <sheetName val="Sheet"/>
      <sheetName val="A"/>
      <sheetName val="BAG-III"/>
      <sheetName val="BQ ARS"/>
      <sheetName val="#REF!"/>
      <sheetName val="引当型式確認画面"/>
      <sheetName val="预算"/>
      <sheetName val="Tabel Ohm LV"/>
      <sheetName val="TENAGA"/>
      <sheetName val="Harga Satuan"/>
      <sheetName val="Rekap"/>
      <sheetName val="BAHAN "/>
      <sheetName val="Mall"/>
      <sheetName val="EXTERNAL"/>
      <sheetName val="TOWN"/>
      <sheetName val="bhn "/>
      <sheetName val="Analisa Harsat"/>
      <sheetName val="analis"/>
      <sheetName val="MAPP"/>
      <sheetName val="ANALISA SNI'08"/>
      <sheetName val="SBD"/>
      <sheetName val="BQ. AC"/>
      <sheetName val="Isian"/>
      <sheetName val="SAT"/>
      <sheetName val="Anal"/>
      <sheetName val="Bhn"/>
      <sheetName val="RAPlenk"/>
      <sheetName val="Rekap "/>
      <sheetName val="keb-BHN"/>
      <sheetName val="sche"/>
      <sheetName val="Material"/>
      <sheetName val="Analisa SNI "/>
      <sheetName val="UBA"/>
      <sheetName val="DIV 6"/>
      <sheetName val="DIV 5"/>
      <sheetName val="DIV 7"/>
      <sheetName val="DIV 2"/>
      <sheetName val="DIV 3"/>
      <sheetName val="DIV 8"/>
      <sheetName val="DIV 1"/>
      <sheetName val="sched pelaks"/>
      <sheetName val="5-Analisa Peralatan"/>
      <sheetName val="Bored Pile"/>
      <sheetName val="Spun pile"/>
      <sheetName val="idx-03"/>
      <sheetName val="igp-03"/>
      <sheetName val="BOQ"/>
      <sheetName val="Up _ bhn"/>
      <sheetName val="terbilang"/>
      <sheetName val="Penwrn"/>
      <sheetName val="Scd_RAB"/>
      <sheetName val="DAFT_ALAT,UPAH &amp; MAT"/>
      <sheetName val="Cirya"/>
      <sheetName val="An_K"/>
      <sheetName val="AHS"/>
      <sheetName val="A H S P"/>
      <sheetName val="villa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/>
      <sheetData sheetId="52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analis"/>
      <sheetName val="asrama"/>
      <sheetName val="kantin"/>
      <sheetName val="rekap"/>
      <sheetName val="cover"/>
      <sheetName val="ANALISA  (BARU)"/>
      <sheetName val="daf-3(OK)"/>
      <sheetName val="daf-7(OK)"/>
      <sheetName val="analisa"/>
      <sheetName val="Estimate"/>
      <sheetName val="anal"/>
      <sheetName val="Basic Price"/>
      <sheetName val="Kolom UT"/>
      <sheetName val="Lantai 1 ME"/>
      <sheetName val="Sat Bah &amp; Up"/>
      <sheetName val="Sat Bah _ Up"/>
      <sheetName val="RAB-VAC"/>
      <sheetName val="RAB-PK"/>
      <sheetName val="RAB-PL"/>
      <sheetName val="RAB-EL"/>
    </sheetNames>
    <sheetDataSet>
      <sheetData sheetId="0"/>
      <sheetData sheetId="1">
        <row r="658">
          <cell r="J658">
            <v>3937.5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Analisa BOW 07"/>
      <sheetName val="cover"/>
      <sheetName val="HARGA BESI PERLONJOR"/>
      <sheetName val="kusen"/>
      <sheetName val="ANALISA SNI'13 "/>
      <sheetName val="VOL.GDG A"/>
      <sheetName val="VOL.GDG B"/>
      <sheetName val="VOL.GDG BL1"/>
      <sheetName val="VOL.GDG BL2"/>
      <sheetName val="VOL.GDG CL1"/>
      <sheetName val="VOL.GDG CL2"/>
      <sheetName val="VOL.GDG DL1"/>
      <sheetName val="BUTHANTIHINGAN"/>
      <sheetName val="KIOS A1"/>
      <sheetName val="KIOS A2"/>
      <sheetName val="KIOS A3"/>
      <sheetName val="KIOS A4"/>
      <sheetName val="LOS B4"/>
      <sheetName val="LOS B5A"/>
      <sheetName val="LOS B7"/>
      <sheetName val="PELATARAN C1"/>
      <sheetName val="PELATARAN C3"/>
      <sheetName val="KANTOR D"/>
      <sheetName val="WC F"/>
      <sheetName val="TEMPAT SUCI G"/>
      <sheetName val="PAGAR"/>
      <sheetName val="Rekap"/>
      <sheetName val="KIOS A5"/>
      <sheetName val="KIOS A6"/>
      <sheetName val="LOS B6"/>
      <sheetName val="PELATARAN C2"/>
      <sheetName val="KOPERASI PASAR E"/>
      <sheetName val="RAB Penataan"/>
      <sheetName val="RAB kantor"/>
      <sheetName val="HitvolKantor"/>
      <sheetName val="Persiapan"/>
      <sheetName val="A1"/>
      <sheetName val="LOS B2"/>
      <sheetName val="LOS B3"/>
      <sheetName val="KIOS 8"/>
      <sheetName val="ANALISA BANGLI"/>
      <sheetName val="RAB"/>
      <sheetName val="ANALISA SNI"/>
      <sheetName val="ALAT1"/>
      <sheetName val="BASIC"/>
      <sheetName val="ALAT2"/>
      <sheetName val="NP (4)"/>
      <sheetName val="BQ"/>
      <sheetName val="ESCON"/>
      <sheetName val="Estimate"/>
      <sheetName val="Lantai 1 ME"/>
      <sheetName val="Analisa"/>
      <sheetName val="LOADDAT"/>
      <sheetName val="BAG-2"/>
      <sheetName val="SAP"/>
      <sheetName val="HB "/>
      <sheetName val="DAF.HRG"/>
      <sheetName val="Penjumlahan"/>
      <sheetName val="H.Satuan"/>
      <sheetName val="BAG_2"/>
      <sheetName val="RA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CM"/>
      <sheetName val="Struktur"/>
      <sheetName val="Action Plan"/>
      <sheetName val="Schedule"/>
      <sheetName val="Kebut. Bahan"/>
      <sheetName val="Kebut. Tenaga"/>
      <sheetName val="Kebut. Alat"/>
      <sheetName val="Kap Produksi"/>
      <sheetName val="Analisa Schedule"/>
      <sheetName val="Rekap RAP"/>
      <sheetName val="RAP"/>
      <sheetName val="Upah"/>
      <sheetName val="Bahan"/>
      <sheetName val="Alat"/>
      <sheetName val="Sub"/>
      <sheetName val="BUL"/>
      <sheetName val="Analisa RAP"/>
      <sheetName val="BQ RAB"/>
      <sheetName val="Mark Up"/>
      <sheetName val="THR Kintamani"/>
      <sheetName val="Str. Proy."/>
      <sheetName val="Flow"/>
      <sheetName val="RAB"/>
      <sheetName val="Analisa RAB"/>
      <sheetName val="Upah B"/>
      <sheetName val="Bahan B"/>
      <sheetName val="Alat B"/>
      <sheetName val="Lain-Lain"/>
      <sheetName val="Rincian M"/>
      <sheetName val="Penyebaran M"/>
      <sheetName val="Terbilang"/>
      <sheetName val="Sch Tender"/>
      <sheetName val="Biaya Tender"/>
      <sheetName val="Aktivitas"/>
      <sheetName val="Telusur"/>
      <sheetName val="An Kom Harga"/>
      <sheetName val="BQ OE (2)"/>
      <sheetName val="Analisa Teknik"/>
      <sheetName val="THR"/>
      <sheetName val="Analisa 2"/>
      <sheetName val="BQ"/>
      <sheetName val="Analisa"/>
      <sheetName val="bahan "/>
      <sheetName val="Rekap "/>
      <sheetName val="dasboard"/>
      <sheetName val="Up _ bhn"/>
      <sheetName val="harsat"/>
      <sheetName val="dayvol WEDI"/>
      <sheetName val="dayvol adibarat"/>
      <sheetName val="ERET"/>
      <sheetName val="FINISH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F9">
            <v>0</v>
          </cell>
        </row>
        <row r="10">
          <cell r="D10" t="str">
            <v>Concrete Mixer</v>
          </cell>
          <cell r="F10" t="str">
            <v>unit</v>
          </cell>
          <cell r="G10">
            <v>200.41700000000003</v>
          </cell>
        </row>
        <row r="11">
          <cell r="D11" t="str">
            <v>Excavator</v>
          </cell>
          <cell r="F11" t="str">
            <v>unit</v>
          </cell>
          <cell r="G11">
            <v>1</v>
          </cell>
        </row>
        <row r="12">
          <cell r="D12" t="str">
            <v>Concrete Vibrator</v>
          </cell>
          <cell r="F12" t="str">
            <v>unit</v>
          </cell>
          <cell r="G12">
            <v>10.453800000000001</v>
          </cell>
        </row>
        <row r="13">
          <cell r="D13" t="str">
            <v>Mesin Las</v>
          </cell>
          <cell r="F13" t="str">
            <v>unit</v>
          </cell>
          <cell r="G13">
            <v>1</v>
          </cell>
        </row>
        <row r="14">
          <cell r="D14" t="str">
            <v>Mesin Potong</v>
          </cell>
          <cell r="F14" t="str">
            <v>unit</v>
          </cell>
          <cell r="G14">
            <v>1</v>
          </cell>
        </row>
        <row r="15">
          <cell r="D15" t="str">
            <v>Teodholit &amp; Waterpass</v>
          </cell>
          <cell r="F15" t="str">
            <v>unit</v>
          </cell>
          <cell r="G15">
            <v>1</v>
          </cell>
        </row>
        <row r="16">
          <cell r="F16">
            <v>0</v>
          </cell>
        </row>
      </sheetData>
      <sheetData sheetId="7" refreshError="1"/>
      <sheetData sheetId="8" refreshError="1">
        <row r="1">
          <cell r="Y1" t="str">
            <v>Uraian</v>
          </cell>
          <cell r="Z1" t="str">
            <v>Januari</v>
          </cell>
          <cell r="AA1" t="str">
            <v>Februari</v>
          </cell>
          <cell r="AB1" t="str">
            <v>Maret</v>
          </cell>
          <cell r="AC1" t="str">
            <v>April</v>
          </cell>
          <cell r="AD1" t="str">
            <v>Mei</v>
          </cell>
          <cell r="AE1" t="str">
            <v>Juni</v>
          </cell>
          <cell r="AF1" t="str">
            <v>Juli</v>
          </cell>
          <cell r="AG1" t="str">
            <v>Agustus</v>
          </cell>
          <cell r="AH1" t="str">
            <v>September</v>
          </cell>
          <cell r="AI1" t="str">
            <v>Oktober</v>
          </cell>
          <cell r="AJ1" t="str">
            <v>Nopember</v>
          </cell>
          <cell r="AK1" t="str">
            <v>Desember</v>
          </cell>
        </row>
        <row r="7">
          <cell r="Y7" t="str">
            <v>Uraian Pekerjaan</v>
          </cell>
          <cell r="Z7">
            <v>38015</v>
          </cell>
          <cell r="AA7">
            <v>38045</v>
          </cell>
          <cell r="AB7">
            <v>38075</v>
          </cell>
          <cell r="AC7">
            <v>38105</v>
          </cell>
          <cell r="AD7">
            <v>38135</v>
          </cell>
          <cell r="AE7">
            <v>38165</v>
          </cell>
          <cell r="AF7">
            <v>38195</v>
          </cell>
          <cell r="AG7">
            <v>38225</v>
          </cell>
          <cell r="AH7">
            <v>38255</v>
          </cell>
          <cell r="AI7">
            <v>38285</v>
          </cell>
          <cell r="AJ7">
            <v>38315</v>
          </cell>
          <cell r="AK7">
            <v>38345</v>
          </cell>
        </row>
        <row r="10"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Y11" t="str">
            <v>PEKERJAAN PESIAPAN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Y12" t="str">
            <v>Pembersihan Lapangan/Striping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185</v>
          </cell>
          <cell r="AH12">
            <v>185</v>
          </cell>
          <cell r="AI12">
            <v>0</v>
          </cell>
          <cell r="AJ12">
            <v>0</v>
          </cell>
          <cell r="AK12">
            <v>0</v>
          </cell>
        </row>
        <row r="13">
          <cell r="Y13" t="str">
            <v>Pekerja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15.725000000000001</v>
          </cell>
          <cell r="AH13">
            <v>15.725000000000001</v>
          </cell>
          <cell r="AI13">
            <v>0</v>
          </cell>
          <cell r="AJ13">
            <v>0</v>
          </cell>
          <cell r="AK13">
            <v>0</v>
          </cell>
        </row>
        <row r="14">
          <cell r="Y14" t="str">
            <v>Mandor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1.6649999999999998</v>
          </cell>
          <cell r="AH14">
            <v>1.6649999999999998</v>
          </cell>
          <cell r="AI14">
            <v>0</v>
          </cell>
          <cell r="AJ14">
            <v>0</v>
          </cell>
          <cell r="AK14">
            <v>0</v>
          </cell>
        </row>
        <row r="15"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Y16" t="str">
            <v>Pengukuran Situasi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0.25</v>
          </cell>
          <cell r="AH16">
            <v>0.625</v>
          </cell>
          <cell r="AI16">
            <v>0.125</v>
          </cell>
          <cell r="AJ16">
            <v>0</v>
          </cell>
          <cell r="AK16">
            <v>0</v>
          </cell>
        </row>
        <row r="17">
          <cell r="Y17" t="str">
            <v>Pekerja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3.7499999999999996</v>
          </cell>
          <cell r="AH17">
            <v>9.3749999999999982</v>
          </cell>
          <cell r="AI17">
            <v>1.8749999999999998</v>
          </cell>
          <cell r="AJ17">
            <v>0</v>
          </cell>
          <cell r="AK17">
            <v>0</v>
          </cell>
        </row>
        <row r="18">
          <cell r="Y18" t="str">
            <v>Surveyor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1.25</v>
          </cell>
          <cell r="AH18">
            <v>3.125</v>
          </cell>
          <cell r="AI18">
            <v>0.625</v>
          </cell>
          <cell r="AJ18">
            <v>0</v>
          </cell>
          <cell r="AK18">
            <v>0</v>
          </cell>
        </row>
        <row r="19">
          <cell r="Y19" t="str">
            <v>Bahan Bantu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187500</v>
          </cell>
          <cell r="AH19">
            <v>468750</v>
          </cell>
          <cell r="AI19">
            <v>93750</v>
          </cell>
          <cell r="AJ19">
            <v>0</v>
          </cell>
          <cell r="AK19">
            <v>0</v>
          </cell>
        </row>
        <row r="20">
          <cell r="Y20" t="str">
            <v>Teodholit &amp; Waterpass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0.5</v>
          </cell>
          <cell r="AH20">
            <v>1.25</v>
          </cell>
          <cell r="AI20">
            <v>0.25</v>
          </cell>
          <cell r="AJ20">
            <v>0</v>
          </cell>
          <cell r="AK20">
            <v>0</v>
          </cell>
        </row>
        <row r="21"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Y22" t="str">
            <v>Investigasi tanah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0.5</v>
          </cell>
          <cell r="AH22">
            <v>0.5</v>
          </cell>
          <cell r="AI22">
            <v>0</v>
          </cell>
          <cell r="AJ22">
            <v>0</v>
          </cell>
          <cell r="AK22">
            <v>0</v>
          </cell>
        </row>
        <row r="23">
          <cell r="Y23" t="str">
            <v>Pekerja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7</v>
          </cell>
          <cell r="AH23">
            <v>7</v>
          </cell>
          <cell r="AI23">
            <v>0</v>
          </cell>
          <cell r="AJ23">
            <v>0</v>
          </cell>
          <cell r="AK23">
            <v>0</v>
          </cell>
        </row>
        <row r="24">
          <cell r="Y24" t="str">
            <v>Laborat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7</v>
          </cell>
          <cell r="AH24">
            <v>7</v>
          </cell>
          <cell r="AI24">
            <v>0</v>
          </cell>
          <cell r="AJ24">
            <v>0</v>
          </cell>
          <cell r="AK24">
            <v>0</v>
          </cell>
        </row>
        <row r="25">
          <cell r="Y25" t="str">
            <v>Peralatan Lab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0.5</v>
          </cell>
          <cell r="AH25">
            <v>0.5</v>
          </cell>
          <cell r="AI25">
            <v>0</v>
          </cell>
          <cell r="AJ25">
            <v>0</v>
          </cell>
          <cell r="AK25">
            <v>0</v>
          </cell>
        </row>
        <row r="26"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Y27" t="str">
            <v>PEKERJAAN TANAH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Y28" t="str">
            <v>Galian Tanah Biasa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2250</v>
          </cell>
          <cell r="AI28">
            <v>3533.9</v>
          </cell>
          <cell r="AJ28">
            <v>1500</v>
          </cell>
          <cell r="AK28">
            <v>0</v>
          </cell>
        </row>
        <row r="29">
          <cell r="Y29" t="str">
            <v>Mandor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135</v>
          </cell>
          <cell r="AI29">
            <v>212.03399999999999</v>
          </cell>
          <cell r="AJ29">
            <v>90</v>
          </cell>
          <cell r="AK29">
            <v>0</v>
          </cell>
        </row>
        <row r="30">
          <cell r="Y30" t="str">
            <v>Pekerja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1349.9999999999998</v>
          </cell>
          <cell r="AI30">
            <v>2120.34</v>
          </cell>
          <cell r="AJ30">
            <v>899.99999999999989</v>
          </cell>
          <cell r="AK30">
            <v>0</v>
          </cell>
        </row>
        <row r="31">
          <cell r="Y31" t="str">
            <v>Alat Bantu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450000</v>
          </cell>
          <cell r="AI31">
            <v>706780.00000000012</v>
          </cell>
          <cell r="AJ31">
            <v>300000</v>
          </cell>
          <cell r="AK31">
            <v>0</v>
          </cell>
        </row>
        <row r="32"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Y33" t="str">
            <v>Urugan Pasir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200</v>
          </cell>
          <cell r="AI33">
            <v>861.88</v>
          </cell>
          <cell r="AJ33">
            <v>600</v>
          </cell>
          <cell r="AK33">
            <v>100</v>
          </cell>
        </row>
        <row r="34">
          <cell r="Y34" t="str">
            <v>Mandor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2</v>
          </cell>
          <cell r="AI34">
            <v>8.6188000000000002</v>
          </cell>
          <cell r="AJ34">
            <v>6</v>
          </cell>
          <cell r="AK34">
            <v>1</v>
          </cell>
        </row>
        <row r="35">
          <cell r="Y35" t="str">
            <v>Pekerja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59.999999999999993</v>
          </cell>
          <cell r="AI35">
            <v>258.56399999999996</v>
          </cell>
          <cell r="AJ35">
            <v>179.99999999999997</v>
          </cell>
          <cell r="AK35">
            <v>29.999999999999996</v>
          </cell>
        </row>
        <row r="36">
          <cell r="Y36" t="str">
            <v>Pasir Urug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220</v>
          </cell>
          <cell r="AI36">
            <v>948.06799999999998</v>
          </cell>
          <cell r="AJ36">
            <v>660</v>
          </cell>
          <cell r="AK36">
            <v>110</v>
          </cell>
        </row>
        <row r="37">
          <cell r="Y37" t="str">
            <v>Alat Bantu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100000.00000000001</v>
          </cell>
          <cell r="AI37">
            <v>430940</v>
          </cell>
          <cell r="AJ37">
            <v>300000</v>
          </cell>
          <cell r="AK37">
            <v>50000.000000000007</v>
          </cell>
        </row>
        <row r="38"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Y39" t="str">
            <v>Timbunan Tanah dipadatkan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390.28878243694237</v>
          </cell>
          <cell r="AI39">
            <v>1681.9104790337592</v>
          </cell>
          <cell r="AJ39">
            <v>1170.866347310827</v>
          </cell>
          <cell r="AK39">
            <v>195.14439121847118</v>
          </cell>
        </row>
        <row r="40">
          <cell r="Y40" t="str">
            <v>Mandor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11.708663473108272</v>
          </cell>
          <cell r="AI40">
            <v>50.457314371012785</v>
          </cell>
          <cell r="AJ40">
            <v>35.125990419324815</v>
          </cell>
          <cell r="AK40">
            <v>5.8543317365541361</v>
          </cell>
        </row>
        <row r="41">
          <cell r="Y41" t="str">
            <v>Pekerja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146.35829341385337</v>
          </cell>
          <cell r="AI41">
            <v>630.71642963765976</v>
          </cell>
          <cell r="AJ41">
            <v>439.07488024156015</v>
          </cell>
          <cell r="AK41">
            <v>73.179146706926687</v>
          </cell>
        </row>
        <row r="42"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Y43" t="str">
            <v>PEKERJAAN BETON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Y44" t="str">
            <v>Beton 1 : 3 : 5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46.47</v>
          </cell>
          <cell r="AI44">
            <v>0</v>
          </cell>
          <cell r="AJ44">
            <v>0</v>
          </cell>
          <cell r="AK44">
            <v>0</v>
          </cell>
        </row>
        <row r="45">
          <cell r="Y45" t="str">
            <v>Tukang Batu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55.763999999999996</v>
          </cell>
          <cell r="AI45">
            <v>0</v>
          </cell>
          <cell r="AJ45">
            <v>0</v>
          </cell>
          <cell r="AK45">
            <v>0</v>
          </cell>
        </row>
        <row r="46">
          <cell r="Y46" t="str">
            <v>Kepala Tukang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9.2940000000000005</v>
          </cell>
          <cell r="AI46">
            <v>0</v>
          </cell>
          <cell r="AJ46">
            <v>0</v>
          </cell>
          <cell r="AK46">
            <v>0</v>
          </cell>
        </row>
        <row r="47">
          <cell r="Y47" t="str">
            <v>Pekerja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92.94</v>
          </cell>
          <cell r="AI47">
            <v>0</v>
          </cell>
          <cell r="AJ47">
            <v>0</v>
          </cell>
          <cell r="AK47">
            <v>0</v>
          </cell>
        </row>
        <row r="48">
          <cell r="Y48" t="str">
            <v>Mandor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18.588000000000001</v>
          </cell>
          <cell r="AI48">
            <v>0</v>
          </cell>
          <cell r="AJ48">
            <v>0</v>
          </cell>
          <cell r="AK48">
            <v>0</v>
          </cell>
        </row>
        <row r="49">
          <cell r="Y49" t="str">
            <v>Semen Portland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232.35</v>
          </cell>
          <cell r="AI49">
            <v>0</v>
          </cell>
          <cell r="AJ49">
            <v>0</v>
          </cell>
          <cell r="AK49">
            <v>0</v>
          </cell>
        </row>
        <row r="50">
          <cell r="Y50" t="str">
            <v>Pasir Pasang/beton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27.881999999999998</v>
          </cell>
          <cell r="AI50">
            <v>0</v>
          </cell>
          <cell r="AJ50">
            <v>0</v>
          </cell>
          <cell r="AK50">
            <v>0</v>
          </cell>
        </row>
        <row r="51">
          <cell r="Y51" t="str">
            <v>Batu Pecah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40.893599999999999</v>
          </cell>
          <cell r="AI51">
            <v>0</v>
          </cell>
          <cell r="AJ51">
            <v>0</v>
          </cell>
          <cell r="AK51">
            <v>0</v>
          </cell>
        </row>
        <row r="52">
          <cell r="Y52" t="str">
            <v>Concrete Mixer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13.940999999999999</v>
          </cell>
          <cell r="AI52">
            <v>0</v>
          </cell>
          <cell r="AJ52">
            <v>0</v>
          </cell>
          <cell r="AK52">
            <v>0</v>
          </cell>
        </row>
        <row r="53">
          <cell r="Y53" t="str">
            <v>Concrete Vibrator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6.5058000000000007</v>
          </cell>
          <cell r="AI53">
            <v>0</v>
          </cell>
          <cell r="AJ53">
            <v>0</v>
          </cell>
          <cell r="AK53">
            <v>0</v>
          </cell>
        </row>
        <row r="54"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Y55" t="str">
            <v>Beton 1 : 2 : 3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32</v>
          </cell>
          <cell r="AI55">
            <v>74.67</v>
          </cell>
          <cell r="AJ55">
            <v>48</v>
          </cell>
          <cell r="AK55">
            <v>0</v>
          </cell>
        </row>
        <row r="56">
          <cell r="Y56" t="str">
            <v>Pekerja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64</v>
          </cell>
          <cell r="AI56">
            <v>149.34</v>
          </cell>
          <cell r="AJ56">
            <v>96</v>
          </cell>
          <cell r="AK56">
            <v>0</v>
          </cell>
        </row>
        <row r="57">
          <cell r="Y57" t="str">
            <v>Mandor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9.5999999999999979</v>
          </cell>
          <cell r="AI57">
            <v>22.401</v>
          </cell>
          <cell r="AJ57">
            <v>14.399999999999997</v>
          </cell>
          <cell r="AK57">
            <v>0</v>
          </cell>
        </row>
        <row r="58">
          <cell r="Y58" t="str">
            <v>Tukang Batu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38.399999999999991</v>
          </cell>
          <cell r="AI58">
            <v>89.603999999999999</v>
          </cell>
          <cell r="AJ58">
            <v>57.599999999999987</v>
          </cell>
          <cell r="AK58">
            <v>0</v>
          </cell>
        </row>
        <row r="59">
          <cell r="Y59" t="str">
            <v>Kepala Tukang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6.4</v>
          </cell>
          <cell r="AI59">
            <v>14.934000000000001</v>
          </cell>
          <cell r="AJ59">
            <v>9.6000000000000014</v>
          </cell>
          <cell r="AK59">
            <v>0</v>
          </cell>
        </row>
        <row r="60">
          <cell r="Y60" t="str">
            <v>Batu Pecah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23.68</v>
          </cell>
          <cell r="AI60">
            <v>55.255800000000001</v>
          </cell>
          <cell r="AJ60">
            <v>35.519999999999996</v>
          </cell>
          <cell r="AK60">
            <v>0</v>
          </cell>
        </row>
        <row r="61">
          <cell r="Y61" t="str">
            <v>Pasir Pasang/beton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17.919999999999998</v>
          </cell>
          <cell r="AI61">
            <v>41.815200000000004</v>
          </cell>
          <cell r="AJ61">
            <v>26.879999999999995</v>
          </cell>
          <cell r="AK61">
            <v>0</v>
          </cell>
        </row>
        <row r="62">
          <cell r="Y62" t="str">
            <v>Semen Portland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240</v>
          </cell>
          <cell r="AI62">
            <v>560.02499999999998</v>
          </cell>
          <cell r="AJ62">
            <v>360</v>
          </cell>
          <cell r="AK62">
            <v>0</v>
          </cell>
        </row>
        <row r="63">
          <cell r="Y63" t="str">
            <v>Concrete Mixer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9.5999999999999979</v>
          </cell>
          <cell r="AI63">
            <v>22.401</v>
          </cell>
          <cell r="AJ63">
            <v>14.399999999999997</v>
          </cell>
          <cell r="AK63">
            <v>0</v>
          </cell>
        </row>
        <row r="64">
          <cell r="Y64" t="str">
            <v>Concrete Vibrator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4.4799999999999995</v>
          </cell>
          <cell r="AI64">
            <v>10.453800000000001</v>
          </cell>
          <cell r="AJ64">
            <v>6.7199999999999989</v>
          </cell>
          <cell r="AK64">
            <v>0</v>
          </cell>
        </row>
        <row r="65"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Y66" t="str">
            <v>Baja Tulangan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3520</v>
          </cell>
          <cell r="AI66">
            <v>8213.7000000000007</v>
          </cell>
          <cell r="AJ66">
            <v>5280</v>
          </cell>
          <cell r="AK66">
            <v>0</v>
          </cell>
        </row>
        <row r="67">
          <cell r="Y67" t="str">
            <v>Tukang besi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42.239999999999995</v>
          </cell>
          <cell r="AI67">
            <v>98.564400000000006</v>
          </cell>
          <cell r="AJ67">
            <v>63.359999999999992</v>
          </cell>
          <cell r="AK67">
            <v>0</v>
          </cell>
        </row>
        <row r="68">
          <cell r="Y68" t="str">
            <v>Pekerja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70.399999999999991</v>
          </cell>
          <cell r="AI68">
            <v>164.274</v>
          </cell>
          <cell r="AJ68">
            <v>105.6</v>
          </cell>
          <cell r="AK68">
            <v>0</v>
          </cell>
        </row>
        <row r="69">
          <cell r="Y69" t="str">
            <v>Mandor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7.04</v>
          </cell>
          <cell r="AI69">
            <v>16.427400000000002</v>
          </cell>
          <cell r="AJ69">
            <v>10.56</v>
          </cell>
          <cell r="AK69">
            <v>0</v>
          </cell>
        </row>
        <row r="70">
          <cell r="Y70" t="str">
            <v>Besi beton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3590.3999999999996</v>
          </cell>
          <cell r="AI70">
            <v>8377.9740000000002</v>
          </cell>
          <cell r="AJ70">
            <v>5385.5999999999995</v>
          </cell>
          <cell r="AK70">
            <v>0</v>
          </cell>
        </row>
        <row r="71">
          <cell r="Y71" t="str">
            <v>Kawat Ikat Beton (Bendrat)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70.399999999999991</v>
          </cell>
          <cell r="AI71">
            <v>164.274</v>
          </cell>
          <cell r="AJ71">
            <v>105.6</v>
          </cell>
          <cell r="AK71">
            <v>0</v>
          </cell>
        </row>
        <row r="72">
          <cell r="Y72" t="str">
            <v>Alat Bantu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87999.999999999985</v>
          </cell>
          <cell r="AI72">
            <v>205342.5</v>
          </cell>
          <cell r="AJ72">
            <v>131999.99999999997</v>
          </cell>
          <cell r="AK72">
            <v>0</v>
          </cell>
        </row>
        <row r="73"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Y74" t="str">
            <v>Begisting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210.37408676537143</v>
          </cell>
          <cell r="AI74">
            <v>490.89478308657135</v>
          </cell>
          <cell r="AJ74">
            <v>315.56113014805715</v>
          </cell>
          <cell r="AK74">
            <v>0</v>
          </cell>
        </row>
        <row r="75">
          <cell r="Y75" t="str">
            <v>Kepala Tukang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10.518704338268572</v>
          </cell>
          <cell r="AI75">
            <v>24.544739154328571</v>
          </cell>
          <cell r="AJ75">
            <v>15.778056507402859</v>
          </cell>
          <cell r="AK75">
            <v>0</v>
          </cell>
        </row>
        <row r="76">
          <cell r="Y76" t="str">
            <v>Mandor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2.1037408676537139</v>
          </cell>
          <cell r="AI76">
            <v>4.9089478308657135</v>
          </cell>
          <cell r="AJ76">
            <v>3.1556113014805707</v>
          </cell>
          <cell r="AK76">
            <v>0</v>
          </cell>
        </row>
        <row r="77">
          <cell r="Y77" t="str">
            <v>Tukang Kayu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48.386039956035425</v>
          </cell>
          <cell r="AI77">
            <v>112.90580010991141</v>
          </cell>
          <cell r="AJ77">
            <v>72.579059934053134</v>
          </cell>
          <cell r="AK77">
            <v>0</v>
          </cell>
        </row>
        <row r="78">
          <cell r="Y78" t="str">
            <v>Pekerja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42.074817353074287</v>
          </cell>
          <cell r="AI78">
            <v>98.178956617314284</v>
          </cell>
          <cell r="AJ78">
            <v>63.112226029611435</v>
          </cell>
          <cell r="AK78">
            <v>0</v>
          </cell>
        </row>
        <row r="79">
          <cell r="Y79" t="str">
            <v>Kayu Kelas II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4.2074817353074279</v>
          </cell>
          <cell r="AI79">
            <v>9.817895661731427</v>
          </cell>
          <cell r="AJ79">
            <v>6.3112226029611413</v>
          </cell>
          <cell r="AK79">
            <v>0</v>
          </cell>
        </row>
        <row r="80">
          <cell r="Y80" t="str">
            <v>Paku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10.518704338268572</v>
          </cell>
          <cell r="AI80">
            <v>24.544739154328571</v>
          </cell>
          <cell r="AJ80">
            <v>15.778056507402859</v>
          </cell>
          <cell r="AK80">
            <v>0</v>
          </cell>
        </row>
        <row r="81">
          <cell r="Y81" t="str">
            <v>Multiplek 12 mm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42.074817353074287</v>
          </cell>
          <cell r="AI81">
            <v>98.178956617314284</v>
          </cell>
          <cell r="AJ81">
            <v>63.112226029611435</v>
          </cell>
          <cell r="AK81">
            <v>0</v>
          </cell>
        </row>
        <row r="82"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Y83" t="str">
            <v>Water Stop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15.061744358957778</v>
          </cell>
          <cell r="AI83">
            <v>35.145639102605543</v>
          </cell>
          <cell r="AJ83">
            <v>22.592616538436666</v>
          </cell>
          <cell r="AK83">
            <v>0</v>
          </cell>
        </row>
        <row r="84">
          <cell r="Y84" t="str">
            <v>Tukang Batu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1.506174435895778</v>
          </cell>
          <cell r="AI84">
            <v>3.5145639102605539</v>
          </cell>
          <cell r="AJ84">
            <v>2.2592616538436672</v>
          </cell>
          <cell r="AK84">
            <v>0</v>
          </cell>
        </row>
        <row r="85">
          <cell r="Y85" t="str">
            <v>Kepala Tukang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1.506174435895778</v>
          </cell>
          <cell r="AI85">
            <v>3.5145639102605539</v>
          </cell>
          <cell r="AJ85">
            <v>2.2592616538436672</v>
          </cell>
          <cell r="AK85">
            <v>0</v>
          </cell>
        </row>
        <row r="86">
          <cell r="Y86" t="str">
            <v>Pekerja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3.0123488717915561</v>
          </cell>
          <cell r="AI86">
            <v>7.0291278205211079</v>
          </cell>
          <cell r="AJ86">
            <v>4.5185233076873343</v>
          </cell>
          <cell r="AK86">
            <v>0</v>
          </cell>
        </row>
        <row r="87">
          <cell r="Y87" t="str">
            <v>Mandor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0.30123488717915564</v>
          </cell>
          <cell r="AI87">
            <v>0.70291278205211083</v>
          </cell>
          <cell r="AJ87">
            <v>0.45185233076873343</v>
          </cell>
          <cell r="AK87">
            <v>0</v>
          </cell>
        </row>
        <row r="88">
          <cell r="Y88" t="str">
            <v>Water stop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15.061744358957778</v>
          </cell>
          <cell r="AI88">
            <v>35.145639102605543</v>
          </cell>
          <cell r="AJ88">
            <v>22.592616538436666</v>
          </cell>
          <cell r="AK88">
            <v>0</v>
          </cell>
        </row>
        <row r="89">
          <cell r="Y89" t="str">
            <v>Alat Bantu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22592.616538436669</v>
          </cell>
          <cell r="AI89">
            <v>52718.45865390831</v>
          </cell>
          <cell r="AJ89">
            <v>33888.924807654999</v>
          </cell>
          <cell r="AK89">
            <v>0</v>
          </cell>
        </row>
        <row r="90"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</row>
        <row r="91">
          <cell r="Y91" t="str">
            <v>Water Profing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145</v>
          </cell>
          <cell r="AK91">
            <v>0</v>
          </cell>
        </row>
        <row r="92">
          <cell r="Y92" t="str">
            <v>Tukang Batu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36.25</v>
          </cell>
          <cell r="AK92">
            <v>0</v>
          </cell>
        </row>
        <row r="93">
          <cell r="Y93" t="str">
            <v>Kepala Tukang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3.625</v>
          </cell>
          <cell r="AK93">
            <v>0</v>
          </cell>
        </row>
        <row r="94">
          <cell r="Y94" t="str">
            <v>Pekerja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72.5</v>
          </cell>
          <cell r="AK94">
            <v>0</v>
          </cell>
        </row>
        <row r="95">
          <cell r="Y95" t="str">
            <v>Mandor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36.25</v>
          </cell>
          <cell r="AK95">
            <v>0</v>
          </cell>
        </row>
        <row r="96">
          <cell r="Y96" t="str">
            <v>Waterproofing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145</v>
          </cell>
          <cell r="AK96">
            <v>0</v>
          </cell>
        </row>
        <row r="97">
          <cell r="Y97" t="str">
            <v>Alat Bantu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290000</v>
          </cell>
          <cell r="AK97">
            <v>0</v>
          </cell>
        </row>
        <row r="98"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</row>
        <row r="99">
          <cell r="Y99" t="str">
            <v>PEKERJAAN PASANGAN BATU KALI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</row>
        <row r="100">
          <cell r="Y100" t="str">
            <v>Pasangan Batu Kali 1 : 4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493.15</v>
          </cell>
          <cell r="AJ100">
            <v>493.15</v>
          </cell>
          <cell r="AK100">
            <v>0</v>
          </cell>
        </row>
        <row r="101">
          <cell r="Y101" t="str">
            <v>Tukang Batu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345.20499999999993</v>
          </cell>
          <cell r="AJ101">
            <v>345.20499999999993</v>
          </cell>
          <cell r="AK101">
            <v>0</v>
          </cell>
        </row>
        <row r="102">
          <cell r="Y102" t="str">
            <v>Kepala Tukang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59.17799999999999</v>
          </cell>
          <cell r="AJ102">
            <v>59.17799999999999</v>
          </cell>
          <cell r="AK102">
            <v>0</v>
          </cell>
        </row>
        <row r="103">
          <cell r="Y103" t="str">
            <v>Pekerja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443.83500000000004</v>
          </cell>
          <cell r="AJ103">
            <v>443.83499999999998</v>
          </cell>
          <cell r="AK103">
            <v>0</v>
          </cell>
        </row>
        <row r="104">
          <cell r="Y104" t="str">
            <v>Mandor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88.766999999999996</v>
          </cell>
          <cell r="AJ104">
            <v>88.766999999999996</v>
          </cell>
          <cell r="AK104">
            <v>0</v>
          </cell>
        </row>
        <row r="105">
          <cell r="Y105" t="str">
            <v>Batu Kali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591.78</v>
          </cell>
          <cell r="AJ105">
            <v>591.78</v>
          </cell>
          <cell r="AK105">
            <v>0</v>
          </cell>
        </row>
        <row r="106">
          <cell r="Y106" t="str">
            <v>Pasir Pasang/beton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256.43799999999999</v>
          </cell>
          <cell r="AJ106">
            <v>256.43799999999993</v>
          </cell>
          <cell r="AK106">
            <v>0</v>
          </cell>
        </row>
        <row r="107">
          <cell r="Y107" t="str">
            <v>Semen Portland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1479.4499999999998</v>
          </cell>
          <cell r="AJ107">
            <v>1479.4499999999998</v>
          </cell>
          <cell r="AK107">
            <v>0</v>
          </cell>
        </row>
        <row r="108">
          <cell r="Y108" t="str">
            <v>Concrete Mixer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98.63000000000001</v>
          </cell>
          <cell r="AJ108">
            <v>98.63</v>
          </cell>
          <cell r="AK108">
            <v>0</v>
          </cell>
        </row>
        <row r="109"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</row>
        <row r="110">
          <cell r="Y110" t="str">
            <v>Plesteran 1 : 3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396.93</v>
          </cell>
          <cell r="AJ110">
            <v>396.93000000000006</v>
          </cell>
          <cell r="AK110">
            <v>0</v>
          </cell>
        </row>
        <row r="111">
          <cell r="Y111" t="str">
            <v>Tukang Batu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277.851</v>
          </cell>
          <cell r="AJ111">
            <v>277.851</v>
          </cell>
          <cell r="AK111">
            <v>0</v>
          </cell>
        </row>
        <row r="112">
          <cell r="Y112" t="str">
            <v>Kepala Tukang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47.631600000000006</v>
          </cell>
          <cell r="AJ112">
            <v>47.631600000000006</v>
          </cell>
          <cell r="AK112">
            <v>0</v>
          </cell>
        </row>
        <row r="113">
          <cell r="Y113" t="str">
            <v>Pekerja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357.23700000000008</v>
          </cell>
          <cell r="AJ113">
            <v>357.23700000000002</v>
          </cell>
          <cell r="AK113">
            <v>0</v>
          </cell>
        </row>
        <row r="114">
          <cell r="Y114" t="str">
            <v>Mandor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71.447400000000002</v>
          </cell>
          <cell r="AJ114">
            <v>71.447400000000002</v>
          </cell>
          <cell r="AK114">
            <v>0</v>
          </cell>
        </row>
        <row r="115">
          <cell r="Y115" t="str">
            <v>Batu Kali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476.31600000000014</v>
          </cell>
          <cell r="AJ115">
            <v>476.31600000000009</v>
          </cell>
          <cell r="AK115">
            <v>0</v>
          </cell>
        </row>
        <row r="116">
          <cell r="Y116" t="str">
            <v>Pasir Pasang/beton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206.40360000000004</v>
          </cell>
          <cell r="AJ116">
            <v>206.40360000000004</v>
          </cell>
          <cell r="AK116">
            <v>0</v>
          </cell>
        </row>
        <row r="117">
          <cell r="Y117" t="str">
            <v>Semen Portland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1190.79</v>
          </cell>
          <cell r="AJ117">
            <v>1190.7900000000002</v>
          </cell>
          <cell r="AK117">
            <v>0</v>
          </cell>
        </row>
        <row r="118">
          <cell r="Y118" t="str">
            <v>Concrete Mixer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79.38600000000001</v>
          </cell>
          <cell r="AJ118">
            <v>79.386000000000024</v>
          </cell>
          <cell r="AK118">
            <v>0</v>
          </cell>
        </row>
        <row r="119"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</row>
        <row r="120">
          <cell r="Y120" t="str">
            <v>Acian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145</v>
          </cell>
          <cell r="AJ120">
            <v>145</v>
          </cell>
          <cell r="AK120">
            <v>0</v>
          </cell>
        </row>
        <row r="121">
          <cell r="Y121" t="str">
            <v>Pekerja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28.999999999999996</v>
          </cell>
          <cell r="AJ121">
            <v>29</v>
          </cell>
          <cell r="AK121">
            <v>0</v>
          </cell>
        </row>
        <row r="122">
          <cell r="Y122" t="str">
            <v>Tukang Batu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14.499999999999998</v>
          </cell>
          <cell r="AJ122">
            <v>14.5</v>
          </cell>
          <cell r="AK122">
            <v>0</v>
          </cell>
        </row>
        <row r="123">
          <cell r="Y123" t="str">
            <v>Kepala Tukang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1.7399999999999998</v>
          </cell>
          <cell r="AJ123">
            <v>1.74</v>
          </cell>
          <cell r="AK123">
            <v>0</v>
          </cell>
        </row>
        <row r="124">
          <cell r="Y124" t="str">
            <v>Mandor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1.45</v>
          </cell>
          <cell r="AJ124">
            <v>1.4500000000000002</v>
          </cell>
          <cell r="AK124">
            <v>0</v>
          </cell>
        </row>
        <row r="125">
          <cell r="Y125" t="str">
            <v>Semen Portland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8.6999999999999993</v>
          </cell>
          <cell r="AJ125">
            <v>8.6999999999999975</v>
          </cell>
          <cell r="AK125">
            <v>0</v>
          </cell>
        </row>
        <row r="126"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</row>
        <row r="127">
          <cell r="Y127" t="str">
            <v>Siaran 1 : 2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384.65</v>
          </cell>
          <cell r="AJ127">
            <v>384.65000000000009</v>
          </cell>
          <cell r="AK127">
            <v>0</v>
          </cell>
        </row>
        <row r="128">
          <cell r="Y128" t="str">
            <v>Pekerja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57.697499999999998</v>
          </cell>
          <cell r="AJ128">
            <v>57.697499999999998</v>
          </cell>
          <cell r="AK128">
            <v>0</v>
          </cell>
        </row>
        <row r="129">
          <cell r="Y129" t="str">
            <v>Tukang Batu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38.465000000000003</v>
          </cell>
          <cell r="AJ129">
            <v>38.465000000000003</v>
          </cell>
          <cell r="AK129">
            <v>0</v>
          </cell>
        </row>
        <row r="130">
          <cell r="Y130" t="str">
            <v>Kepala Tukang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4.6158000000000001</v>
          </cell>
          <cell r="AJ130">
            <v>4.6157999999999992</v>
          </cell>
          <cell r="AK130">
            <v>0</v>
          </cell>
        </row>
        <row r="131">
          <cell r="Y131" t="str">
            <v>Mandor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3.8465000000000003</v>
          </cell>
          <cell r="AJ131">
            <v>3.8465000000000003</v>
          </cell>
          <cell r="AK131">
            <v>0</v>
          </cell>
        </row>
        <row r="132">
          <cell r="Y132" t="str">
            <v>Semen Portland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30.772000000000002</v>
          </cell>
          <cell r="AJ132">
            <v>30.772000000000002</v>
          </cell>
          <cell r="AK132">
            <v>0</v>
          </cell>
        </row>
        <row r="133">
          <cell r="Y133" t="str">
            <v>Pasir Pasang/beton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7.6930000000000005</v>
          </cell>
          <cell r="AJ133">
            <v>7.6930000000000005</v>
          </cell>
          <cell r="AK133">
            <v>0</v>
          </cell>
        </row>
        <row r="134">
          <cell r="Y134" t="str">
            <v>Alat bantu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38465</v>
          </cell>
          <cell r="AJ134">
            <v>38465</v>
          </cell>
          <cell r="AK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</row>
        <row r="136">
          <cell r="Y136" t="str">
            <v>Paving Block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100</v>
          </cell>
          <cell r="AJ136">
            <v>100.00000000000001</v>
          </cell>
          <cell r="AK136">
            <v>0</v>
          </cell>
        </row>
        <row r="137">
          <cell r="Y137" t="str">
            <v>Mandor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</v>
          </cell>
          <cell r="AJ137">
            <v>1</v>
          </cell>
          <cell r="AK137">
            <v>0</v>
          </cell>
        </row>
        <row r="138">
          <cell r="Y138" t="str">
            <v>Pekerja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40</v>
          </cell>
          <cell r="AJ138">
            <v>40</v>
          </cell>
          <cell r="AK138">
            <v>0</v>
          </cell>
        </row>
        <row r="139">
          <cell r="Y139" t="str">
            <v>Pasir urug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10</v>
          </cell>
          <cell r="AJ139">
            <v>10</v>
          </cell>
          <cell r="AK139">
            <v>0</v>
          </cell>
        </row>
        <row r="140">
          <cell r="Y140" t="str">
            <v>Paving Block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100</v>
          </cell>
          <cell r="AJ140">
            <v>100.00000000000001</v>
          </cell>
          <cell r="AK140">
            <v>0</v>
          </cell>
        </row>
        <row r="141">
          <cell r="Y141" t="str">
            <v>Alat Bantu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50000</v>
          </cell>
          <cell r="AJ141">
            <v>50000</v>
          </cell>
          <cell r="AK141">
            <v>0</v>
          </cell>
        </row>
        <row r="142"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</row>
        <row r="143">
          <cell r="Y143" t="str">
            <v>PEKERJAAN PERBAIKAN RUMAH POMPA DAN GENSET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</row>
        <row r="144">
          <cell r="Y144" t="str">
            <v>Kusen Pintu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0.53484205882352942</v>
          </cell>
          <cell r="AJ144">
            <v>0.77859656862745086</v>
          </cell>
          <cell r="AK144">
            <v>0.1782806862745098</v>
          </cell>
        </row>
        <row r="145">
          <cell r="Y145" t="str">
            <v>Tukang Kayu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12.836209411764703</v>
          </cell>
          <cell r="AJ145">
            <v>18.686317647058821</v>
          </cell>
          <cell r="AK145">
            <v>4.2787364705882345</v>
          </cell>
        </row>
        <row r="146">
          <cell r="Y146" t="str">
            <v>Pekerja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4.8135785294117639</v>
          </cell>
          <cell r="AJ146">
            <v>7.0073691176470589</v>
          </cell>
          <cell r="AK146">
            <v>1.604526176470588</v>
          </cell>
        </row>
        <row r="147">
          <cell r="Y147" t="str">
            <v>Kepala Tukang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1.8184629999999997</v>
          </cell>
          <cell r="AJ147">
            <v>2.6472283333333335</v>
          </cell>
          <cell r="AK147">
            <v>0.60615433333333324</v>
          </cell>
        </row>
        <row r="148">
          <cell r="Y148" t="str">
            <v>Mandor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0.21393682352941173</v>
          </cell>
          <cell r="AJ148">
            <v>0.31143862745098039</v>
          </cell>
          <cell r="AK148">
            <v>7.1312274509803916E-2</v>
          </cell>
        </row>
        <row r="149">
          <cell r="Y149" t="str">
            <v>Kayu Kelas I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0.58832626470588234</v>
          </cell>
          <cell r="AJ149">
            <v>0.85645622549019607</v>
          </cell>
          <cell r="AK149">
            <v>0.19610875490196078</v>
          </cell>
        </row>
        <row r="150">
          <cell r="Y150" t="str">
            <v>Paku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4.2787364705882354</v>
          </cell>
          <cell r="AJ150">
            <v>6.2287725490196069</v>
          </cell>
          <cell r="AK150">
            <v>1.4262454901960784</v>
          </cell>
        </row>
        <row r="151">
          <cell r="Y151" t="str">
            <v>Alat Bantu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2674.2102941176463</v>
          </cell>
          <cell r="AJ151">
            <v>3892.9828431372543</v>
          </cell>
          <cell r="AK151">
            <v>891.40343137254877</v>
          </cell>
        </row>
        <row r="152"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</row>
        <row r="153">
          <cell r="Y153" t="str">
            <v>Daun Pintu dan Jendela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19.760332352941177</v>
          </cell>
          <cell r="AJ153">
            <v>28.766112745098042</v>
          </cell>
          <cell r="AK153">
            <v>6.5867774509803922</v>
          </cell>
        </row>
        <row r="154">
          <cell r="Y154" t="str">
            <v>Tukang Kayu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118.56199411764706</v>
          </cell>
          <cell r="AJ154">
            <v>172.59667647058825</v>
          </cell>
          <cell r="AK154">
            <v>39.520664705882353</v>
          </cell>
        </row>
        <row r="155">
          <cell r="Y155" t="str">
            <v>Kepala Tukang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11.856199411764708</v>
          </cell>
          <cell r="AJ155">
            <v>17.259667647058823</v>
          </cell>
          <cell r="AK155">
            <v>3.9520664705882358</v>
          </cell>
        </row>
        <row r="156">
          <cell r="Y156" t="str">
            <v>Pekerja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39.520664705882353</v>
          </cell>
          <cell r="AJ156">
            <v>57.532225490196083</v>
          </cell>
          <cell r="AK156">
            <v>13.173554901960784</v>
          </cell>
        </row>
        <row r="157">
          <cell r="Y157" t="str">
            <v>Mandor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1.9760332352941177</v>
          </cell>
          <cell r="AJ157">
            <v>2.8766112745098038</v>
          </cell>
          <cell r="AK157">
            <v>0.65867774509803922</v>
          </cell>
        </row>
        <row r="158">
          <cell r="Y158" t="str">
            <v>Papan Kelas II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0.69161163235294121</v>
          </cell>
          <cell r="AJ158">
            <v>1.0068139460784316</v>
          </cell>
          <cell r="AK158">
            <v>0.23053721078431375</v>
          </cell>
        </row>
        <row r="159">
          <cell r="Y159" t="str">
            <v>Paku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3.9520664705882353</v>
          </cell>
          <cell r="AJ159">
            <v>5.7532225490196076</v>
          </cell>
          <cell r="AK159">
            <v>1.3173554901960784</v>
          </cell>
        </row>
        <row r="160"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</row>
        <row r="161">
          <cell r="Y161" t="str">
            <v>Plafond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64.052941176470597</v>
          </cell>
          <cell r="AJ161">
            <v>93.245098039215691</v>
          </cell>
          <cell r="AK161">
            <v>21.350980392156863</v>
          </cell>
        </row>
        <row r="162">
          <cell r="Y162" t="str">
            <v>Tukang Kayu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28.823823529411762</v>
          </cell>
          <cell r="AJ162">
            <v>41.960294117647059</v>
          </cell>
          <cell r="AK162">
            <v>9.6079411764705878</v>
          </cell>
        </row>
        <row r="163">
          <cell r="Y163" t="str">
            <v>Kepala Tukang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2.5621176470588241</v>
          </cell>
          <cell r="AJ163">
            <v>3.7298039215686272</v>
          </cell>
          <cell r="AK163">
            <v>0.85403921568627461</v>
          </cell>
        </row>
        <row r="164">
          <cell r="Y164" t="str">
            <v>Pekerja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8.9674117647058829</v>
          </cell>
          <cell r="AJ164">
            <v>13.054313725490196</v>
          </cell>
          <cell r="AK164">
            <v>2.9891372549019612</v>
          </cell>
        </row>
        <row r="165">
          <cell r="Y165" t="str">
            <v>Mandor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0.89674117647058815</v>
          </cell>
          <cell r="AJ165">
            <v>1.3054313725490196</v>
          </cell>
          <cell r="AK165">
            <v>0.29891372549019607</v>
          </cell>
        </row>
        <row r="166">
          <cell r="Y166" t="str">
            <v>Tripleks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22.226370588235294</v>
          </cell>
          <cell r="AJ166">
            <v>32.356049019607838</v>
          </cell>
          <cell r="AK166">
            <v>7.4087901960784315</v>
          </cell>
        </row>
        <row r="167">
          <cell r="Y167" t="str">
            <v>Papan Kelas II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0.25621176470588236</v>
          </cell>
          <cell r="AJ167">
            <v>0.37298039215686279</v>
          </cell>
          <cell r="AK167">
            <v>8.5403921568627458E-2</v>
          </cell>
        </row>
        <row r="168">
          <cell r="Y168" t="str">
            <v>Paku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6.4052941176470579</v>
          </cell>
          <cell r="AJ168">
            <v>9.3245098039215684</v>
          </cell>
          <cell r="AK168">
            <v>2.135098039215686</v>
          </cell>
        </row>
        <row r="169"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</row>
        <row r="170">
          <cell r="Y170" t="str">
            <v>Pengecatan Tembok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326.67</v>
          </cell>
          <cell r="AJ170">
            <v>475.54999999999995</v>
          </cell>
          <cell r="AK170">
            <v>108.89</v>
          </cell>
        </row>
        <row r="171">
          <cell r="Y171" t="str">
            <v>Tukang Cat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16.333500000000001</v>
          </cell>
          <cell r="AJ171">
            <v>23.777500000000003</v>
          </cell>
          <cell r="AK171">
            <v>5.4445000000000006</v>
          </cell>
        </row>
        <row r="172">
          <cell r="Y172" t="str">
            <v>Kepala Tukang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4.9000499999999994</v>
          </cell>
          <cell r="AJ172">
            <v>7.1332500000000003</v>
          </cell>
          <cell r="AK172">
            <v>1.6333499999999999</v>
          </cell>
        </row>
        <row r="173">
          <cell r="Y173" t="str">
            <v>Pekerja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32.667000000000002</v>
          </cell>
          <cell r="AJ173">
            <v>47.555000000000007</v>
          </cell>
          <cell r="AK173">
            <v>10.889000000000001</v>
          </cell>
        </row>
        <row r="174">
          <cell r="Y174" t="str">
            <v>Mandor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11.433450000000001</v>
          </cell>
          <cell r="AJ174">
            <v>16.644250000000003</v>
          </cell>
          <cell r="AK174">
            <v>3.8111500000000005</v>
          </cell>
        </row>
        <row r="175">
          <cell r="Y175" t="str">
            <v>Cat Tembok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104.53440000000002</v>
          </cell>
          <cell r="AJ175">
            <v>152.17600000000004</v>
          </cell>
          <cell r="AK175">
            <v>34.844800000000006</v>
          </cell>
        </row>
        <row r="176">
          <cell r="Y176" t="str">
            <v>Plamir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32.667000000000002</v>
          </cell>
          <cell r="AJ176">
            <v>47.555000000000007</v>
          </cell>
          <cell r="AK176">
            <v>10.889000000000001</v>
          </cell>
        </row>
        <row r="177">
          <cell r="Y177" t="str">
            <v>Alat Bantu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65333.999999999985</v>
          </cell>
          <cell r="AJ177">
            <v>95110</v>
          </cell>
          <cell r="AK177">
            <v>21777.999999999996</v>
          </cell>
        </row>
        <row r="178"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</row>
        <row r="179">
          <cell r="Y179" t="str">
            <v>Pengecatan Kayu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83.268823529411776</v>
          </cell>
          <cell r="AJ179">
            <v>121.21862745098041</v>
          </cell>
          <cell r="AK179">
            <v>27.756274509803927</v>
          </cell>
        </row>
        <row r="180">
          <cell r="Y180" t="str">
            <v>Pekerja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8.3268823529411762</v>
          </cell>
          <cell r="AJ180">
            <v>12.12186274509804</v>
          </cell>
          <cell r="AK180">
            <v>2.7756274509803922</v>
          </cell>
        </row>
        <row r="181">
          <cell r="Y181" t="str">
            <v>Tukang Cat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4.1634411764705881</v>
          </cell>
          <cell r="AJ181">
            <v>6.0609313725490201</v>
          </cell>
          <cell r="AK181">
            <v>1.3878137254901961</v>
          </cell>
        </row>
        <row r="182">
          <cell r="Y182" t="str">
            <v>Kepala Tukang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1.8735485294117646</v>
          </cell>
          <cell r="AJ182">
            <v>2.7274191176470586</v>
          </cell>
          <cell r="AK182">
            <v>0.62451617647058821</v>
          </cell>
        </row>
        <row r="183">
          <cell r="Y183" t="str">
            <v>Mandor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0.83268823529411773</v>
          </cell>
          <cell r="AJ183">
            <v>1.212186274509804</v>
          </cell>
          <cell r="AK183">
            <v>0.27756274509803924</v>
          </cell>
        </row>
        <row r="184">
          <cell r="Y184" t="str">
            <v>Amplas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6.2451617647058821</v>
          </cell>
          <cell r="AJ184">
            <v>9.091397058823528</v>
          </cell>
          <cell r="AK184">
            <v>2.081720588235294</v>
          </cell>
        </row>
        <row r="185">
          <cell r="Y185" t="str">
            <v>Plamir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16.653764705882352</v>
          </cell>
          <cell r="AJ185">
            <v>24.243725490196081</v>
          </cell>
          <cell r="AK185">
            <v>5.5512549019607844</v>
          </cell>
        </row>
        <row r="186">
          <cell r="Y186" t="str">
            <v>Cat Kayu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16.653764705882352</v>
          </cell>
          <cell r="AJ186">
            <v>24.243725490196081</v>
          </cell>
          <cell r="AK186">
            <v>5.5512549019607844</v>
          </cell>
        </row>
        <row r="187">
          <cell r="Y187" t="str">
            <v>Minyak Cat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33.307529411764705</v>
          </cell>
          <cell r="AJ187">
            <v>48.487450980392161</v>
          </cell>
          <cell r="AK187">
            <v>11.102509803921569</v>
          </cell>
        </row>
        <row r="188">
          <cell r="Y188" t="str">
            <v>Cat Dasar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16.653764705882352</v>
          </cell>
          <cell r="AJ188">
            <v>24.243725490196081</v>
          </cell>
          <cell r="AK188">
            <v>5.5512549019607844</v>
          </cell>
        </row>
        <row r="189">
          <cell r="Y189" t="str">
            <v>Alat Bantu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104086.02941176473</v>
          </cell>
          <cell r="AJ189">
            <v>151523.28431372551</v>
          </cell>
          <cell r="AK189">
            <v>34695.343137254909</v>
          </cell>
        </row>
        <row r="190"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</row>
        <row r="191">
          <cell r="Y191" t="str">
            <v>Lantai keramik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57.647647058823523</v>
          </cell>
          <cell r="AJ191">
            <v>83.920588235294119</v>
          </cell>
          <cell r="AK191">
            <v>19.215882352941176</v>
          </cell>
        </row>
        <row r="192">
          <cell r="Y192" t="str">
            <v>Tukang Batu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14.411911764705881</v>
          </cell>
          <cell r="AJ192">
            <v>20.98014705882353</v>
          </cell>
          <cell r="AK192">
            <v>4.8039705882352939</v>
          </cell>
        </row>
        <row r="193">
          <cell r="Y193" t="str">
            <v>Kepala Tukang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1.4411911764705883</v>
          </cell>
          <cell r="AJ193">
            <v>2.0980147058823531</v>
          </cell>
          <cell r="AK193">
            <v>0.4803970588235294</v>
          </cell>
        </row>
        <row r="194">
          <cell r="Y194" t="str">
            <v>Pekerja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28.823823529411762</v>
          </cell>
          <cell r="AJ194">
            <v>41.960294117647059</v>
          </cell>
          <cell r="AK194">
            <v>9.6079411764705878</v>
          </cell>
        </row>
        <row r="195">
          <cell r="Y195" t="str">
            <v>Mandor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1.1529529411764705</v>
          </cell>
          <cell r="AJ195">
            <v>1.6784117647058827</v>
          </cell>
          <cell r="AK195">
            <v>0.38431764705882354</v>
          </cell>
        </row>
        <row r="196">
          <cell r="Y196" t="str">
            <v>Semen Portland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6.9177176470588231</v>
          </cell>
          <cell r="AJ196">
            <v>10.070470588235294</v>
          </cell>
          <cell r="AK196">
            <v>2.305905882352941</v>
          </cell>
        </row>
        <row r="197">
          <cell r="Y197" t="str">
            <v>Pasir Pasang/beton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4.6118117647058821</v>
          </cell>
          <cell r="AJ197">
            <v>6.7136470588235309</v>
          </cell>
          <cell r="AK197">
            <v>1.5372705882352942</v>
          </cell>
        </row>
        <row r="198">
          <cell r="Y198" t="str">
            <v>Keramik 30/30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57.647647058823523</v>
          </cell>
          <cell r="AJ198">
            <v>83.920588235294119</v>
          </cell>
          <cell r="AK198">
            <v>19.215882352941176</v>
          </cell>
        </row>
        <row r="199"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</row>
        <row r="200">
          <cell r="Y200" t="str">
            <v>Pagar BRC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83.268823529411748</v>
          </cell>
          <cell r="AJ200">
            <v>121.21862745098038</v>
          </cell>
          <cell r="AK200">
            <v>27.756274509803916</v>
          </cell>
        </row>
        <row r="201">
          <cell r="Y201" t="str">
            <v>Tukang Batu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12.490323529411764</v>
          </cell>
          <cell r="AJ201">
            <v>18.182794117647056</v>
          </cell>
          <cell r="AK201">
            <v>4.1634411764705881</v>
          </cell>
        </row>
        <row r="202">
          <cell r="Y202" t="str">
            <v>Kepala Tukang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2.081720588235294</v>
          </cell>
          <cell r="AJ202">
            <v>3.0304656862745096</v>
          </cell>
          <cell r="AK202">
            <v>0.69390686274509794</v>
          </cell>
        </row>
        <row r="203">
          <cell r="Y203" t="str">
            <v>Pekerja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20.817205882352937</v>
          </cell>
          <cell r="AJ203">
            <v>30.304656862745095</v>
          </cell>
          <cell r="AK203">
            <v>6.939068627450979</v>
          </cell>
        </row>
        <row r="204">
          <cell r="Y204" t="str">
            <v>Mandor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2.081720588235294</v>
          </cell>
          <cell r="AJ204">
            <v>3.0304656862745096</v>
          </cell>
          <cell r="AK204">
            <v>0.69390686274509794</v>
          </cell>
        </row>
        <row r="205">
          <cell r="Y205" t="str">
            <v>BRC lengkap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83.268823529411748</v>
          </cell>
          <cell r="AJ205">
            <v>121.21862745098038</v>
          </cell>
          <cell r="AK205">
            <v>27.756274509803916</v>
          </cell>
        </row>
        <row r="206">
          <cell r="Y206" t="str">
            <v>Pipa GIP dia. 2.5"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16.653764705882352</v>
          </cell>
          <cell r="AJ206">
            <v>24.243725490196077</v>
          </cell>
          <cell r="AK206">
            <v>5.5512549019607835</v>
          </cell>
        </row>
        <row r="207">
          <cell r="Y207" t="str">
            <v>Klem BRC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199.84517647058823</v>
          </cell>
          <cell r="AJ207">
            <v>290.9247058823529</v>
          </cell>
          <cell r="AK207">
            <v>66.615058823529409</v>
          </cell>
        </row>
        <row r="208">
          <cell r="Y208" t="str">
            <v>Mur baut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199.84517647058823</v>
          </cell>
          <cell r="AJ208">
            <v>290.9247058823529</v>
          </cell>
          <cell r="AK208">
            <v>66.615058823529409</v>
          </cell>
        </row>
        <row r="209">
          <cell r="Y209" t="str">
            <v>Alat Bantu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83268.823529411748</v>
          </cell>
          <cell r="AJ209">
            <v>121218.62745098038</v>
          </cell>
          <cell r="AK209">
            <v>27756.274509803916</v>
          </cell>
        </row>
        <row r="210"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</row>
        <row r="211">
          <cell r="Y211" t="str">
            <v>PEKERJAAN PERPIPAAN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</row>
        <row r="212">
          <cell r="Y212" t="str">
            <v>PEKERJAAN PENGADAAN DAN PEMASANGAN PIPA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</row>
        <row r="213">
          <cell r="Y213" t="str">
            <v>Pipa PVC, Ruber Ring dia. 250 mm.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520</v>
          </cell>
          <cell r="AI213">
            <v>1130</v>
          </cell>
          <cell r="AJ213">
            <v>1090</v>
          </cell>
          <cell r="AK213">
            <v>260</v>
          </cell>
        </row>
        <row r="214">
          <cell r="Y214" t="str">
            <v>Pekerja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189.80751764000001</v>
          </cell>
          <cell r="AI214">
            <v>412.46633641000005</v>
          </cell>
          <cell r="AJ214">
            <v>397.86575813000002</v>
          </cell>
          <cell r="AK214">
            <v>94.903758820000007</v>
          </cell>
        </row>
        <row r="215">
          <cell r="Y215" t="str">
            <v>Tukang Pipa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20.8</v>
          </cell>
          <cell r="AI215">
            <v>45.199999999999996</v>
          </cell>
          <cell r="AJ215">
            <v>43.599999999999994</v>
          </cell>
          <cell r="AK215">
            <v>10.4</v>
          </cell>
        </row>
        <row r="216">
          <cell r="Y216" t="str">
            <v>Kepala Tukang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5.2</v>
          </cell>
          <cell r="AI216">
            <v>11.299999999999999</v>
          </cell>
          <cell r="AJ216">
            <v>10.899999999999999</v>
          </cell>
          <cell r="AK216">
            <v>2.6</v>
          </cell>
        </row>
        <row r="217">
          <cell r="Y217" t="str">
            <v>Mandor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5.2</v>
          </cell>
          <cell r="AI217">
            <v>11.299999999999999</v>
          </cell>
          <cell r="AJ217">
            <v>10.899999999999999</v>
          </cell>
          <cell r="AK217">
            <v>2.6</v>
          </cell>
        </row>
        <row r="218">
          <cell r="Y218" t="str">
            <v>Pipa PVC, Ruber ring dia. 250 mm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572</v>
          </cell>
          <cell r="AI218">
            <v>1243</v>
          </cell>
          <cell r="AJ218">
            <v>1199</v>
          </cell>
          <cell r="AK218">
            <v>286</v>
          </cell>
        </row>
        <row r="219">
          <cell r="Y219" t="str">
            <v>Lem pvc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20.8</v>
          </cell>
          <cell r="AI219">
            <v>45.199999999999996</v>
          </cell>
          <cell r="AJ219">
            <v>43.599999999999994</v>
          </cell>
          <cell r="AK219">
            <v>10.4</v>
          </cell>
        </row>
        <row r="220">
          <cell r="Y220" t="str">
            <v>Alat Bantu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312000</v>
          </cell>
          <cell r="AI220">
            <v>678000</v>
          </cell>
          <cell r="AJ220">
            <v>654000</v>
          </cell>
          <cell r="AK220">
            <v>156000</v>
          </cell>
        </row>
        <row r="221"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</row>
        <row r="222">
          <cell r="Y222" t="str">
            <v>Pipa GIP, dia 250 mm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52</v>
          </cell>
          <cell r="AI222">
            <v>113</v>
          </cell>
          <cell r="AJ222">
            <v>109</v>
          </cell>
          <cell r="AK222">
            <v>26</v>
          </cell>
        </row>
        <row r="223">
          <cell r="Y223" t="str">
            <v>Pekerja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44.2</v>
          </cell>
          <cell r="AI223">
            <v>96.05</v>
          </cell>
          <cell r="AJ223">
            <v>92.65</v>
          </cell>
          <cell r="AK223">
            <v>22.1</v>
          </cell>
        </row>
        <row r="224">
          <cell r="Y224" t="str">
            <v>Tukang Pipa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4.4200000000000017</v>
          </cell>
          <cell r="AI224">
            <v>9.6050000000000004</v>
          </cell>
          <cell r="AJ224">
            <v>9.2650000000000006</v>
          </cell>
          <cell r="AK224">
            <v>2.2100000000000009</v>
          </cell>
        </row>
        <row r="225">
          <cell r="Y225" t="str">
            <v>Kepala Tukang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1.0400000000000003</v>
          </cell>
          <cell r="AI225">
            <v>2.2600000000000002</v>
          </cell>
          <cell r="AJ225">
            <v>2.1800000000000002</v>
          </cell>
          <cell r="AK225">
            <v>0.52000000000000013</v>
          </cell>
        </row>
        <row r="226">
          <cell r="Y226" t="str">
            <v>Pipa GIP, dia. 250 mm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52</v>
          </cell>
          <cell r="AI226">
            <v>113</v>
          </cell>
          <cell r="AJ226">
            <v>109</v>
          </cell>
          <cell r="AK226">
            <v>26</v>
          </cell>
        </row>
        <row r="227">
          <cell r="Y227" t="str">
            <v>Alat Bantu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260000.00000000003</v>
          </cell>
          <cell r="AI227">
            <v>565000</v>
          </cell>
          <cell r="AJ227">
            <v>545000</v>
          </cell>
          <cell r="AK227">
            <v>130000.00000000001</v>
          </cell>
        </row>
        <row r="228"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</row>
        <row r="229">
          <cell r="Y229" t="str">
            <v>Pipa PVC, dia 300 mm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52</v>
          </cell>
          <cell r="AI229">
            <v>113</v>
          </cell>
          <cell r="AJ229">
            <v>109</v>
          </cell>
          <cell r="AK229">
            <v>26</v>
          </cell>
        </row>
        <row r="230">
          <cell r="Y230" t="str">
            <v>Pekerja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18.980751764000001</v>
          </cell>
          <cell r="AI230">
            <v>41.246633641000003</v>
          </cell>
          <cell r="AJ230">
            <v>39.786575813000006</v>
          </cell>
          <cell r="AK230">
            <v>9.4903758820000004</v>
          </cell>
        </row>
        <row r="231">
          <cell r="Y231" t="str">
            <v>Tukang Pipa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2.08</v>
          </cell>
          <cell r="AI231">
            <v>4.5200000000000005</v>
          </cell>
          <cell r="AJ231">
            <v>4.3600000000000003</v>
          </cell>
          <cell r="AK231">
            <v>1.04</v>
          </cell>
        </row>
        <row r="232">
          <cell r="Y232" t="str">
            <v>Kepala Tukang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0.52</v>
          </cell>
          <cell r="AI232">
            <v>1.1300000000000001</v>
          </cell>
          <cell r="AJ232">
            <v>1.0900000000000001</v>
          </cell>
          <cell r="AK232">
            <v>0.26</v>
          </cell>
        </row>
        <row r="233">
          <cell r="Y233" t="str">
            <v>Mandor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0.52</v>
          </cell>
          <cell r="AI233">
            <v>1.1300000000000001</v>
          </cell>
          <cell r="AJ233">
            <v>1.0900000000000001</v>
          </cell>
          <cell r="AK233">
            <v>0.26</v>
          </cell>
        </row>
        <row r="234">
          <cell r="Y234" t="str">
            <v>Pipa PVC, Ruber ring dia. 300 mm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57.20000000000001</v>
          </cell>
          <cell r="AI234">
            <v>124.30000000000001</v>
          </cell>
          <cell r="AJ234">
            <v>119.90000000000002</v>
          </cell>
          <cell r="AK234">
            <v>28.600000000000005</v>
          </cell>
        </row>
        <row r="235">
          <cell r="Y235" t="str">
            <v>Lem pvc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2.08</v>
          </cell>
          <cell r="AI235">
            <v>4.5200000000000005</v>
          </cell>
          <cell r="AJ235">
            <v>4.3600000000000003</v>
          </cell>
          <cell r="AK235">
            <v>1.04</v>
          </cell>
        </row>
        <row r="236">
          <cell r="Y236" t="str">
            <v>Alat Bantu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156000</v>
          </cell>
          <cell r="AI236">
            <v>339000</v>
          </cell>
          <cell r="AJ236">
            <v>327000</v>
          </cell>
          <cell r="AK236">
            <v>78000</v>
          </cell>
        </row>
        <row r="237"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</row>
        <row r="238">
          <cell r="Y238" t="str">
            <v>Bend PVC, dia 250 mm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1.7333333333333334</v>
          </cell>
          <cell r="AI238">
            <v>3.7666666666666666</v>
          </cell>
          <cell r="AJ238">
            <v>3.6333333333333333</v>
          </cell>
          <cell r="AK238">
            <v>0.8666666666666667</v>
          </cell>
        </row>
        <row r="239">
          <cell r="Y239" t="str">
            <v>Bend PVC, dia 250 mm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1.7333333333333334</v>
          </cell>
          <cell r="AI239">
            <v>3.7666666666666666</v>
          </cell>
          <cell r="AJ239">
            <v>3.6333333333333333</v>
          </cell>
          <cell r="AK239">
            <v>0.8666666666666667</v>
          </cell>
        </row>
        <row r="240"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</row>
        <row r="241">
          <cell r="Y241" t="str">
            <v>Tee GIP AF, 250 mm x 250 mm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0.8666666666666667</v>
          </cell>
          <cell r="AI241">
            <v>1.8833333333333333</v>
          </cell>
          <cell r="AJ241">
            <v>1.8166666666666667</v>
          </cell>
          <cell r="AK241">
            <v>0.43333333333333335</v>
          </cell>
        </row>
        <row r="242">
          <cell r="Y242" t="str">
            <v>Tee GIP AF. 250 mm x 250 mm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0.8666666666666667</v>
          </cell>
          <cell r="AI242">
            <v>1.8833333333333333</v>
          </cell>
          <cell r="AJ242">
            <v>1.8166666666666667</v>
          </cell>
          <cell r="AK242">
            <v>0.43333333333333335</v>
          </cell>
        </row>
        <row r="243"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</row>
        <row r="244">
          <cell r="Y244" t="str">
            <v>Cek Valve AF, dia 250 mm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1.7333333333333334</v>
          </cell>
          <cell r="AI244">
            <v>3.7666666666666666</v>
          </cell>
          <cell r="AJ244">
            <v>3.6333333333333333</v>
          </cell>
          <cell r="AK244">
            <v>0.8666666666666667</v>
          </cell>
        </row>
        <row r="245">
          <cell r="Y245" t="str">
            <v>Cek Valve AF. Dia 250 mm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1.7333333333333334</v>
          </cell>
          <cell r="AI245">
            <v>3.7666666666666666</v>
          </cell>
          <cell r="AJ245">
            <v>3.6333333333333333</v>
          </cell>
          <cell r="AK245">
            <v>0.8666666666666667</v>
          </cell>
        </row>
        <row r="246"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</row>
        <row r="247">
          <cell r="Y247" t="str">
            <v>Gate Valve AF, dia 250 mm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3.4666666666666672</v>
          </cell>
          <cell r="AI247">
            <v>7.5333333333333332</v>
          </cell>
          <cell r="AJ247">
            <v>7.2666666666666666</v>
          </cell>
          <cell r="AK247">
            <v>1.7333333333333336</v>
          </cell>
        </row>
        <row r="248">
          <cell r="Y248" t="str">
            <v>Gate Valve AF. Dia 250 mm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3.4666666666666672</v>
          </cell>
          <cell r="AI248">
            <v>7.5333333333333332</v>
          </cell>
          <cell r="AJ248">
            <v>7.2666666666666666</v>
          </cell>
          <cell r="AK248">
            <v>1.7333333333333336</v>
          </cell>
        </row>
        <row r="249"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</row>
        <row r="250">
          <cell r="Y250" t="str">
            <v>Reduser AF, 250 mm - 100 mm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1.7333333333333334</v>
          </cell>
          <cell r="AI250">
            <v>3.7666666666666666</v>
          </cell>
          <cell r="AJ250">
            <v>3.6333333333333333</v>
          </cell>
          <cell r="AK250">
            <v>0.8666666666666667</v>
          </cell>
        </row>
        <row r="251">
          <cell r="Y251" t="str">
            <v>Reduser AF. 250 mm - 100 mm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1.7333333333333334</v>
          </cell>
          <cell r="AI251">
            <v>3.7666666666666666</v>
          </cell>
          <cell r="AJ251">
            <v>3.6333333333333333</v>
          </cell>
          <cell r="AK251">
            <v>0.8666666666666667</v>
          </cell>
        </row>
        <row r="252"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</row>
        <row r="253">
          <cell r="Y253" t="str">
            <v>Gate Valve AF, dia 250 mm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3.4666666666666672</v>
          </cell>
          <cell r="AI253">
            <v>7.5333333333333332</v>
          </cell>
          <cell r="AJ253">
            <v>7.2666666666666666</v>
          </cell>
          <cell r="AK253">
            <v>1.7333333333333336</v>
          </cell>
        </row>
        <row r="254">
          <cell r="Y254" t="str">
            <v>Gate Valve AF. Dia 250 mm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3.4666666666666672</v>
          </cell>
          <cell r="AI254">
            <v>7.5333333333333332</v>
          </cell>
          <cell r="AJ254">
            <v>7.2666666666666666</v>
          </cell>
          <cell r="AK254">
            <v>1.7333333333333336</v>
          </cell>
        </row>
        <row r="255"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</row>
        <row r="256">
          <cell r="Y256" t="str">
            <v>Reduser AF, 250 mm - 100 mm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1.7333333333333334</v>
          </cell>
          <cell r="AI256">
            <v>3.7666666666666666</v>
          </cell>
          <cell r="AJ256">
            <v>3.6333333333333333</v>
          </cell>
          <cell r="AK256">
            <v>0.8666666666666667</v>
          </cell>
        </row>
        <row r="257">
          <cell r="Y257" t="str">
            <v>Reduser AF. 250 mm - 100 mm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1.7333333333333334</v>
          </cell>
          <cell r="AI257">
            <v>3.7666666666666666</v>
          </cell>
          <cell r="AJ257">
            <v>3.6333333333333333</v>
          </cell>
          <cell r="AK257">
            <v>0.8666666666666667</v>
          </cell>
        </row>
        <row r="258"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</row>
        <row r="259">
          <cell r="Y259" t="str">
            <v>Increaser 100 mm - 250 mm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1.7333333333333334</v>
          </cell>
          <cell r="AI259">
            <v>3.7666666666666666</v>
          </cell>
          <cell r="AJ259">
            <v>3.6333333333333333</v>
          </cell>
          <cell r="AK259">
            <v>0.8666666666666667</v>
          </cell>
        </row>
        <row r="260">
          <cell r="Y260" t="str">
            <v>Increaser  AF. 100 mm - 250 mm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1.7333333333333334</v>
          </cell>
          <cell r="AI260">
            <v>3.7666666666666666</v>
          </cell>
          <cell r="AJ260">
            <v>3.6333333333333333</v>
          </cell>
          <cell r="AK260">
            <v>0.8666666666666667</v>
          </cell>
        </row>
        <row r="261"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</row>
        <row r="262">
          <cell r="Y262" t="str">
            <v>Flange Las GIP dia. 250 mm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32.06666666666667</v>
          </cell>
          <cell r="AI262">
            <v>69.683333333333337</v>
          </cell>
          <cell r="AJ262">
            <v>67.216666666666669</v>
          </cell>
          <cell r="AK262">
            <v>16.033333333333335</v>
          </cell>
        </row>
        <row r="263">
          <cell r="Y263" t="str">
            <v>Flange Las GIP dia. 250 mm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32.06666666666667</v>
          </cell>
          <cell r="AI263">
            <v>69.683333333333337</v>
          </cell>
          <cell r="AJ263">
            <v>67.216666666666669</v>
          </cell>
          <cell r="AK263">
            <v>16.033333333333335</v>
          </cell>
        </row>
        <row r="264"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</row>
        <row r="265">
          <cell r="Y265" t="str">
            <v>Bend GIP AF, dia 250 mm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3.4666666666666668</v>
          </cell>
          <cell r="AI265">
            <v>7.5333333333333332</v>
          </cell>
          <cell r="AJ265">
            <v>7.2666666666666666</v>
          </cell>
          <cell r="AK265">
            <v>1.7333333333333334</v>
          </cell>
        </row>
        <row r="266">
          <cell r="Y266" t="str">
            <v>Bend GIP AF. Dia. 250 mm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3.4666666666666668</v>
          </cell>
          <cell r="AI266">
            <v>7.5333333333333332</v>
          </cell>
          <cell r="AJ266">
            <v>7.2666666666666666</v>
          </cell>
          <cell r="AK266">
            <v>1.7333333333333334</v>
          </cell>
        </row>
        <row r="267"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</row>
        <row r="268">
          <cell r="Y268" t="str">
            <v>Flexible Connection 250 mm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3.4666666666666668</v>
          </cell>
          <cell r="AI268">
            <v>7.5333333333333332</v>
          </cell>
          <cell r="AJ268">
            <v>7.2666666666666666</v>
          </cell>
          <cell r="AK268">
            <v>1.7333333333333334</v>
          </cell>
        </row>
        <row r="269">
          <cell r="Y269" t="str">
            <v>Flexible Connection AF. 250 mm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3.4666666666666668</v>
          </cell>
          <cell r="AI269">
            <v>7.5333333333333332</v>
          </cell>
          <cell r="AJ269">
            <v>7.2666666666666666</v>
          </cell>
          <cell r="AK269">
            <v>1.7333333333333334</v>
          </cell>
        </row>
        <row r="270"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</row>
        <row r="271">
          <cell r="Y271" t="str">
            <v>Bend PVC, dia 300 mm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0.8666666666666667</v>
          </cell>
          <cell r="AI271">
            <v>1.8833333333333333</v>
          </cell>
          <cell r="AJ271">
            <v>1.8166666666666667</v>
          </cell>
          <cell r="AK271">
            <v>0.43333333333333335</v>
          </cell>
        </row>
        <row r="272">
          <cell r="Y272" t="str">
            <v>Bend PVC, dia 300 mm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0.8666666666666667</v>
          </cell>
          <cell r="AI272">
            <v>1.8833333333333333</v>
          </cell>
          <cell r="AJ272">
            <v>1.8166666666666667</v>
          </cell>
          <cell r="AK272">
            <v>0.43333333333333335</v>
          </cell>
        </row>
        <row r="273"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</row>
        <row r="274">
          <cell r="Y274" t="str">
            <v>Fudle Joint ( Steinles steel ), dia 250 mm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1.7333333333333334</v>
          </cell>
          <cell r="AI274">
            <v>3.7666666666666666</v>
          </cell>
          <cell r="AJ274">
            <v>3.6333333333333333</v>
          </cell>
          <cell r="AK274">
            <v>0.8666666666666667</v>
          </cell>
        </row>
        <row r="275">
          <cell r="Y275" t="str">
            <v>Fudle Joint (stainles steel), dia. 250 mm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1.7333333333333334</v>
          </cell>
          <cell r="AI275">
            <v>3.7666666666666666</v>
          </cell>
          <cell r="AJ275">
            <v>3.6333333333333333</v>
          </cell>
          <cell r="AK275">
            <v>0.8666666666666667</v>
          </cell>
        </row>
        <row r="276"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</row>
        <row r="277">
          <cell r="Y277" t="str">
            <v>Screen / Saringan, dia 250 mm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1.7333333333333334</v>
          </cell>
          <cell r="AI277">
            <v>3.7666666666666666</v>
          </cell>
          <cell r="AJ277">
            <v>3.6333333333333333</v>
          </cell>
          <cell r="AK277">
            <v>0.8666666666666667</v>
          </cell>
        </row>
        <row r="278">
          <cell r="Y278" t="str">
            <v>Screen AF./Saringan, dia. 250 mm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1.7333333333333334</v>
          </cell>
          <cell r="AI278">
            <v>3.7666666666666666</v>
          </cell>
          <cell r="AJ278">
            <v>3.6333333333333333</v>
          </cell>
          <cell r="AK278">
            <v>0.8666666666666667</v>
          </cell>
        </row>
        <row r="279"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</row>
        <row r="280">
          <cell r="Y280" t="str">
            <v>PEKERJAAN PELENGKAP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</row>
        <row r="281">
          <cell r="Y281" t="str">
            <v>Pembuatan dan Pemasangan Tangga Pipa GIP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7</v>
          </cell>
          <cell r="AK281">
            <v>0</v>
          </cell>
        </row>
        <row r="282">
          <cell r="Y282" t="str">
            <v>Pekerja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3.5</v>
          </cell>
          <cell r="AK282">
            <v>0</v>
          </cell>
        </row>
        <row r="283">
          <cell r="Y283" t="str">
            <v>Tukang Besi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0.70000000000000007</v>
          </cell>
          <cell r="AK283">
            <v>0</v>
          </cell>
        </row>
        <row r="284">
          <cell r="Y284" t="str">
            <v>Kepala Tukang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0.52500000000000002</v>
          </cell>
          <cell r="AK284">
            <v>0</v>
          </cell>
        </row>
        <row r="285">
          <cell r="Y285" t="str">
            <v>Mandor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0.35000000000000003</v>
          </cell>
          <cell r="AK285">
            <v>0</v>
          </cell>
        </row>
        <row r="286">
          <cell r="Y286" t="str">
            <v>Pipa GIP dia. 2.5"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35</v>
          </cell>
          <cell r="AK286">
            <v>0</v>
          </cell>
        </row>
        <row r="287">
          <cell r="Y287" t="str">
            <v>Mesin Las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5.25</v>
          </cell>
          <cell r="AK287">
            <v>0</v>
          </cell>
        </row>
        <row r="288">
          <cell r="Y288" t="str">
            <v>Mesin Potong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3.5</v>
          </cell>
          <cell r="AK288">
            <v>0</v>
          </cell>
        </row>
        <row r="289"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</row>
        <row r="290">
          <cell r="Y290" t="str">
            <v>Pembuatan Penutup Main hole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2</v>
          </cell>
          <cell r="AK290">
            <v>0</v>
          </cell>
        </row>
        <row r="291">
          <cell r="Y291" t="str">
            <v>Pekerja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1</v>
          </cell>
          <cell r="AK291">
            <v>0</v>
          </cell>
        </row>
        <row r="292">
          <cell r="Y292" t="str">
            <v>Tukang Batu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0.2</v>
          </cell>
          <cell r="AK292">
            <v>0</v>
          </cell>
        </row>
        <row r="293">
          <cell r="Y293" t="str">
            <v>Kepala Tukang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0.15</v>
          </cell>
          <cell r="AK293">
            <v>0</v>
          </cell>
        </row>
        <row r="294">
          <cell r="Y294" t="str">
            <v>Mandor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0.1</v>
          </cell>
          <cell r="AK294">
            <v>0</v>
          </cell>
        </row>
        <row r="295">
          <cell r="Y295" t="str">
            <v>Penutup Manhole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2</v>
          </cell>
          <cell r="AK295">
            <v>0</v>
          </cell>
        </row>
        <row r="296">
          <cell r="Y296" t="str">
            <v>Alat Bantu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5000</v>
          </cell>
          <cell r="AK296">
            <v>0</v>
          </cell>
        </row>
        <row r="297"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</row>
        <row r="298">
          <cell r="Y298" t="str">
            <v>PEKERJAAN MEKANIKAL-ELEKTRIKAL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</row>
        <row r="299">
          <cell r="Y299" t="str">
            <v>PEKERJAAN DAN PEMASANGAN GENSET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</row>
        <row r="300">
          <cell r="Y300" t="str">
            <v>Generator Set 114 KVA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2.1</v>
          </cell>
          <cell r="AK300">
            <v>0.44999999999999996</v>
          </cell>
        </row>
        <row r="301">
          <cell r="Y301" t="str">
            <v>Teknisi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6.3000000000000007</v>
          </cell>
          <cell r="AK301">
            <v>1.3499999999999999</v>
          </cell>
        </row>
        <row r="302">
          <cell r="Y302" t="str">
            <v>Generator Set 114 kVA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2.1</v>
          </cell>
          <cell r="AK302">
            <v>0.44999999999999996</v>
          </cell>
        </row>
        <row r="303">
          <cell r="Y303" t="str">
            <v>Alat Bantu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21000.000000000004</v>
          </cell>
          <cell r="AK303">
            <v>4500</v>
          </cell>
        </row>
        <row r="304"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</row>
        <row r="305">
          <cell r="Y305" t="str">
            <v>Generator Set 140 KVA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1.4000000000000001</v>
          </cell>
          <cell r="AK305">
            <v>0.3</v>
          </cell>
        </row>
        <row r="306">
          <cell r="Y306" t="str">
            <v>Teknisi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4.2</v>
          </cell>
          <cell r="AK306">
            <v>0.89999999999999991</v>
          </cell>
        </row>
        <row r="307">
          <cell r="Y307" t="str">
            <v>Generator Set 140 KVA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1.4000000000000001</v>
          </cell>
          <cell r="AK307">
            <v>0.3</v>
          </cell>
        </row>
        <row r="308">
          <cell r="Y308" t="str">
            <v>Alat bantu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14000</v>
          </cell>
          <cell r="AK308">
            <v>2999.9999999999995</v>
          </cell>
        </row>
        <row r="309"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</row>
        <row r="310">
          <cell r="Y310" t="str">
            <v>PENGADAAN DAN PEMASANGAN POMPA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</row>
        <row r="311">
          <cell r="Y311" t="str">
            <v>Pompa H=106 m Q = 20 ltr / dt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4.1999999999999993</v>
          </cell>
          <cell r="AK311">
            <v>0.89999999999999991</v>
          </cell>
        </row>
        <row r="312">
          <cell r="Y312" t="str">
            <v>Teknisi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16.799999999999997</v>
          </cell>
          <cell r="AK312">
            <v>3.5999999999999996</v>
          </cell>
        </row>
        <row r="313">
          <cell r="Y313" t="str">
            <v>Pompa H=106 m Q=20 lt/dt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4.1999999999999993</v>
          </cell>
          <cell r="AK313">
            <v>0.89999999999999991</v>
          </cell>
        </row>
        <row r="314">
          <cell r="Y314" t="str">
            <v>Alat Bantu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20999.999999999996</v>
          </cell>
          <cell r="AK314">
            <v>4500</v>
          </cell>
        </row>
        <row r="315"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</row>
        <row r="316">
          <cell r="Y316" t="str">
            <v>Pompa H=115 m Q = 20 ltr / dt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2.8</v>
          </cell>
          <cell r="AK316">
            <v>0.6</v>
          </cell>
        </row>
        <row r="317">
          <cell r="Y317" t="str">
            <v>Teknisi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11.2</v>
          </cell>
          <cell r="AK317">
            <v>2.4</v>
          </cell>
        </row>
        <row r="318">
          <cell r="Y318" t="str">
            <v>Pompa H=115 m Q=20 lt/dt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2.8</v>
          </cell>
          <cell r="AK318">
            <v>0.6</v>
          </cell>
        </row>
        <row r="319">
          <cell r="Y319" t="str">
            <v>Alat Bantu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14000</v>
          </cell>
          <cell r="AK319">
            <v>3000</v>
          </cell>
        </row>
        <row r="320"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</row>
        <row r="321">
          <cell r="Y321" t="str">
            <v>PENGADAAN DAN PEMASANGAN PANEL POMPA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</row>
        <row r="322">
          <cell r="Y322" t="str">
            <v>Panel Pompa - 30 KW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2</v>
          </cell>
          <cell r="AK322">
            <v>2</v>
          </cell>
        </row>
        <row r="323">
          <cell r="Y323" t="str">
            <v>Teknisi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4</v>
          </cell>
          <cell r="AK323">
            <v>4</v>
          </cell>
        </row>
        <row r="324">
          <cell r="Y324" t="str">
            <v>Panel Pompa - 30 KW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2</v>
          </cell>
          <cell r="AK324">
            <v>2</v>
          </cell>
        </row>
        <row r="325">
          <cell r="Y325" t="str">
            <v>Alat Bantu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5000</v>
          </cell>
          <cell r="AK325">
            <v>5000</v>
          </cell>
        </row>
        <row r="326"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</row>
        <row r="327">
          <cell r="Y327" t="str">
            <v>Panel Pompa - 37 KW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1.3333333333333333</v>
          </cell>
          <cell r="AK327">
            <v>1.3333333333333333</v>
          </cell>
        </row>
        <row r="328">
          <cell r="Y328" t="str">
            <v>Teknisi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2.6666666666666665</v>
          </cell>
          <cell r="AK328">
            <v>2.6666666666666665</v>
          </cell>
        </row>
        <row r="329">
          <cell r="Y329" t="str">
            <v>Panel Pompa - 37 KW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1.3333333333333333</v>
          </cell>
          <cell r="AK329">
            <v>1.3333333333333333</v>
          </cell>
        </row>
        <row r="330">
          <cell r="Y330" t="str">
            <v>Alat Bantu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3333.3333333333335</v>
          </cell>
          <cell r="AK330">
            <v>3333.3333333333335</v>
          </cell>
        </row>
        <row r="331"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</row>
        <row r="332">
          <cell r="Y332" t="str">
            <v>PEMASANGAN KABEL INSTALASI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</row>
        <row r="333">
          <cell r="Y333" t="str">
            <v>Kabel NYYHY 4x6 mm2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25</v>
          </cell>
          <cell r="AK333">
            <v>30</v>
          </cell>
        </row>
        <row r="334">
          <cell r="Y334" t="str">
            <v>Teknisi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6.25</v>
          </cell>
          <cell r="AK334">
            <v>7.5</v>
          </cell>
        </row>
        <row r="335">
          <cell r="Y335" t="str">
            <v>Kabel NYYHY 4x6 mm2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25</v>
          </cell>
          <cell r="AK335">
            <v>30</v>
          </cell>
        </row>
        <row r="336">
          <cell r="Y336" t="str">
            <v>Alat Bantu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25000</v>
          </cell>
          <cell r="AK336">
            <v>30000</v>
          </cell>
        </row>
        <row r="337"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</row>
        <row r="338">
          <cell r="Y338" t="str">
            <v>Kabel NYYHY 4x10 mm2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25</v>
          </cell>
          <cell r="AK338">
            <v>25</v>
          </cell>
        </row>
        <row r="339">
          <cell r="Y339" t="str">
            <v>Teknisi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6.25</v>
          </cell>
          <cell r="AK339">
            <v>6.25</v>
          </cell>
        </row>
        <row r="340">
          <cell r="Y340" t="str">
            <v>Kabel NYYHY 4x10 mm2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25</v>
          </cell>
          <cell r="AK340">
            <v>25</v>
          </cell>
        </row>
        <row r="341">
          <cell r="Y341" t="str">
            <v>Alat Bantu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25000</v>
          </cell>
          <cell r="AK341">
            <v>25000</v>
          </cell>
        </row>
        <row r="342"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</row>
        <row r="343">
          <cell r="Y343" t="str">
            <v>Kabel NYYFGBY 4x16 mm2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150</v>
          </cell>
          <cell r="AK343">
            <v>160</v>
          </cell>
        </row>
        <row r="344">
          <cell r="Y344" t="str">
            <v>Teknisi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37.5</v>
          </cell>
          <cell r="AK344">
            <v>40</v>
          </cell>
        </row>
        <row r="345">
          <cell r="Y345" t="str">
            <v>Kabel NYYFGBY 4x16 mm2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150</v>
          </cell>
          <cell r="AK345">
            <v>160</v>
          </cell>
        </row>
        <row r="346">
          <cell r="Y346" t="str">
            <v>Alat Bantu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150000</v>
          </cell>
          <cell r="AK346">
            <v>160000</v>
          </cell>
        </row>
        <row r="347"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</row>
        <row r="348"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</row>
        <row r="349"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</row>
        <row r="350"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</row>
        <row r="351"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</row>
        <row r="352"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</row>
        <row r="353"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</row>
        <row r="354"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</row>
        <row r="355"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</row>
        <row r="356"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</row>
        <row r="357"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</row>
        <row r="358"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</row>
        <row r="359"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</row>
        <row r="361"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</row>
        <row r="362"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</row>
        <row r="365"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</row>
        <row r="366"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</row>
        <row r="368"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</row>
        <row r="369"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</row>
        <row r="370"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</row>
        <row r="371"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</row>
        <row r="372"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</row>
        <row r="373"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</row>
        <row r="375"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78"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</row>
        <row r="379"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</row>
        <row r="380"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</row>
        <row r="381"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</row>
        <row r="382"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</row>
        <row r="383"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</row>
        <row r="384"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</row>
        <row r="385"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</row>
        <row r="386"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</row>
        <row r="387"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</row>
        <row r="388"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</row>
        <row r="389"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</row>
        <row r="390"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</row>
        <row r="391"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</row>
        <row r="392"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</row>
        <row r="393"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</row>
        <row r="394"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</row>
        <row r="395"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</row>
        <row r="396"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  <row r="397"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</row>
        <row r="399"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</row>
        <row r="400"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</row>
        <row r="401"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</row>
        <row r="402"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</row>
        <row r="403"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</row>
        <row r="405"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</row>
        <row r="406"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</row>
        <row r="407"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</row>
        <row r="408"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</row>
        <row r="409"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</row>
        <row r="410"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</row>
        <row r="411"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</row>
        <row r="412"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</row>
        <row r="413"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</row>
        <row r="414"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</row>
        <row r="415"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</row>
        <row r="416"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</row>
        <row r="417"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</row>
        <row r="418"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</row>
        <row r="419"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</row>
        <row r="420"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</row>
        <row r="421"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</row>
        <row r="422"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</row>
        <row r="423"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</row>
        <row r="424"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</row>
        <row r="425"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</row>
        <row r="426"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</row>
        <row r="427"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</row>
        <row r="428"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</row>
        <row r="429"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</row>
        <row r="430"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</row>
        <row r="431"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</row>
        <row r="432"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</row>
        <row r="433"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</row>
        <row r="434"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</row>
        <row r="435"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</row>
        <row r="436"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</row>
        <row r="437"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</row>
        <row r="438"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</row>
        <row r="439"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</row>
        <row r="440"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</row>
        <row r="441"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</row>
        <row r="442"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</row>
        <row r="443"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</row>
        <row r="444"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</row>
        <row r="445"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</row>
        <row r="446"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</row>
        <row r="447"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</row>
        <row r="448"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</row>
        <row r="449"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</row>
        <row r="450"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</row>
        <row r="451"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</row>
        <row r="452"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</row>
        <row r="455"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</row>
        <row r="456"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</row>
        <row r="459"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</row>
        <row r="464"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  <row r="472"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</row>
        <row r="473"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</row>
        <row r="474"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</row>
        <row r="475"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</row>
        <row r="476"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</row>
        <row r="477"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</row>
        <row r="478"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</row>
        <row r="480"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</row>
        <row r="481"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</row>
        <row r="482"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</row>
        <row r="483"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</row>
        <row r="484"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</row>
        <row r="485"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</row>
        <row r="486"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</row>
        <row r="487"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</row>
        <row r="488"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</row>
        <row r="489"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</row>
        <row r="490"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</row>
        <row r="491"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</row>
        <row r="492"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</row>
        <row r="493"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</row>
        <row r="494"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</row>
        <row r="495"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</row>
        <row r="496"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</row>
        <row r="497"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</row>
        <row r="498"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</row>
        <row r="499"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</row>
        <row r="500"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</row>
      </sheetData>
      <sheetData sheetId="9"/>
      <sheetData sheetId="10" refreshError="1"/>
      <sheetData sheetId="11" refreshError="1">
        <row r="4">
          <cell r="D4" t="str">
            <v>Uraian</v>
          </cell>
          <cell r="E4" t="str">
            <v>Satuan</v>
          </cell>
          <cell r="G4" t="str">
            <v>Volume</v>
          </cell>
          <cell r="H4" t="str">
            <v>Harga</v>
          </cell>
          <cell r="I4" t="str">
            <v>Jumlah</v>
          </cell>
          <cell r="K4" t="str">
            <v>Kode</v>
          </cell>
        </row>
        <row r="6">
          <cell r="D6" t="str">
            <v>Surveyor</v>
          </cell>
          <cell r="E6" t="str">
            <v>oh</v>
          </cell>
          <cell r="G6">
            <v>5</v>
          </cell>
          <cell r="H6">
            <v>75000</v>
          </cell>
          <cell r="I6">
            <v>375000</v>
          </cell>
          <cell r="K6" t="str">
            <v>u</v>
          </cell>
        </row>
        <row r="7">
          <cell r="D7" t="str">
            <v>Laborat</v>
          </cell>
          <cell r="E7" t="str">
            <v>oh</v>
          </cell>
          <cell r="G7">
            <v>14</v>
          </cell>
          <cell r="H7">
            <v>75000</v>
          </cell>
          <cell r="I7">
            <v>1050000</v>
          </cell>
          <cell r="K7" t="str">
            <v>u</v>
          </cell>
        </row>
        <row r="8">
          <cell r="D8" t="str">
            <v>Teknisi</v>
          </cell>
          <cell r="E8" t="str">
            <v>oh</v>
          </cell>
          <cell r="G8">
            <v>228.75</v>
          </cell>
          <cell r="H8">
            <v>75000</v>
          </cell>
          <cell r="I8">
            <v>17156250</v>
          </cell>
          <cell r="K8" t="str">
            <v>u</v>
          </cell>
        </row>
        <row r="9">
          <cell r="D9" t="str">
            <v>Mandor</v>
          </cell>
          <cell r="E9" t="str">
            <v>oh</v>
          </cell>
          <cell r="G9">
            <v>1132.5295999999996</v>
          </cell>
          <cell r="H9">
            <v>30000</v>
          </cell>
          <cell r="I9">
            <v>33975887.999999985</v>
          </cell>
          <cell r="K9" t="str">
            <v>u</v>
          </cell>
        </row>
        <row r="10">
          <cell r="D10" t="str">
            <v>Kepala Tukang</v>
          </cell>
          <cell r="E10" t="str">
            <v>oh</v>
          </cell>
          <cell r="G10">
            <v>450.82830000000001</v>
          </cell>
          <cell r="H10">
            <v>27500</v>
          </cell>
          <cell r="I10">
            <v>12397778.25</v>
          </cell>
          <cell r="K10" t="str">
            <v>u</v>
          </cell>
        </row>
        <row r="11">
          <cell r="D11" t="str">
            <v>Tukang Batu</v>
          </cell>
          <cell r="E11" t="str">
            <v>oh</v>
          </cell>
          <cell r="G11">
            <v>1721.14</v>
          </cell>
          <cell r="H11">
            <v>25000</v>
          </cell>
          <cell r="I11">
            <v>43028500</v>
          </cell>
          <cell r="K11" t="str">
            <v>u</v>
          </cell>
        </row>
        <row r="12">
          <cell r="D12" t="str">
            <v>Tukang Kayu</v>
          </cell>
          <cell r="E12" t="str">
            <v>oh</v>
          </cell>
          <cell r="G12">
            <v>734.15090000000009</v>
          </cell>
          <cell r="H12">
            <v>25000</v>
          </cell>
          <cell r="I12">
            <v>18353772.500000004</v>
          </cell>
          <cell r="K12" t="str">
            <v>u</v>
          </cell>
        </row>
        <row r="13">
          <cell r="D13" t="str">
            <v>Tukang Besi</v>
          </cell>
          <cell r="E13" t="str">
            <v>oh</v>
          </cell>
          <cell r="G13">
            <v>204.86439999999999</v>
          </cell>
          <cell r="H13">
            <v>25000</v>
          </cell>
          <cell r="I13">
            <v>5121610</v>
          </cell>
          <cell r="K13" t="str">
            <v>u</v>
          </cell>
        </row>
        <row r="14">
          <cell r="D14" t="str">
            <v>Tukang Cat</v>
          </cell>
          <cell r="E14" t="str">
            <v>oh</v>
          </cell>
          <cell r="G14">
            <v>64</v>
          </cell>
          <cell r="H14">
            <v>25000</v>
          </cell>
          <cell r="I14">
            <v>1600000</v>
          </cell>
          <cell r="K14" t="str">
            <v>u</v>
          </cell>
        </row>
        <row r="15">
          <cell r="D15" t="str">
            <v>Tukang Pipa</v>
          </cell>
          <cell r="E15" t="str">
            <v>oh</v>
          </cell>
          <cell r="G15">
            <v>157.5</v>
          </cell>
          <cell r="H15">
            <v>25000</v>
          </cell>
          <cell r="I15">
            <v>3937500</v>
          </cell>
          <cell r="K15" t="str">
            <v>u</v>
          </cell>
        </row>
        <row r="16">
          <cell r="D16" t="str">
            <v>Pekerja</v>
          </cell>
          <cell r="E16" t="str">
            <v>oh</v>
          </cell>
          <cell r="G16">
            <v>11050.679458099999</v>
          </cell>
          <cell r="H16">
            <v>18000</v>
          </cell>
          <cell r="I16">
            <v>198912230.24579999</v>
          </cell>
          <cell r="K16" t="str">
            <v>u</v>
          </cell>
        </row>
        <row r="17">
          <cell r="D17" t="str">
            <v>Geologist/Hydrogeologist</v>
          </cell>
          <cell r="E17" t="str">
            <v>oh</v>
          </cell>
          <cell r="G17">
            <v>0</v>
          </cell>
          <cell r="H17">
            <v>135000</v>
          </cell>
          <cell r="I17">
            <v>0</v>
          </cell>
          <cell r="K17" t="str">
            <v>u</v>
          </cell>
        </row>
        <row r="18">
          <cell r="D18" t="str">
            <v>Tool Pusher/Ass. geologist</v>
          </cell>
          <cell r="E18" t="str">
            <v>oh</v>
          </cell>
          <cell r="G18">
            <v>0</v>
          </cell>
          <cell r="H18">
            <v>100000</v>
          </cell>
          <cell r="I18">
            <v>0</v>
          </cell>
          <cell r="K18" t="str">
            <v>u</v>
          </cell>
        </row>
        <row r="19">
          <cell r="D19" t="str">
            <v>Driller</v>
          </cell>
          <cell r="E19" t="str">
            <v>oh</v>
          </cell>
          <cell r="G19">
            <v>0</v>
          </cell>
          <cell r="H19">
            <v>90000</v>
          </cell>
          <cell r="I19">
            <v>0</v>
          </cell>
          <cell r="K19" t="str">
            <v>u</v>
          </cell>
        </row>
        <row r="20">
          <cell r="D20" t="str">
            <v>Asisten Driller</v>
          </cell>
          <cell r="E20" t="str">
            <v>oh</v>
          </cell>
          <cell r="G20">
            <v>0</v>
          </cell>
          <cell r="H20">
            <v>75000</v>
          </cell>
          <cell r="I20">
            <v>0</v>
          </cell>
          <cell r="K20" t="str">
            <v>u</v>
          </cell>
        </row>
        <row r="21">
          <cell r="D21" t="str">
            <v>Teknisi Pumping Test</v>
          </cell>
          <cell r="E21" t="str">
            <v>oh</v>
          </cell>
          <cell r="G21">
            <v>0</v>
          </cell>
          <cell r="H21">
            <v>65000</v>
          </cell>
          <cell r="I21">
            <v>0</v>
          </cell>
          <cell r="K21" t="str">
            <v>u</v>
          </cell>
        </row>
        <row r="22">
          <cell r="D22" t="str">
            <v>Mekanik</v>
          </cell>
          <cell r="E22" t="str">
            <v>oh</v>
          </cell>
          <cell r="G22">
            <v>0</v>
          </cell>
          <cell r="H22">
            <v>40000</v>
          </cell>
          <cell r="I22">
            <v>0</v>
          </cell>
          <cell r="K22" t="str">
            <v>u</v>
          </cell>
        </row>
        <row r="23">
          <cell r="D23" t="str">
            <v>Welder</v>
          </cell>
          <cell r="E23" t="str">
            <v>oh</v>
          </cell>
          <cell r="G23">
            <v>0</v>
          </cell>
          <cell r="H23">
            <v>50000</v>
          </cell>
          <cell r="I23">
            <v>0</v>
          </cell>
          <cell r="K23" t="str">
            <v>u</v>
          </cell>
        </row>
        <row r="24">
          <cell r="D24" t="str">
            <v>Operator</v>
          </cell>
          <cell r="E24" t="str">
            <v>oh</v>
          </cell>
          <cell r="G24">
            <v>0</v>
          </cell>
          <cell r="H24">
            <v>52500</v>
          </cell>
          <cell r="I24">
            <v>0</v>
          </cell>
          <cell r="K24" t="str">
            <v>u</v>
          </cell>
        </row>
        <row r="25">
          <cell r="D25" t="str">
            <v>Driver</v>
          </cell>
          <cell r="E25" t="str">
            <v>oh</v>
          </cell>
          <cell r="G25">
            <v>0</v>
          </cell>
          <cell r="H25">
            <v>50000</v>
          </cell>
          <cell r="I25">
            <v>0</v>
          </cell>
          <cell r="K25" t="str">
            <v>u</v>
          </cell>
        </row>
        <row r="26">
          <cell r="D26" t="str">
            <v>Helper</v>
          </cell>
          <cell r="E26" t="str">
            <v>oh</v>
          </cell>
          <cell r="G26">
            <v>0</v>
          </cell>
          <cell r="H26">
            <v>25000</v>
          </cell>
          <cell r="I26">
            <v>0</v>
          </cell>
          <cell r="K26" t="str">
            <v>u</v>
          </cell>
        </row>
        <row r="27">
          <cell r="G27">
            <v>0</v>
          </cell>
          <cell r="I27">
            <v>0</v>
          </cell>
          <cell r="K27">
            <v>0</v>
          </cell>
        </row>
        <row r="28">
          <cell r="G28" t="str">
            <v xml:space="preserve">   Jumlah Total Upah</v>
          </cell>
          <cell r="I28">
            <v>335908528.99580002</v>
          </cell>
          <cell r="K28" t="str">
            <v>u</v>
          </cell>
        </row>
        <row r="29">
          <cell r="G29">
            <v>0</v>
          </cell>
          <cell r="I29">
            <v>0</v>
          </cell>
          <cell r="K29">
            <v>0</v>
          </cell>
        </row>
        <row r="30">
          <cell r="G30">
            <v>0</v>
          </cell>
          <cell r="I30">
            <v>0</v>
          </cell>
          <cell r="K30">
            <v>0</v>
          </cell>
        </row>
        <row r="31">
          <cell r="G31">
            <v>0</v>
          </cell>
          <cell r="I31">
            <v>0</v>
          </cell>
          <cell r="K31">
            <v>0</v>
          </cell>
        </row>
        <row r="32">
          <cell r="G32">
            <v>0</v>
          </cell>
          <cell r="I32">
            <v>0</v>
          </cell>
          <cell r="K32">
            <v>0</v>
          </cell>
        </row>
        <row r="33">
          <cell r="G33">
            <v>0</v>
          </cell>
          <cell r="I33">
            <v>0</v>
          </cell>
          <cell r="K33">
            <v>0</v>
          </cell>
        </row>
        <row r="34">
          <cell r="G34">
            <v>0</v>
          </cell>
          <cell r="I34">
            <v>0</v>
          </cell>
          <cell r="K34">
            <v>0</v>
          </cell>
        </row>
        <row r="35">
          <cell r="G35">
            <v>0</v>
          </cell>
          <cell r="I35">
            <v>0</v>
          </cell>
          <cell r="K35">
            <v>0</v>
          </cell>
        </row>
        <row r="36">
          <cell r="G36">
            <v>0</v>
          </cell>
          <cell r="I36">
            <v>0</v>
          </cell>
          <cell r="K36">
            <v>0</v>
          </cell>
        </row>
        <row r="37">
          <cell r="G37">
            <v>0</v>
          </cell>
          <cell r="I37">
            <v>0</v>
          </cell>
          <cell r="K37">
            <v>0</v>
          </cell>
        </row>
        <row r="38">
          <cell r="G38">
            <v>0</v>
          </cell>
          <cell r="I38">
            <v>0</v>
          </cell>
          <cell r="K38">
            <v>0</v>
          </cell>
        </row>
        <row r="39">
          <cell r="G39">
            <v>0</v>
          </cell>
          <cell r="I39">
            <v>0</v>
          </cell>
          <cell r="K39">
            <v>0</v>
          </cell>
        </row>
        <row r="40">
          <cell r="G40">
            <v>0</v>
          </cell>
          <cell r="I40">
            <v>0</v>
          </cell>
          <cell r="K40">
            <v>0</v>
          </cell>
        </row>
        <row r="41">
          <cell r="G41">
            <v>0</v>
          </cell>
          <cell r="I41">
            <v>0</v>
          </cell>
          <cell r="K41">
            <v>0</v>
          </cell>
        </row>
        <row r="42">
          <cell r="G42">
            <v>0</v>
          </cell>
          <cell r="I42">
            <v>0</v>
          </cell>
          <cell r="K42">
            <v>0</v>
          </cell>
        </row>
        <row r="43">
          <cell r="G43">
            <v>0</v>
          </cell>
          <cell r="I43">
            <v>0</v>
          </cell>
          <cell r="K43">
            <v>0</v>
          </cell>
        </row>
        <row r="44">
          <cell r="G44">
            <v>0</v>
          </cell>
          <cell r="I44">
            <v>0</v>
          </cell>
          <cell r="K44">
            <v>0</v>
          </cell>
        </row>
        <row r="45">
          <cell r="G45">
            <v>0</v>
          </cell>
          <cell r="I45">
            <v>0</v>
          </cell>
          <cell r="K45">
            <v>0</v>
          </cell>
        </row>
        <row r="46">
          <cell r="G46">
            <v>0</v>
          </cell>
          <cell r="I46">
            <v>0</v>
          </cell>
          <cell r="K46">
            <v>0</v>
          </cell>
        </row>
        <row r="47">
          <cell r="G47">
            <v>0</v>
          </cell>
          <cell r="I47">
            <v>0</v>
          </cell>
          <cell r="K47">
            <v>0</v>
          </cell>
        </row>
        <row r="48">
          <cell r="G48">
            <v>0</v>
          </cell>
          <cell r="I48">
            <v>0</v>
          </cell>
          <cell r="K48">
            <v>0</v>
          </cell>
        </row>
        <row r="49">
          <cell r="G49">
            <v>0</v>
          </cell>
          <cell r="I49">
            <v>0</v>
          </cell>
          <cell r="K49">
            <v>0</v>
          </cell>
        </row>
        <row r="50">
          <cell r="G50">
            <v>0</v>
          </cell>
          <cell r="I50">
            <v>0</v>
          </cell>
          <cell r="K50">
            <v>0</v>
          </cell>
        </row>
        <row r="51">
          <cell r="G51">
            <v>0</v>
          </cell>
          <cell r="I51">
            <v>0</v>
          </cell>
          <cell r="K51">
            <v>0</v>
          </cell>
        </row>
        <row r="52">
          <cell r="G52">
            <v>0</v>
          </cell>
          <cell r="I52">
            <v>0</v>
          </cell>
          <cell r="K52">
            <v>0</v>
          </cell>
        </row>
        <row r="53">
          <cell r="G53">
            <v>0</v>
          </cell>
          <cell r="I53">
            <v>0</v>
          </cell>
          <cell r="K53">
            <v>0</v>
          </cell>
        </row>
        <row r="54">
          <cell r="G54">
            <v>0</v>
          </cell>
          <cell r="I54">
            <v>0</v>
          </cell>
          <cell r="K54">
            <v>0</v>
          </cell>
        </row>
        <row r="55">
          <cell r="G55">
            <v>0</v>
          </cell>
          <cell r="I55">
            <v>0</v>
          </cell>
          <cell r="K55">
            <v>0</v>
          </cell>
        </row>
        <row r="56">
          <cell r="G56">
            <v>0</v>
          </cell>
          <cell r="I56">
            <v>0</v>
          </cell>
          <cell r="K56">
            <v>0</v>
          </cell>
        </row>
        <row r="57">
          <cell r="G57">
            <v>0</v>
          </cell>
          <cell r="I57">
            <v>0</v>
          </cell>
          <cell r="K57">
            <v>0</v>
          </cell>
        </row>
        <row r="58">
          <cell r="G58">
            <v>0</v>
          </cell>
          <cell r="I58">
            <v>0</v>
          </cell>
          <cell r="K58">
            <v>0</v>
          </cell>
        </row>
        <row r="59">
          <cell r="G59">
            <v>0</v>
          </cell>
          <cell r="I59">
            <v>0</v>
          </cell>
          <cell r="K59">
            <v>0</v>
          </cell>
        </row>
        <row r="60">
          <cell r="G60">
            <v>0</v>
          </cell>
          <cell r="I60">
            <v>0</v>
          </cell>
          <cell r="K60">
            <v>0</v>
          </cell>
        </row>
        <row r="61">
          <cell r="G61">
            <v>0</v>
          </cell>
          <cell r="I61">
            <v>0</v>
          </cell>
          <cell r="K61">
            <v>0</v>
          </cell>
        </row>
        <row r="62">
          <cell r="G62">
            <v>0</v>
          </cell>
          <cell r="I62">
            <v>0</v>
          </cell>
          <cell r="K62">
            <v>0</v>
          </cell>
        </row>
        <row r="63">
          <cell r="G63">
            <v>0</v>
          </cell>
          <cell r="I63">
            <v>0</v>
          </cell>
          <cell r="K63">
            <v>0</v>
          </cell>
        </row>
        <row r="64">
          <cell r="G64">
            <v>0</v>
          </cell>
          <cell r="I64">
            <v>0</v>
          </cell>
          <cell r="K64">
            <v>0</v>
          </cell>
        </row>
        <row r="65">
          <cell r="G65">
            <v>0</v>
          </cell>
          <cell r="I65">
            <v>0</v>
          </cell>
          <cell r="K65">
            <v>0</v>
          </cell>
        </row>
        <row r="66">
          <cell r="G66">
            <v>0</v>
          </cell>
          <cell r="I66">
            <v>0</v>
          </cell>
          <cell r="K66">
            <v>0</v>
          </cell>
        </row>
        <row r="67">
          <cell r="G67">
            <v>0</v>
          </cell>
          <cell r="I67">
            <v>0</v>
          </cell>
          <cell r="K67">
            <v>0</v>
          </cell>
        </row>
        <row r="68">
          <cell r="G68">
            <v>0</v>
          </cell>
          <cell r="I68">
            <v>0</v>
          </cell>
          <cell r="K68">
            <v>0</v>
          </cell>
        </row>
        <row r="69">
          <cell r="G69">
            <v>0</v>
          </cell>
          <cell r="I69">
            <v>0</v>
          </cell>
          <cell r="K69">
            <v>0</v>
          </cell>
        </row>
        <row r="70">
          <cell r="G70">
            <v>0</v>
          </cell>
          <cell r="I70">
            <v>0</v>
          </cell>
          <cell r="K70">
            <v>0</v>
          </cell>
        </row>
        <row r="71">
          <cell r="G71">
            <v>0</v>
          </cell>
          <cell r="I71">
            <v>0</v>
          </cell>
          <cell r="K71">
            <v>0</v>
          </cell>
        </row>
        <row r="72">
          <cell r="G72">
            <v>0</v>
          </cell>
          <cell r="I72">
            <v>0</v>
          </cell>
          <cell r="K72">
            <v>0</v>
          </cell>
        </row>
        <row r="73">
          <cell r="G73">
            <v>0</v>
          </cell>
          <cell r="I73">
            <v>0</v>
          </cell>
          <cell r="K73">
            <v>0</v>
          </cell>
        </row>
        <row r="74">
          <cell r="G74">
            <v>0</v>
          </cell>
          <cell r="I74">
            <v>0</v>
          </cell>
          <cell r="K74">
            <v>0</v>
          </cell>
        </row>
        <row r="75">
          <cell r="G75">
            <v>0</v>
          </cell>
          <cell r="I75">
            <v>0</v>
          </cell>
          <cell r="K75">
            <v>0</v>
          </cell>
        </row>
        <row r="76">
          <cell r="G76">
            <v>0</v>
          </cell>
          <cell r="I76">
            <v>0</v>
          </cell>
          <cell r="K76">
            <v>0</v>
          </cell>
        </row>
        <row r="77">
          <cell r="G77">
            <v>0</v>
          </cell>
          <cell r="I77">
            <v>0</v>
          </cell>
          <cell r="K77">
            <v>0</v>
          </cell>
        </row>
        <row r="78">
          <cell r="G78">
            <v>0</v>
          </cell>
          <cell r="I78">
            <v>0</v>
          </cell>
          <cell r="K78">
            <v>0</v>
          </cell>
        </row>
        <row r="79">
          <cell r="G79">
            <v>0</v>
          </cell>
          <cell r="I79">
            <v>0</v>
          </cell>
          <cell r="K79">
            <v>0</v>
          </cell>
        </row>
        <row r="80">
          <cell r="G80">
            <v>0</v>
          </cell>
          <cell r="I80">
            <v>0</v>
          </cell>
          <cell r="K80">
            <v>0</v>
          </cell>
        </row>
        <row r="81">
          <cell r="G81">
            <v>0</v>
          </cell>
          <cell r="I81">
            <v>0</v>
          </cell>
          <cell r="K81">
            <v>0</v>
          </cell>
        </row>
        <row r="82">
          <cell r="G82">
            <v>0</v>
          </cell>
          <cell r="I82">
            <v>0</v>
          </cell>
          <cell r="K82">
            <v>0</v>
          </cell>
        </row>
        <row r="83">
          <cell r="G83">
            <v>0</v>
          </cell>
          <cell r="I83">
            <v>0</v>
          </cell>
          <cell r="K83">
            <v>0</v>
          </cell>
        </row>
        <row r="84">
          <cell r="G84">
            <v>0</v>
          </cell>
          <cell r="I84">
            <v>0</v>
          </cell>
          <cell r="K84">
            <v>0</v>
          </cell>
        </row>
        <row r="85">
          <cell r="G85">
            <v>0</v>
          </cell>
          <cell r="I85">
            <v>0</v>
          </cell>
          <cell r="K85">
            <v>0</v>
          </cell>
        </row>
        <row r="86">
          <cell r="G86">
            <v>0</v>
          </cell>
          <cell r="I86">
            <v>0</v>
          </cell>
          <cell r="K86">
            <v>0</v>
          </cell>
        </row>
        <row r="87">
          <cell r="G87">
            <v>0</v>
          </cell>
          <cell r="I87">
            <v>0</v>
          </cell>
          <cell r="K87">
            <v>0</v>
          </cell>
        </row>
        <row r="88">
          <cell r="G88">
            <v>0</v>
          </cell>
          <cell r="I88">
            <v>0</v>
          </cell>
          <cell r="K88">
            <v>0</v>
          </cell>
        </row>
        <row r="89">
          <cell r="G89">
            <v>0</v>
          </cell>
          <cell r="I89">
            <v>0</v>
          </cell>
          <cell r="K89">
            <v>0</v>
          </cell>
        </row>
        <row r="90">
          <cell r="G90">
            <v>0</v>
          </cell>
          <cell r="I90">
            <v>0</v>
          </cell>
          <cell r="K90">
            <v>0</v>
          </cell>
        </row>
        <row r="91">
          <cell r="G91">
            <v>0</v>
          </cell>
          <cell r="I91">
            <v>0</v>
          </cell>
          <cell r="K91">
            <v>0</v>
          </cell>
        </row>
        <row r="92">
          <cell r="G92">
            <v>0</v>
          </cell>
          <cell r="I92">
            <v>0</v>
          </cell>
          <cell r="K92">
            <v>0</v>
          </cell>
        </row>
        <row r="93">
          <cell r="G93">
            <v>0</v>
          </cell>
          <cell r="I93">
            <v>0</v>
          </cell>
          <cell r="K93">
            <v>0</v>
          </cell>
        </row>
        <row r="94">
          <cell r="G94">
            <v>0</v>
          </cell>
          <cell r="I94">
            <v>0</v>
          </cell>
          <cell r="K94">
            <v>0</v>
          </cell>
        </row>
        <row r="95">
          <cell r="G95">
            <v>0</v>
          </cell>
          <cell r="I95">
            <v>0</v>
          </cell>
          <cell r="K95">
            <v>0</v>
          </cell>
        </row>
        <row r="96">
          <cell r="G96">
            <v>0</v>
          </cell>
          <cell r="I96">
            <v>0</v>
          </cell>
          <cell r="K96">
            <v>0</v>
          </cell>
        </row>
        <row r="97">
          <cell r="G97">
            <v>0</v>
          </cell>
          <cell r="I97">
            <v>0</v>
          </cell>
          <cell r="K97">
            <v>0</v>
          </cell>
        </row>
        <row r="98">
          <cell r="G98">
            <v>0</v>
          </cell>
          <cell r="I98">
            <v>0</v>
          </cell>
          <cell r="K98">
            <v>0</v>
          </cell>
        </row>
        <row r="99">
          <cell r="G99">
            <v>0</v>
          </cell>
          <cell r="I99">
            <v>0</v>
          </cell>
          <cell r="K99">
            <v>0</v>
          </cell>
        </row>
        <row r="100">
          <cell r="G100">
            <v>0</v>
          </cell>
          <cell r="I100">
            <v>0</v>
          </cell>
          <cell r="K100">
            <v>0</v>
          </cell>
        </row>
      </sheetData>
      <sheetData sheetId="12" refreshError="1">
        <row r="4">
          <cell r="D4" t="str">
            <v>Uraian</v>
          </cell>
          <cell r="E4" t="str">
            <v>Satuan</v>
          </cell>
          <cell r="G4" t="str">
            <v>Volume</v>
          </cell>
          <cell r="H4" t="str">
            <v>Harga</v>
          </cell>
          <cell r="I4" t="str">
            <v>Jumlah</v>
          </cell>
          <cell r="K4" t="str">
            <v>Kode</v>
          </cell>
        </row>
        <row r="6">
          <cell r="D6" t="str">
            <v>Semen Portland</v>
          </cell>
          <cell r="E6" t="str">
            <v>zak</v>
          </cell>
          <cell r="G6">
            <v>6833.3989999999994</v>
          </cell>
          <cell r="H6">
            <v>29500</v>
          </cell>
          <cell r="I6">
            <v>201585270.49999997</v>
          </cell>
          <cell r="K6" t="str">
            <v>b</v>
          </cell>
        </row>
        <row r="7">
          <cell r="D7" t="str">
            <v>Besi Beton</v>
          </cell>
          <cell r="E7" t="str">
            <v>kg</v>
          </cell>
          <cell r="G7">
            <v>17353.974000000002</v>
          </cell>
          <cell r="H7">
            <v>6000</v>
          </cell>
          <cell r="I7">
            <v>104123844.00000001</v>
          </cell>
          <cell r="K7" t="str">
            <v>b</v>
          </cell>
        </row>
        <row r="8">
          <cell r="D8" t="str">
            <v>Batu pecah</v>
          </cell>
          <cell r="E8" t="str">
            <v>m³</v>
          </cell>
          <cell r="G8">
            <v>155.3494</v>
          </cell>
          <cell r="H8">
            <v>85000</v>
          </cell>
          <cell r="I8">
            <v>13204699</v>
          </cell>
          <cell r="K8" t="str">
            <v>b</v>
          </cell>
        </row>
        <row r="9">
          <cell r="D9" t="str">
            <v>Pasir Pasang/beton</v>
          </cell>
          <cell r="E9" t="str">
            <v>m³</v>
          </cell>
          <cell r="G9">
            <v>1069.9664</v>
          </cell>
          <cell r="H9">
            <v>62000</v>
          </cell>
          <cell r="I9">
            <v>66337916.800000004</v>
          </cell>
          <cell r="K9" t="str">
            <v>b</v>
          </cell>
        </row>
        <row r="10">
          <cell r="D10" t="str">
            <v>Batu kali</v>
          </cell>
          <cell r="E10" t="str">
            <v>m³</v>
          </cell>
          <cell r="G10">
            <v>2136.192</v>
          </cell>
          <cell r="H10">
            <v>60000</v>
          </cell>
          <cell r="I10">
            <v>128171520</v>
          </cell>
          <cell r="K10" t="str">
            <v>b</v>
          </cell>
        </row>
        <row r="11">
          <cell r="D11" t="str">
            <v>Pasir urug</v>
          </cell>
          <cell r="E11" t="str">
            <v>m³</v>
          </cell>
          <cell r="G11">
            <v>1958.0680000000002</v>
          </cell>
          <cell r="H11">
            <v>40000</v>
          </cell>
          <cell r="I11">
            <v>78322720.000000015</v>
          </cell>
          <cell r="K11" t="str">
            <v>b</v>
          </cell>
        </row>
        <row r="12">
          <cell r="D12" t="str">
            <v>BRC lengkap</v>
          </cell>
          <cell r="E12" t="str">
            <v>m'</v>
          </cell>
          <cell r="G12">
            <v>260</v>
          </cell>
          <cell r="H12">
            <v>96000</v>
          </cell>
          <cell r="I12">
            <v>24960000</v>
          </cell>
          <cell r="K12" t="str">
            <v>b</v>
          </cell>
        </row>
        <row r="13">
          <cell r="D13" t="str">
            <v>Multiplek 12 mm</v>
          </cell>
          <cell r="E13" t="str">
            <v>lbr</v>
          </cell>
          <cell r="G13">
            <v>203.36600000000001</v>
          </cell>
          <cell r="H13">
            <v>98000</v>
          </cell>
          <cell r="I13">
            <v>19929868</v>
          </cell>
          <cell r="K13" t="str">
            <v>b</v>
          </cell>
        </row>
        <row r="14">
          <cell r="D14" t="str">
            <v>Kayu Kelas II</v>
          </cell>
          <cell r="E14" t="str">
            <v>m³</v>
          </cell>
          <cell r="G14">
            <v>20.336600000000001</v>
          </cell>
          <cell r="H14">
            <v>1500000</v>
          </cell>
          <cell r="I14">
            <v>30504900</v>
          </cell>
          <cell r="K14" t="str">
            <v>b</v>
          </cell>
        </row>
        <row r="15">
          <cell r="D15" t="str">
            <v>Waterproofing</v>
          </cell>
          <cell r="E15" t="str">
            <v>m²</v>
          </cell>
          <cell r="G15">
            <v>145</v>
          </cell>
          <cell r="H15">
            <v>27000</v>
          </cell>
          <cell r="I15">
            <v>3915000</v>
          </cell>
          <cell r="K15" t="str">
            <v>b</v>
          </cell>
        </row>
        <row r="16">
          <cell r="D16" t="str">
            <v>Keramik 30/30</v>
          </cell>
          <cell r="E16" t="str">
            <v>bh</v>
          </cell>
          <cell r="G16">
            <v>180</v>
          </cell>
          <cell r="H16">
            <v>45000</v>
          </cell>
          <cell r="I16">
            <v>8100000</v>
          </cell>
          <cell r="K16" t="str">
            <v>b</v>
          </cell>
        </row>
        <row r="17">
          <cell r="D17" t="str">
            <v>Kayu Kelas I</v>
          </cell>
          <cell r="E17" t="str">
            <v>m³</v>
          </cell>
          <cell r="G17">
            <v>1.837</v>
          </cell>
          <cell r="H17">
            <v>3900000</v>
          </cell>
          <cell r="I17">
            <v>7164300</v>
          </cell>
          <cell r="K17" t="str">
            <v>b</v>
          </cell>
        </row>
        <row r="18">
          <cell r="D18" t="str">
            <v>Water stop</v>
          </cell>
          <cell r="E18" t="str">
            <v>m</v>
          </cell>
          <cell r="G18">
            <v>72.8</v>
          </cell>
          <cell r="H18">
            <v>79000</v>
          </cell>
          <cell r="I18">
            <v>5751200</v>
          </cell>
          <cell r="K18" t="str">
            <v>b</v>
          </cell>
        </row>
        <row r="19">
          <cell r="D19" t="str">
            <v>Paving Block</v>
          </cell>
          <cell r="E19" t="str">
            <v>m³</v>
          </cell>
          <cell r="G19">
            <v>200</v>
          </cell>
          <cell r="H19">
            <v>27000</v>
          </cell>
          <cell r="I19">
            <v>5400000</v>
          </cell>
          <cell r="K19" t="str">
            <v>b</v>
          </cell>
        </row>
        <row r="20">
          <cell r="D20" t="str">
            <v>Papan Kelas II</v>
          </cell>
          <cell r="E20" t="str">
            <v>m³</v>
          </cell>
          <cell r="G20">
            <v>2.9595000000000002</v>
          </cell>
          <cell r="H20">
            <v>1500000</v>
          </cell>
          <cell r="I20">
            <v>4439250</v>
          </cell>
          <cell r="K20" t="str">
            <v>b</v>
          </cell>
        </row>
        <row r="21">
          <cell r="D21" t="str">
            <v>Cat Tembok</v>
          </cell>
          <cell r="E21" t="str">
            <v>kg</v>
          </cell>
          <cell r="G21">
            <v>326.40000000000003</v>
          </cell>
          <cell r="H21">
            <v>13500</v>
          </cell>
          <cell r="I21">
            <v>4406400</v>
          </cell>
          <cell r="K21" t="str">
            <v>b</v>
          </cell>
        </row>
        <row r="22">
          <cell r="D22" t="str">
            <v>Tripleks</v>
          </cell>
          <cell r="E22" t="str">
            <v>lbr</v>
          </cell>
          <cell r="G22">
            <v>69.399999999999991</v>
          </cell>
          <cell r="H22">
            <v>47000</v>
          </cell>
          <cell r="I22">
            <v>3261799.9999999995</v>
          </cell>
          <cell r="K22" t="str">
            <v>b</v>
          </cell>
        </row>
        <row r="23">
          <cell r="D23" t="str">
            <v>Kawat Ikat Beton (Bendrat)</v>
          </cell>
          <cell r="E23" t="str">
            <v>kg</v>
          </cell>
          <cell r="G23">
            <v>340.274</v>
          </cell>
          <cell r="H23">
            <v>9000</v>
          </cell>
          <cell r="I23">
            <v>3062466</v>
          </cell>
          <cell r="K23" t="str">
            <v>b</v>
          </cell>
        </row>
        <row r="24">
          <cell r="D24" t="str">
            <v>Klem BRC</v>
          </cell>
          <cell r="E24" t="str">
            <v>bh</v>
          </cell>
          <cell r="G24">
            <v>624</v>
          </cell>
          <cell r="H24">
            <v>2500</v>
          </cell>
          <cell r="I24">
            <v>1560000</v>
          </cell>
          <cell r="K24" t="str">
            <v>b</v>
          </cell>
        </row>
        <row r="25">
          <cell r="D25" t="str">
            <v>Cat Kayu</v>
          </cell>
          <cell r="E25" t="str">
            <v>kg</v>
          </cell>
          <cell r="G25">
            <v>52</v>
          </cell>
          <cell r="H25">
            <v>25000</v>
          </cell>
          <cell r="I25">
            <v>1300000</v>
          </cell>
          <cell r="K25" t="str">
            <v>b</v>
          </cell>
        </row>
        <row r="26">
          <cell r="D26" t="str">
            <v>Plamir</v>
          </cell>
          <cell r="E26" t="str">
            <v>kg</v>
          </cell>
          <cell r="G26">
            <v>154</v>
          </cell>
          <cell r="H26">
            <v>5500</v>
          </cell>
          <cell r="I26">
            <v>847000</v>
          </cell>
          <cell r="K26" t="str">
            <v>b</v>
          </cell>
        </row>
        <row r="27">
          <cell r="D27" t="str">
            <v>Paku</v>
          </cell>
          <cell r="E27" t="str">
            <v>kg</v>
          </cell>
          <cell r="G27">
            <v>96.541500000000013</v>
          </cell>
          <cell r="H27">
            <v>8500</v>
          </cell>
          <cell r="I27">
            <v>820602.75000000012</v>
          </cell>
          <cell r="K27" t="str">
            <v>b</v>
          </cell>
        </row>
        <row r="28">
          <cell r="D28" t="str">
            <v>Cat Dasar</v>
          </cell>
          <cell r="E28" t="str">
            <v>kg</v>
          </cell>
          <cell r="G28">
            <v>52</v>
          </cell>
          <cell r="H28">
            <v>15000</v>
          </cell>
          <cell r="I28">
            <v>780000</v>
          </cell>
          <cell r="K28" t="str">
            <v>b</v>
          </cell>
        </row>
        <row r="29">
          <cell r="D29" t="str">
            <v>Minyak Cat</v>
          </cell>
          <cell r="E29" t="str">
            <v>kg</v>
          </cell>
          <cell r="G29">
            <v>104</v>
          </cell>
          <cell r="H29">
            <v>6000</v>
          </cell>
          <cell r="I29">
            <v>624000</v>
          </cell>
          <cell r="K29" t="str">
            <v>b</v>
          </cell>
        </row>
        <row r="30">
          <cell r="D30" t="str">
            <v>Mur baut</v>
          </cell>
          <cell r="E30" t="str">
            <v>bh</v>
          </cell>
          <cell r="G30">
            <v>624</v>
          </cell>
          <cell r="H30">
            <v>1000</v>
          </cell>
          <cell r="I30">
            <v>624000</v>
          </cell>
          <cell r="K30" t="str">
            <v>b</v>
          </cell>
        </row>
        <row r="31">
          <cell r="D31" t="str">
            <v>Amplas</v>
          </cell>
          <cell r="E31" t="str">
            <v>bh</v>
          </cell>
          <cell r="G31">
            <v>19.5</v>
          </cell>
          <cell r="H31">
            <v>600</v>
          </cell>
          <cell r="I31">
            <v>11700</v>
          </cell>
          <cell r="K31" t="str">
            <v>b</v>
          </cell>
        </row>
        <row r="32">
          <cell r="D32" t="str">
            <v>bahan Pintu jadi</v>
          </cell>
          <cell r="E32" t="str">
            <v>bh</v>
          </cell>
          <cell r="G32">
            <v>0</v>
          </cell>
          <cell r="H32">
            <v>226000</v>
          </cell>
          <cell r="I32">
            <v>0</v>
          </cell>
          <cell r="K32" t="str">
            <v>b</v>
          </cell>
        </row>
        <row r="33">
          <cell r="D33" t="str">
            <v>Meni</v>
          </cell>
          <cell r="E33" t="str">
            <v>m'</v>
          </cell>
          <cell r="G33">
            <v>0</v>
          </cell>
          <cell r="H33">
            <v>16000</v>
          </cell>
          <cell r="I33">
            <v>0</v>
          </cell>
          <cell r="K33" t="str">
            <v>b</v>
          </cell>
        </row>
        <row r="34">
          <cell r="D34" t="str">
            <v>Multiplek 6 mm</v>
          </cell>
          <cell r="E34" t="str">
            <v>lbr</v>
          </cell>
          <cell r="G34">
            <v>0</v>
          </cell>
          <cell r="H34">
            <v>84500</v>
          </cell>
          <cell r="I34">
            <v>0</v>
          </cell>
          <cell r="K34" t="str">
            <v>b</v>
          </cell>
        </row>
        <row r="35">
          <cell r="D35" t="str">
            <v>Plamur kayu</v>
          </cell>
          <cell r="E35" t="str">
            <v>m'</v>
          </cell>
          <cell r="G35">
            <v>0</v>
          </cell>
          <cell r="H35">
            <v>13500</v>
          </cell>
          <cell r="I35">
            <v>0</v>
          </cell>
          <cell r="K35" t="str">
            <v>b</v>
          </cell>
        </row>
        <row r="36">
          <cell r="D36" t="str">
            <v>Semen Grout / nat</v>
          </cell>
          <cell r="E36" t="str">
            <v>m'</v>
          </cell>
          <cell r="G36">
            <v>0</v>
          </cell>
          <cell r="H36">
            <v>17000</v>
          </cell>
          <cell r="I36">
            <v>0</v>
          </cell>
          <cell r="K36" t="str">
            <v>b</v>
          </cell>
        </row>
        <row r="37">
          <cell r="D37" t="str">
            <v>Pipa PVC, Ruber ring dia. 250 mm</v>
          </cell>
          <cell r="E37" t="str">
            <v>m</v>
          </cell>
          <cell r="G37">
            <v>3300.0000000000005</v>
          </cell>
          <cell r="H37">
            <v>230000</v>
          </cell>
          <cell r="I37">
            <v>759000000.00000012</v>
          </cell>
          <cell r="K37" t="str">
            <v>b</v>
          </cell>
        </row>
        <row r="38">
          <cell r="D38" t="str">
            <v>Pipa GIP, dia. 250 mm</v>
          </cell>
          <cell r="E38" t="str">
            <v>m</v>
          </cell>
          <cell r="G38">
            <v>300</v>
          </cell>
          <cell r="H38">
            <v>405000</v>
          </cell>
          <cell r="I38">
            <v>121500000</v>
          </cell>
          <cell r="K38" t="str">
            <v>b</v>
          </cell>
        </row>
        <row r="39">
          <cell r="D39" t="str">
            <v>Pipa PVC, Ruber ring dia. 300 mm</v>
          </cell>
          <cell r="E39" t="str">
            <v>m</v>
          </cell>
          <cell r="G39">
            <v>330</v>
          </cell>
          <cell r="H39">
            <v>295000</v>
          </cell>
          <cell r="I39">
            <v>97350000</v>
          </cell>
          <cell r="K39" t="str">
            <v>b</v>
          </cell>
        </row>
        <row r="40">
          <cell r="D40" t="str">
            <v>Gate Valve AF. Dia 250 mm</v>
          </cell>
          <cell r="E40" t="str">
            <v>bh</v>
          </cell>
          <cell r="G40">
            <v>20</v>
          </cell>
          <cell r="H40">
            <v>2500000</v>
          </cell>
          <cell r="I40">
            <v>50000000</v>
          </cell>
          <cell r="K40" t="str">
            <v>b</v>
          </cell>
        </row>
        <row r="41">
          <cell r="D41" t="str">
            <v>Flexible Connection AF. 250 mm</v>
          </cell>
          <cell r="E41" t="str">
            <v>bh</v>
          </cell>
          <cell r="G41">
            <v>20</v>
          </cell>
          <cell r="H41">
            <v>1680000</v>
          </cell>
          <cell r="I41">
            <v>33600000</v>
          </cell>
          <cell r="K41" t="str">
            <v>b</v>
          </cell>
        </row>
        <row r="42">
          <cell r="D42" t="str">
            <v>Flange Las GIP dia. 250 mm</v>
          </cell>
          <cell r="E42" t="str">
            <v>bh</v>
          </cell>
          <cell r="G42">
            <v>185</v>
          </cell>
          <cell r="H42">
            <v>178000</v>
          </cell>
          <cell r="I42">
            <v>32930000</v>
          </cell>
          <cell r="K42" t="str">
            <v>b</v>
          </cell>
        </row>
        <row r="43">
          <cell r="D43" t="str">
            <v>Cek Valve AF. Dia 250 mm</v>
          </cell>
          <cell r="E43" t="str">
            <v>bh</v>
          </cell>
          <cell r="G43">
            <v>10</v>
          </cell>
          <cell r="H43">
            <v>3160000</v>
          </cell>
          <cell r="I43">
            <v>31600000</v>
          </cell>
          <cell r="K43" t="str">
            <v>b</v>
          </cell>
        </row>
        <row r="44">
          <cell r="D44" t="str">
            <v>Fudle Joint (stainles steel), dia. 250 mm</v>
          </cell>
          <cell r="E44" t="str">
            <v>bh</v>
          </cell>
          <cell r="G44">
            <v>10</v>
          </cell>
          <cell r="H44">
            <v>1870000</v>
          </cell>
          <cell r="I44">
            <v>18700000</v>
          </cell>
          <cell r="K44" t="str">
            <v>b</v>
          </cell>
        </row>
        <row r="45">
          <cell r="D45" t="str">
            <v>Bend PVC, dia 250 mm</v>
          </cell>
          <cell r="E45" t="str">
            <v>bh</v>
          </cell>
          <cell r="G45">
            <v>10</v>
          </cell>
          <cell r="H45">
            <v>988000</v>
          </cell>
          <cell r="I45">
            <v>9880000</v>
          </cell>
          <cell r="K45" t="str">
            <v>b</v>
          </cell>
        </row>
        <row r="46">
          <cell r="D46" t="str">
            <v>Increaser  AF. 100 mm - 250 mm</v>
          </cell>
          <cell r="E46" t="str">
            <v>bh</v>
          </cell>
          <cell r="G46">
            <v>10</v>
          </cell>
          <cell r="H46">
            <v>820000</v>
          </cell>
          <cell r="I46">
            <v>8200000</v>
          </cell>
          <cell r="K46" t="str">
            <v>b</v>
          </cell>
        </row>
        <row r="47">
          <cell r="D47" t="str">
            <v>Bend PVC, dia 300 mm</v>
          </cell>
          <cell r="E47" t="str">
            <v>bh</v>
          </cell>
          <cell r="G47">
            <v>5</v>
          </cell>
          <cell r="H47">
            <v>1550000</v>
          </cell>
          <cell r="I47">
            <v>7750000</v>
          </cell>
          <cell r="K47" t="str">
            <v>b</v>
          </cell>
        </row>
        <row r="48">
          <cell r="D48" t="str">
            <v>Bend GIP AF. Dia. 250 mm</v>
          </cell>
          <cell r="E48" t="str">
            <v>bh</v>
          </cell>
          <cell r="G48">
            <v>20</v>
          </cell>
          <cell r="H48">
            <v>310000</v>
          </cell>
          <cell r="I48">
            <v>6200000</v>
          </cell>
          <cell r="K48" t="str">
            <v>b</v>
          </cell>
        </row>
        <row r="49">
          <cell r="D49" t="str">
            <v>Pipa GIP dia. 2.5"</v>
          </cell>
          <cell r="E49" t="str">
            <v>m'</v>
          </cell>
          <cell r="G49">
            <v>87</v>
          </cell>
          <cell r="H49">
            <v>57000</v>
          </cell>
          <cell r="I49">
            <v>4959000</v>
          </cell>
          <cell r="K49" t="str">
            <v>b</v>
          </cell>
        </row>
        <row r="50">
          <cell r="D50" t="str">
            <v>Screen AF./Saringan, dia. 250 mm</v>
          </cell>
          <cell r="E50" t="str">
            <v>bh</v>
          </cell>
          <cell r="G50">
            <v>10</v>
          </cell>
          <cell r="H50">
            <v>380000</v>
          </cell>
          <cell r="I50">
            <v>3800000</v>
          </cell>
          <cell r="K50" t="str">
            <v>b</v>
          </cell>
        </row>
        <row r="51">
          <cell r="D51" t="str">
            <v>Tee GIP AF. 250 mm x 250 mm</v>
          </cell>
          <cell r="E51" t="str">
            <v>bh</v>
          </cell>
          <cell r="G51">
            <v>5</v>
          </cell>
          <cell r="H51">
            <v>516000</v>
          </cell>
          <cell r="I51">
            <v>2580000</v>
          </cell>
          <cell r="K51" t="str">
            <v>b</v>
          </cell>
        </row>
        <row r="52">
          <cell r="D52" t="str">
            <v>Lem pvc</v>
          </cell>
          <cell r="E52" t="str">
            <v>kg</v>
          </cell>
          <cell r="G52">
            <v>132</v>
          </cell>
          <cell r="H52">
            <v>19500</v>
          </cell>
          <cell r="I52">
            <v>2574000</v>
          </cell>
          <cell r="K52" t="str">
            <v>b</v>
          </cell>
        </row>
        <row r="53">
          <cell r="D53" t="str">
            <v>Reduser AF. 250 mm - 100 mm</v>
          </cell>
          <cell r="E53" t="str">
            <v>bh</v>
          </cell>
          <cell r="G53">
            <v>10</v>
          </cell>
          <cell r="H53">
            <v>222000</v>
          </cell>
          <cell r="I53">
            <v>2220000</v>
          </cell>
          <cell r="K53" t="str">
            <v>b</v>
          </cell>
        </row>
        <row r="54">
          <cell r="D54" t="str">
            <v>Penutup Manhole</v>
          </cell>
          <cell r="E54" t="str">
            <v>bh</v>
          </cell>
          <cell r="G54">
            <v>2</v>
          </cell>
          <cell r="H54">
            <v>340000</v>
          </cell>
          <cell r="I54">
            <v>680000</v>
          </cell>
          <cell r="K54" t="str">
            <v>b</v>
          </cell>
        </row>
        <row r="55">
          <cell r="D55" t="str">
            <v>Generator Set 114 kVA</v>
          </cell>
          <cell r="E55" t="str">
            <v>unit</v>
          </cell>
          <cell r="G55">
            <v>3</v>
          </cell>
          <cell r="H55">
            <v>125000000</v>
          </cell>
          <cell r="I55">
            <v>375000000</v>
          </cell>
          <cell r="K55" t="str">
            <v>b</v>
          </cell>
        </row>
        <row r="56">
          <cell r="D56" t="str">
            <v>Generator Set 140 kVA</v>
          </cell>
          <cell r="E56" t="str">
            <v>unit</v>
          </cell>
          <cell r="G56">
            <v>2</v>
          </cell>
          <cell r="H56">
            <v>160000000</v>
          </cell>
          <cell r="I56">
            <v>320000000</v>
          </cell>
          <cell r="K56" t="str">
            <v>b</v>
          </cell>
        </row>
        <row r="57">
          <cell r="D57" t="str">
            <v>Pompa H=106 m Q=20 lt/dt</v>
          </cell>
          <cell r="E57" t="str">
            <v>unit</v>
          </cell>
          <cell r="G57">
            <v>6</v>
          </cell>
          <cell r="H57">
            <v>56000000</v>
          </cell>
          <cell r="I57">
            <v>336000000</v>
          </cell>
          <cell r="K57" t="str">
            <v>b</v>
          </cell>
        </row>
        <row r="58">
          <cell r="D58" t="str">
            <v>Pompa H=115 m Q=20 lt/dt</v>
          </cell>
          <cell r="E58" t="str">
            <v>unit</v>
          </cell>
          <cell r="G58">
            <v>4</v>
          </cell>
          <cell r="H58">
            <v>68800000</v>
          </cell>
          <cell r="I58">
            <v>275200000</v>
          </cell>
          <cell r="K58" t="str">
            <v>b</v>
          </cell>
        </row>
        <row r="59">
          <cell r="D59" t="str">
            <v>Panel Pompa - 30 kW</v>
          </cell>
          <cell r="E59" t="str">
            <v>unit</v>
          </cell>
          <cell r="G59">
            <v>6</v>
          </cell>
          <cell r="H59">
            <v>14500000</v>
          </cell>
          <cell r="I59">
            <v>87000000</v>
          </cell>
          <cell r="K59" t="str">
            <v>b</v>
          </cell>
        </row>
        <row r="60">
          <cell r="D60" t="str">
            <v>Panel Pompa - 37 kW</v>
          </cell>
          <cell r="E60" t="str">
            <v>unit</v>
          </cell>
          <cell r="G60">
            <v>4</v>
          </cell>
          <cell r="H60">
            <v>18600000</v>
          </cell>
          <cell r="I60">
            <v>74400000</v>
          </cell>
          <cell r="K60" t="str">
            <v>b</v>
          </cell>
        </row>
        <row r="61">
          <cell r="D61" t="str">
            <v>Kabel NYYFGBY 4x16 mm2</v>
          </cell>
          <cell r="E61" t="str">
            <v>m</v>
          </cell>
          <cell r="G61">
            <v>460</v>
          </cell>
          <cell r="H61">
            <v>51000</v>
          </cell>
          <cell r="I61">
            <v>23460000</v>
          </cell>
          <cell r="K61" t="str">
            <v>b</v>
          </cell>
        </row>
        <row r="62">
          <cell r="D62" t="str">
            <v>Kabel NYYHY 4x10 mm2</v>
          </cell>
          <cell r="E62" t="str">
            <v>m</v>
          </cell>
          <cell r="G62">
            <v>75</v>
          </cell>
          <cell r="H62">
            <v>52000</v>
          </cell>
          <cell r="I62">
            <v>3900000</v>
          </cell>
          <cell r="K62" t="str">
            <v>b</v>
          </cell>
        </row>
        <row r="63">
          <cell r="D63" t="str">
            <v>Kabel NYYHY 4x6 mm2</v>
          </cell>
          <cell r="E63" t="str">
            <v>m</v>
          </cell>
          <cell r="G63">
            <v>80</v>
          </cell>
          <cell r="H63">
            <v>27100</v>
          </cell>
          <cell r="I63">
            <v>2168000</v>
          </cell>
          <cell r="K63" t="str">
            <v>b</v>
          </cell>
        </row>
        <row r="64">
          <cell r="D64" t="str">
            <v>Bahan Bantu</v>
          </cell>
          <cell r="E64" t="str">
            <v>Ls</v>
          </cell>
          <cell r="G64">
            <v>750000</v>
          </cell>
          <cell r="H64">
            <v>1</v>
          </cell>
          <cell r="I64">
            <v>750000</v>
          </cell>
          <cell r="K64" t="str">
            <v>b</v>
          </cell>
        </row>
        <row r="65">
          <cell r="G65">
            <v>0</v>
          </cell>
          <cell r="I65">
            <v>0</v>
          </cell>
          <cell r="K65">
            <v>0</v>
          </cell>
        </row>
        <row r="66">
          <cell r="G66" t="str">
            <v xml:space="preserve">   Jumlah Total Bahan</v>
          </cell>
          <cell r="I66">
            <v>3410609457.0500002</v>
          </cell>
          <cell r="K66" t="str">
            <v>b</v>
          </cell>
        </row>
        <row r="67">
          <cell r="G67">
            <v>0</v>
          </cell>
          <cell r="I67">
            <v>0</v>
          </cell>
          <cell r="K67">
            <v>0</v>
          </cell>
        </row>
        <row r="68">
          <cell r="G68">
            <v>0</v>
          </cell>
          <cell r="I68">
            <v>0</v>
          </cell>
          <cell r="K68">
            <v>0</v>
          </cell>
        </row>
        <row r="69">
          <cell r="G69">
            <v>0</v>
          </cell>
          <cell r="I69">
            <v>0</v>
          </cell>
          <cell r="K69">
            <v>0</v>
          </cell>
        </row>
        <row r="70">
          <cell r="G70">
            <v>0</v>
          </cell>
          <cell r="I70">
            <v>0</v>
          </cell>
          <cell r="K70">
            <v>0</v>
          </cell>
        </row>
        <row r="71">
          <cell r="G71">
            <v>0</v>
          </cell>
          <cell r="I71">
            <v>0</v>
          </cell>
          <cell r="K71">
            <v>0</v>
          </cell>
        </row>
        <row r="72">
          <cell r="G72">
            <v>0</v>
          </cell>
          <cell r="I72">
            <v>0</v>
          </cell>
          <cell r="K72">
            <v>0</v>
          </cell>
        </row>
        <row r="73">
          <cell r="G73">
            <v>0</v>
          </cell>
          <cell r="I73">
            <v>0</v>
          </cell>
          <cell r="K73">
            <v>0</v>
          </cell>
        </row>
        <row r="74">
          <cell r="G74">
            <v>0</v>
          </cell>
          <cell r="I74">
            <v>0</v>
          </cell>
          <cell r="K74">
            <v>0</v>
          </cell>
        </row>
        <row r="75">
          <cell r="G75">
            <v>0</v>
          </cell>
          <cell r="I75">
            <v>0</v>
          </cell>
          <cell r="K75">
            <v>0</v>
          </cell>
        </row>
        <row r="76">
          <cell r="G76">
            <v>0</v>
          </cell>
          <cell r="I76">
            <v>0</v>
          </cell>
          <cell r="K76">
            <v>0</v>
          </cell>
        </row>
        <row r="77">
          <cell r="G77">
            <v>0</v>
          </cell>
          <cell r="I77">
            <v>0</v>
          </cell>
          <cell r="K77">
            <v>0</v>
          </cell>
        </row>
        <row r="78">
          <cell r="G78">
            <v>0</v>
          </cell>
          <cell r="I78">
            <v>0</v>
          </cell>
          <cell r="K78">
            <v>0</v>
          </cell>
        </row>
        <row r="79">
          <cell r="G79">
            <v>0</v>
          </cell>
          <cell r="I79">
            <v>0</v>
          </cell>
          <cell r="K79">
            <v>0</v>
          </cell>
        </row>
        <row r="80">
          <cell r="G80">
            <v>0</v>
          </cell>
          <cell r="I80">
            <v>0</v>
          </cell>
          <cell r="K80">
            <v>0</v>
          </cell>
        </row>
        <row r="81">
          <cell r="G81">
            <v>0</v>
          </cell>
          <cell r="I81">
            <v>0</v>
          </cell>
          <cell r="K81">
            <v>0</v>
          </cell>
        </row>
        <row r="82">
          <cell r="G82">
            <v>0</v>
          </cell>
          <cell r="I82">
            <v>0</v>
          </cell>
          <cell r="K82">
            <v>0</v>
          </cell>
        </row>
        <row r="83">
          <cell r="G83">
            <v>0</v>
          </cell>
          <cell r="I83">
            <v>0</v>
          </cell>
          <cell r="K83">
            <v>0</v>
          </cell>
        </row>
        <row r="84">
          <cell r="G84">
            <v>0</v>
          </cell>
          <cell r="I84">
            <v>0</v>
          </cell>
          <cell r="K84">
            <v>0</v>
          </cell>
        </row>
        <row r="85">
          <cell r="G85">
            <v>0</v>
          </cell>
          <cell r="I85">
            <v>0</v>
          </cell>
          <cell r="K85">
            <v>0</v>
          </cell>
        </row>
        <row r="86">
          <cell r="G86">
            <v>0</v>
          </cell>
          <cell r="I86">
            <v>0</v>
          </cell>
          <cell r="K86">
            <v>0</v>
          </cell>
        </row>
        <row r="87">
          <cell r="G87">
            <v>0</v>
          </cell>
          <cell r="I87">
            <v>0</v>
          </cell>
          <cell r="K87">
            <v>0</v>
          </cell>
        </row>
        <row r="88">
          <cell r="G88">
            <v>0</v>
          </cell>
          <cell r="I88">
            <v>0</v>
          </cell>
          <cell r="K88">
            <v>0</v>
          </cell>
        </row>
        <row r="89">
          <cell r="G89">
            <v>0</v>
          </cell>
          <cell r="I89">
            <v>0</v>
          </cell>
          <cell r="K89">
            <v>0</v>
          </cell>
        </row>
        <row r="90">
          <cell r="G90">
            <v>0</v>
          </cell>
          <cell r="I90">
            <v>0</v>
          </cell>
          <cell r="K90">
            <v>0</v>
          </cell>
        </row>
        <row r="91">
          <cell r="G91">
            <v>0</v>
          </cell>
          <cell r="I91">
            <v>0</v>
          </cell>
          <cell r="K91">
            <v>0</v>
          </cell>
        </row>
        <row r="92">
          <cell r="G92">
            <v>0</v>
          </cell>
          <cell r="I92">
            <v>0</v>
          </cell>
          <cell r="K92">
            <v>0</v>
          </cell>
        </row>
        <row r="93">
          <cell r="G93">
            <v>0</v>
          </cell>
          <cell r="I93">
            <v>0</v>
          </cell>
          <cell r="K93">
            <v>0</v>
          </cell>
        </row>
        <row r="94">
          <cell r="G94">
            <v>0</v>
          </cell>
          <cell r="I94">
            <v>0</v>
          </cell>
          <cell r="K94">
            <v>0</v>
          </cell>
        </row>
        <row r="95">
          <cell r="G95">
            <v>0</v>
          </cell>
          <cell r="I95">
            <v>0</v>
          </cell>
          <cell r="K95">
            <v>0</v>
          </cell>
        </row>
        <row r="96">
          <cell r="G96">
            <v>0</v>
          </cell>
          <cell r="I96">
            <v>0</v>
          </cell>
          <cell r="K96">
            <v>0</v>
          </cell>
        </row>
        <row r="97">
          <cell r="G97">
            <v>0</v>
          </cell>
          <cell r="I97">
            <v>0</v>
          </cell>
          <cell r="K97">
            <v>0</v>
          </cell>
        </row>
        <row r="98">
          <cell r="G98">
            <v>0</v>
          </cell>
          <cell r="I98">
            <v>0</v>
          </cell>
          <cell r="K98">
            <v>0</v>
          </cell>
        </row>
        <row r="99">
          <cell r="G99">
            <v>0</v>
          </cell>
          <cell r="I99">
            <v>0</v>
          </cell>
          <cell r="K99">
            <v>0</v>
          </cell>
        </row>
        <row r="100">
          <cell r="G100">
            <v>0</v>
          </cell>
          <cell r="I100">
            <v>0</v>
          </cell>
          <cell r="K100">
            <v>0</v>
          </cell>
        </row>
      </sheetData>
      <sheetData sheetId="13" refreshError="1">
        <row r="4">
          <cell r="D4" t="str">
            <v>Uraian</v>
          </cell>
          <cell r="E4" t="str">
            <v>Satuan</v>
          </cell>
          <cell r="G4" t="str">
            <v>Volume</v>
          </cell>
          <cell r="H4" t="str">
            <v>Harga</v>
          </cell>
          <cell r="I4" t="str">
            <v>Jumlah</v>
          </cell>
          <cell r="K4" t="str">
            <v>Kode</v>
          </cell>
        </row>
        <row r="6">
          <cell r="D6" t="str">
            <v>Dump Truck</v>
          </cell>
          <cell r="E6" t="str">
            <v>jam</v>
          </cell>
          <cell r="G6">
            <v>0</v>
          </cell>
          <cell r="H6">
            <v>150000</v>
          </cell>
          <cell r="I6">
            <v>0</v>
          </cell>
          <cell r="K6" t="str">
            <v>a</v>
          </cell>
        </row>
        <row r="7">
          <cell r="D7" t="str">
            <v>Concrete Mixer</v>
          </cell>
          <cell r="E7" t="str">
            <v>jam</v>
          </cell>
          <cell r="G7">
            <v>416.37400000000002</v>
          </cell>
          <cell r="H7">
            <v>13500</v>
          </cell>
          <cell r="I7">
            <v>5621049</v>
          </cell>
          <cell r="K7" t="str">
            <v>a</v>
          </cell>
        </row>
        <row r="8">
          <cell r="D8" t="str">
            <v>Concrete Vibrator</v>
          </cell>
          <cell r="E8" t="str">
            <v>jam</v>
          </cell>
          <cell r="G8">
            <v>28.159600000000001</v>
          </cell>
          <cell r="H8">
            <v>8000</v>
          </cell>
          <cell r="I8">
            <v>225276.80000000002</v>
          </cell>
          <cell r="K8" t="str">
            <v>a</v>
          </cell>
        </row>
        <row r="9">
          <cell r="D9" t="str">
            <v>Mesin Las</v>
          </cell>
          <cell r="E9" t="str">
            <v>jam</v>
          </cell>
          <cell r="G9">
            <v>5.25</v>
          </cell>
          <cell r="H9">
            <v>37500</v>
          </cell>
          <cell r="I9">
            <v>196875</v>
          </cell>
          <cell r="K9" t="str">
            <v>a</v>
          </cell>
        </row>
        <row r="10">
          <cell r="D10" t="str">
            <v>Mesin Potong</v>
          </cell>
          <cell r="E10" t="str">
            <v>jam</v>
          </cell>
          <cell r="G10">
            <v>3.5</v>
          </cell>
          <cell r="H10">
            <v>50000</v>
          </cell>
          <cell r="I10">
            <v>175000</v>
          </cell>
          <cell r="K10" t="str">
            <v>a</v>
          </cell>
        </row>
        <row r="11">
          <cell r="D11" t="str">
            <v>Teodholit &amp; Waterpass</v>
          </cell>
          <cell r="E11" t="str">
            <v>bln</v>
          </cell>
          <cell r="G11">
            <v>2</v>
          </cell>
          <cell r="H11">
            <v>1500000</v>
          </cell>
          <cell r="I11">
            <v>3000000</v>
          </cell>
          <cell r="K11" t="str">
            <v>a</v>
          </cell>
        </row>
        <row r="12">
          <cell r="D12" t="str">
            <v>Peralatan Lab</v>
          </cell>
          <cell r="E12" t="str">
            <v>Ls</v>
          </cell>
          <cell r="G12">
            <v>1</v>
          </cell>
          <cell r="H12">
            <v>3000000</v>
          </cell>
          <cell r="I12">
            <v>3000000</v>
          </cell>
          <cell r="K12" t="str">
            <v>a</v>
          </cell>
        </row>
        <row r="13">
          <cell r="D13" t="str">
            <v>Alat Bantu</v>
          </cell>
          <cell r="E13" t="str">
            <v>Ls</v>
          </cell>
          <cell r="G13">
            <v>11078147.5</v>
          </cell>
          <cell r="H13">
            <v>1</v>
          </cell>
          <cell r="I13">
            <v>11078147.5</v>
          </cell>
          <cell r="K13" t="str">
            <v>a</v>
          </cell>
        </row>
        <row r="14">
          <cell r="G14">
            <v>0</v>
          </cell>
          <cell r="I14">
            <v>0</v>
          </cell>
          <cell r="K14">
            <v>0</v>
          </cell>
        </row>
        <row r="15">
          <cell r="G15" t="str">
            <v xml:space="preserve">   Jumlah Total Alat</v>
          </cell>
          <cell r="I15">
            <v>23296348.300000001</v>
          </cell>
          <cell r="K15" t="str">
            <v>a</v>
          </cell>
        </row>
        <row r="16">
          <cell r="G16">
            <v>0</v>
          </cell>
          <cell r="I16">
            <v>0</v>
          </cell>
          <cell r="K16">
            <v>0</v>
          </cell>
        </row>
        <row r="17">
          <cell r="G17">
            <v>0</v>
          </cell>
          <cell r="I17">
            <v>0</v>
          </cell>
          <cell r="K17">
            <v>0</v>
          </cell>
        </row>
        <row r="18">
          <cell r="G18">
            <v>0</v>
          </cell>
          <cell r="I18">
            <v>0</v>
          </cell>
          <cell r="K18">
            <v>0</v>
          </cell>
        </row>
        <row r="19">
          <cell r="G19">
            <v>0</v>
          </cell>
          <cell r="I19">
            <v>0</v>
          </cell>
          <cell r="K19">
            <v>0</v>
          </cell>
        </row>
        <row r="20">
          <cell r="G20">
            <v>0</v>
          </cell>
          <cell r="I20">
            <v>0</v>
          </cell>
          <cell r="K20">
            <v>0</v>
          </cell>
        </row>
        <row r="21">
          <cell r="G21">
            <v>0</v>
          </cell>
          <cell r="I21">
            <v>0</v>
          </cell>
          <cell r="K21">
            <v>0</v>
          </cell>
        </row>
        <row r="22">
          <cell r="G22">
            <v>0</v>
          </cell>
          <cell r="I22">
            <v>0</v>
          </cell>
          <cell r="K22">
            <v>0</v>
          </cell>
        </row>
        <row r="23">
          <cell r="G23">
            <v>0</v>
          </cell>
          <cell r="I23">
            <v>0</v>
          </cell>
          <cell r="K23">
            <v>0</v>
          </cell>
        </row>
        <row r="24">
          <cell r="G24">
            <v>0</v>
          </cell>
          <cell r="I24">
            <v>0</v>
          </cell>
          <cell r="K24">
            <v>0</v>
          </cell>
        </row>
        <row r="25">
          <cell r="G25">
            <v>0</v>
          </cell>
          <cell r="I25">
            <v>0</v>
          </cell>
          <cell r="K25">
            <v>0</v>
          </cell>
        </row>
        <row r="26">
          <cell r="G26">
            <v>0</v>
          </cell>
          <cell r="I26">
            <v>0</v>
          </cell>
          <cell r="K26">
            <v>0</v>
          </cell>
        </row>
        <row r="27">
          <cell r="G27">
            <v>0</v>
          </cell>
          <cell r="I27">
            <v>0</v>
          </cell>
          <cell r="K27">
            <v>0</v>
          </cell>
        </row>
        <row r="28">
          <cell r="G28">
            <v>0</v>
          </cell>
          <cell r="I28">
            <v>0</v>
          </cell>
          <cell r="K28">
            <v>0</v>
          </cell>
        </row>
        <row r="29">
          <cell r="G29">
            <v>0</v>
          </cell>
          <cell r="I29">
            <v>0</v>
          </cell>
          <cell r="K29">
            <v>0</v>
          </cell>
        </row>
        <row r="30">
          <cell r="G30">
            <v>0</v>
          </cell>
          <cell r="I30">
            <v>0</v>
          </cell>
          <cell r="K30">
            <v>0</v>
          </cell>
        </row>
        <row r="31">
          <cell r="G31">
            <v>0</v>
          </cell>
          <cell r="I31">
            <v>0</v>
          </cell>
          <cell r="K31">
            <v>0</v>
          </cell>
        </row>
        <row r="32">
          <cell r="G32">
            <v>0</v>
          </cell>
          <cell r="I32">
            <v>0</v>
          </cell>
          <cell r="K32">
            <v>0</v>
          </cell>
        </row>
        <row r="33">
          <cell r="G33">
            <v>0</v>
          </cell>
          <cell r="I33">
            <v>0</v>
          </cell>
          <cell r="K33">
            <v>0</v>
          </cell>
        </row>
        <row r="34">
          <cell r="G34">
            <v>0</v>
          </cell>
          <cell r="I34">
            <v>0</v>
          </cell>
          <cell r="K34">
            <v>0</v>
          </cell>
        </row>
        <row r="35">
          <cell r="G35">
            <v>0</v>
          </cell>
          <cell r="I35">
            <v>0</v>
          </cell>
          <cell r="K35">
            <v>0</v>
          </cell>
        </row>
        <row r="36">
          <cell r="G36">
            <v>0</v>
          </cell>
          <cell r="I36">
            <v>0</v>
          </cell>
          <cell r="K36">
            <v>0</v>
          </cell>
        </row>
        <row r="37">
          <cell r="G37">
            <v>0</v>
          </cell>
          <cell r="I37">
            <v>0</v>
          </cell>
          <cell r="K37">
            <v>0</v>
          </cell>
        </row>
        <row r="38">
          <cell r="G38">
            <v>0</v>
          </cell>
          <cell r="I38">
            <v>0</v>
          </cell>
          <cell r="K38">
            <v>0</v>
          </cell>
        </row>
        <row r="39">
          <cell r="G39">
            <v>0</v>
          </cell>
          <cell r="I39">
            <v>0</v>
          </cell>
          <cell r="K39">
            <v>0</v>
          </cell>
        </row>
        <row r="40">
          <cell r="G40">
            <v>0</v>
          </cell>
          <cell r="I40">
            <v>0</v>
          </cell>
          <cell r="K40">
            <v>0</v>
          </cell>
        </row>
        <row r="41">
          <cell r="G41">
            <v>0</v>
          </cell>
          <cell r="I41">
            <v>0</v>
          </cell>
          <cell r="K41">
            <v>0</v>
          </cell>
        </row>
        <row r="42">
          <cell r="G42">
            <v>0</v>
          </cell>
          <cell r="I42">
            <v>0</v>
          </cell>
          <cell r="K42">
            <v>0</v>
          </cell>
        </row>
        <row r="43">
          <cell r="G43">
            <v>0</v>
          </cell>
          <cell r="I43">
            <v>0</v>
          </cell>
          <cell r="K43">
            <v>0</v>
          </cell>
        </row>
        <row r="44">
          <cell r="G44">
            <v>0</v>
          </cell>
          <cell r="I44">
            <v>0</v>
          </cell>
          <cell r="K44">
            <v>0</v>
          </cell>
        </row>
        <row r="45">
          <cell r="G45">
            <v>0</v>
          </cell>
          <cell r="I45">
            <v>0</v>
          </cell>
          <cell r="K45">
            <v>0</v>
          </cell>
        </row>
        <row r="46">
          <cell r="G46">
            <v>0</v>
          </cell>
          <cell r="I46">
            <v>0</v>
          </cell>
          <cell r="K46">
            <v>0</v>
          </cell>
        </row>
        <row r="47">
          <cell r="G47">
            <v>0</v>
          </cell>
          <cell r="I47">
            <v>0</v>
          </cell>
          <cell r="K47">
            <v>0</v>
          </cell>
        </row>
        <row r="48">
          <cell r="G48">
            <v>0</v>
          </cell>
          <cell r="I48">
            <v>0</v>
          </cell>
          <cell r="K48">
            <v>0</v>
          </cell>
        </row>
        <row r="49">
          <cell r="G49">
            <v>0</v>
          </cell>
          <cell r="I49">
            <v>0</v>
          </cell>
          <cell r="K49">
            <v>0</v>
          </cell>
        </row>
        <row r="50">
          <cell r="G50">
            <v>0</v>
          </cell>
          <cell r="I50">
            <v>0</v>
          </cell>
          <cell r="K50">
            <v>0</v>
          </cell>
        </row>
        <row r="51">
          <cell r="G51">
            <v>0</v>
          </cell>
          <cell r="I51">
            <v>0</v>
          </cell>
          <cell r="K51">
            <v>0</v>
          </cell>
        </row>
        <row r="52">
          <cell r="G52">
            <v>0</v>
          </cell>
          <cell r="I52">
            <v>0</v>
          </cell>
          <cell r="K52">
            <v>0</v>
          </cell>
        </row>
        <row r="53">
          <cell r="G53">
            <v>0</v>
          </cell>
          <cell r="I53">
            <v>0</v>
          </cell>
          <cell r="K53">
            <v>0</v>
          </cell>
        </row>
        <row r="54">
          <cell r="G54">
            <v>0</v>
          </cell>
          <cell r="I54">
            <v>0</v>
          </cell>
          <cell r="K54">
            <v>0</v>
          </cell>
        </row>
        <row r="55">
          <cell r="G55">
            <v>0</v>
          </cell>
          <cell r="I55">
            <v>0</v>
          </cell>
          <cell r="K55">
            <v>0</v>
          </cell>
        </row>
        <row r="56">
          <cell r="G56">
            <v>0</v>
          </cell>
          <cell r="I56">
            <v>0</v>
          </cell>
          <cell r="K56">
            <v>0</v>
          </cell>
        </row>
        <row r="57">
          <cell r="G57">
            <v>0</v>
          </cell>
          <cell r="I57">
            <v>0</v>
          </cell>
          <cell r="K57">
            <v>0</v>
          </cell>
        </row>
        <row r="58">
          <cell r="G58">
            <v>0</v>
          </cell>
          <cell r="I58">
            <v>0</v>
          </cell>
          <cell r="K58">
            <v>0</v>
          </cell>
        </row>
        <row r="59">
          <cell r="G59">
            <v>0</v>
          </cell>
          <cell r="I59">
            <v>0</v>
          </cell>
          <cell r="K59">
            <v>0</v>
          </cell>
        </row>
        <row r="60">
          <cell r="G60">
            <v>0</v>
          </cell>
          <cell r="I60">
            <v>0</v>
          </cell>
          <cell r="K60">
            <v>0</v>
          </cell>
        </row>
        <row r="61">
          <cell r="G61">
            <v>0</v>
          </cell>
          <cell r="I61">
            <v>0</v>
          </cell>
          <cell r="K61">
            <v>0</v>
          </cell>
        </row>
        <row r="62">
          <cell r="G62">
            <v>0</v>
          </cell>
          <cell r="I62">
            <v>0</v>
          </cell>
          <cell r="K62">
            <v>0</v>
          </cell>
        </row>
        <row r="63">
          <cell r="G63">
            <v>0</v>
          </cell>
          <cell r="I63">
            <v>0</v>
          </cell>
          <cell r="K63">
            <v>0</v>
          </cell>
        </row>
        <row r="64">
          <cell r="G64">
            <v>0</v>
          </cell>
          <cell r="I64">
            <v>0</v>
          </cell>
          <cell r="K64">
            <v>0</v>
          </cell>
        </row>
        <row r="65">
          <cell r="G65">
            <v>0</v>
          </cell>
          <cell r="I65">
            <v>0</v>
          </cell>
          <cell r="K65">
            <v>0</v>
          </cell>
        </row>
        <row r="66">
          <cell r="G66">
            <v>0</v>
          </cell>
          <cell r="I66">
            <v>0</v>
          </cell>
          <cell r="K66">
            <v>0</v>
          </cell>
        </row>
        <row r="67">
          <cell r="G67">
            <v>0</v>
          </cell>
          <cell r="I67">
            <v>0</v>
          </cell>
          <cell r="K67">
            <v>0</v>
          </cell>
        </row>
        <row r="68">
          <cell r="G68">
            <v>0</v>
          </cell>
          <cell r="I68">
            <v>0</v>
          </cell>
          <cell r="K68">
            <v>0</v>
          </cell>
        </row>
        <row r="69">
          <cell r="G69">
            <v>0</v>
          </cell>
          <cell r="I69">
            <v>0</v>
          </cell>
          <cell r="K69">
            <v>0</v>
          </cell>
        </row>
        <row r="70">
          <cell r="G70">
            <v>0</v>
          </cell>
          <cell r="I70">
            <v>0</v>
          </cell>
          <cell r="K70">
            <v>0</v>
          </cell>
        </row>
        <row r="71">
          <cell r="G71">
            <v>0</v>
          </cell>
          <cell r="I71">
            <v>0</v>
          </cell>
          <cell r="K71">
            <v>0</v>
          </cell>
        </row>
        <row r="72">
          <cell r="G72">
            <v>0</v>
          </cell>
          <cell r="I72">
            <v>0</v>
          </cell>
          <cell r="K72">
            <v>0</v>
          </cell>
        </row>
        <row r="73">
          <cell r="G73">
            <v>0</v>
          </cell>
          <cell r="I73">
            <v>0</v>
          </cell>
          <cell r="K73">
            <v>0</v>
          </cell>
        </row>
        <row r="74">
          <cell r="G74">
            <v>0</v>
          </cell>
          <cell r="I74">
            <v>0</v>
          </cell>
          <cell r="K74">
            <v>0</v>
          </cell>
        </row>
        <row r="75">
          <cell r="G75">
            <v>0</v>
          </cell>
          <cell r="I75">
            <v>0</v>
          </cell>
          <cell r="K75">
            <v>0</v>
          </cell>
        </row>
        <row r="76">
          <cell r="G76">
            <v>0</v>
          </cell>
          <cell r="I76">
            <v>0</v>
          </cell>
          <cell r="K76">
            <v>0</v>
          </cell>
        </row>
        <row r="77">
          <cell r="G77">
            <v>0</v>
          </cell>
          <cell r="I77">
            <v>0</v>
          </cell>
          <cell r="K77">
            <v>0</v>
          </cell>
        </row>
        <row r="78">
          <cell r="G78">
            <v>0</v>
          </cell>
          <cell r="I78">
            <v>0</v>
          </cell>
          <cell r="K78">
            <v>0</v>
          </cell>
        </row>
        <row r="79">
          <cell r="G79">
            <v>0</v>
          </cell>
          <cell r="I79">
            <v>0</v>
          </cell>
          <cell r="K79">
            <v>0</v>
          </cell>
        </row>
        <row r="80">
          <cell r="G80">
            <v>0</v>
          </cell>
          <cell r="I80">
            <v>0</v>
          </cell>
          <cell r="K80">
            <v>0</v>
          </cell>
        </row>
        <row r="81">
          <cell r="G81">
            <v>0</v>
          </cell>
          <cell r="I81">
            <v>0</v>
          </cell>
          <cell r="K81">
            <v>0</v>
          </cell>
        </row>
        <row r="82">
          <cell r="G82">
            <v>0</v>
          </cell>
          <cell r="I82">
            <v>0</v>
          </cell>
          <cell r="K82">
            <v>0</v>
          </cell>
        </row>
        <row r="83">
          <cell r="G83">
            <v>0</v>
          </cell>
          <cell r="I83">
            <v>0</v>
          </cell>
          <cell r="K83">
            <v>0</v>
          </cell>
        </row>
        <row r="84">
          <cell r="G84">
            <v>0</v>
          </cell>
          <cell r="I84">
            <v>0</v>
          </cell>
          <cell r="K84">
            <v>0</v>
          </cell>
        </row>
        <row r="85">
          <cell r="G85">
            <v>0</v>
          </cell>
          <cell r="I85">
            <v>0</v>
          </cell>
          <cell r="K85">
            <v>0</v>
          </cell>
        </row>
        <row r="86">
          <cell r="G86">
            <v>0</v>
          </cell>
          <cell r="I86">
            <v>0</v>
          </cell>
          <cell r="K86">
            <v>0</v>
          </cell>
        </row>
        <row r="87">
          <cell r="G87">
            <v>0</v>
          </cell>
          <cell r="I87">
            <v>0</v>
          </cell>
          <cell r="K87">
            <v>0</v>
          </cell>
        </row>
        <row r="88">
          <cell r="G88">
            <v>0</v>
          </cell>
          <cell r="I88">
            <v>0</v>
          </cell>
          <cell r="K88">
            <v>0</v>
          </cell>
        </row>
        <row r="89">
          <cell r="G89">
            <v>0</v>
          </cell>
          <cell r="I89">
            <v>0</v>
          </cell>
          <cell r="K89">
            <v>0</v>
          </cell>
        </row>
        <row r="90">
          <cell r="G90">
            <v>0</v>
          </cell>
          <cell r="I90">
            <v>0</v>
          </cell>
          <cell r="K90">
            <v>0</v>
          </cell>
        </row>
        <row r="91">
          <cell r="G91">
            <v>0</v>
          </cell>
          <cell r="I91">
            <v>0</v>
          </cell>
          <cell r="K91">
            <v>0</v>
          </cell>
        </row>
        <row r="92">
          <cell r="G92">
            <v>0</v>
          </cell>
          <cell r="I92">
            <v>0</v>
          </cell>
          <cell r="K92">
            <v>0</v>
          </cell>
        </row>
        <row r="93">
          <cell r="G93">
            <v>0</v>
          </cell>
          <cell r="I93">
            <v>0</v>
          </cell>
          <cell r="K93">
            <v>0</v>
          </cell>
        </row>
        <row r="94">
          <cell r="G94">
            <v>0</v>
          </cell>
          <cell r="I94">
            <v>0</v>
          </cell>
          <cell r="K94">
            <v>0</v>
          </cell>
        </row>
        <row r="95">
          <cell r="G95">
            <v>0</v>
          </cell>
          <cell r="I95">
            <v>0</v>
          </cell>
          <cell r="K95">
            <v>0</v>
          </cell>
        </row>
        <row r="96">
          <cell r="G96">
            <v>0</v>
          </cell>
          <cell r="I96">
            <v>0</v>
          </cell>
          <cell r="K96">
            <v>0</v>
          </cell>
        </row>
        <row r="97">
          <cell r="G97">
            <v>0</v>
          </cell>
          <cell r="I97">
            <v>0</v>
          </cell>
          <cell r="K97">
            <v>0</v>
          </cell>
        </row>
        <row r="98">
          <cell r="G98">
            <v>0</v>
          </cell>
          <cell r="I98">
            <v>0</v>
          </cell>
          <cell r="K98">
            <v>0</v>
          </cell>
        </row>
        <row r="99">
          <cell r="G99">
            <v>0</v>
          </cell>
          <cell r="I99">
            <v>0</v>
          </cell>
          <cell r="K99">
            <v>0</v>
          </cell>
        </row>
        <row r="100">
          <cell r="G100">
            <v>0</v>
          </cell>
          <cell r="I100">
            <v>0</v>
          </cell>
          <cell r="K100">
            <v>0</v>
          </cell>
        </row>
      </sheetData>
      <sheetData sheetId="14" refreshError="1">
        <row r="4">
          <cell r="D4" t="str">
            <v>Uraian</v>
          </cell>
          <cell r="E4" t="str">
            <v>Satuan</v>
          </cell>
          <cell r="G4" t="str">
            <v>Volume</v>
          </cell>
          <cell r="H4" t="str">
            <v>Harga</v>
          </cell>
          <cell r="I4" t="str">
            <v>Jumlah</v>
          </cell>
          <cell r="K4" t="str">
            <v>Kode</v>
          </cell>
        </row>
        <row r="6">
          <cell r="G6">
            <v>0</v>
          </cell>
          <cell r="I6">
            <v>0</v>
          </cell>
          <cell r="K6">
            <v>0</v>
          </cell>
        </row>
        <row r="7">
          <cell r="G7">
            <v>0</v>
          </cell>
          <cell r="I7">
            <v>0</v>
          </cell>
          <cell r="K7">
            <v>0</v>
          </cell>
        </row>
        <row r="8">
          <cell r="G8" t="str">
            <v xml:space="preserve">   Jumlah Total Sub Kontraktor</v>
          </cell>
          <cell r="I8">
            <v>0</v>
          </cell>
          <cell r="K8" t="str">
            <v>s</v>
          </cell>
        </row>
        <row r="9">
          <cell r="G9">
            <v>0</v>
          </cell>
          <cell r="I9">
            <v>0</v>
          </cell>
          <cell r="K9">
            <v>0</v>
          </cell>
        </row>
        <row r="10">
          <cell r="G10">
            <v>0</v>
          </cell>
          <cell r="I10">
            <v>0</v>
          </cell>
          <cell r="K10">
            <v>0</v>
          </cell>
        </row>
        <row r="11">
          <cell r="G11">
            <v>0</v>
          </cell>
          <cell r="I11">
            <v>0</v>
          </cell>
          <cell r="K11">
            <v>0</v>
          </cell>
        </row>
        <row r="12">
          <cell r="G12">
            <v>0</v>
          </cell>
          <cell r="I12">
            <v>0</v>
          </cell>
          <cell r="K12">
            <v>0</v>
          </cell>
        </row>
        <row r="13">
          <cell r="G13">
            <v>0</v>
          </cell>
          <cell r="I13">
            <v>0</v>
          </cell>
          <cell r="K13">
            <v>0</v>
          </cell>
        </row>
        <row r="14">
          <cell r="G14">
            <v>0</v>
          </cell>
          <cell r="I14">
            <v>0</v>
          </cell>
          <cell r="K14">
            <v>0</v>
          </cell>
        </row>
        <row r="15">
          <cell r="G15">
            <v>0</v>
          </cell>
          <cell r="I15">
            <v>0</v>
          </cell>
          <cell r="K15">
            <v>0</v>
          </cell>
        </row>
        <row r="16">
          <cell r="G16">
            <v>0</v>
          </cell>
          <cell r="I16">
            <v>0</v>
          </cell>
          <cell r="K16">
            <v>0</v>
          </cell>
        </row>
        <row r="17">
          <cell r="G17">
            <v>0</v>
          </cell>
          <cell r="I17">
            <v>0</v>
          </cell>
          <cell r="K17">
            <v>0</v>
          </cell>
        </row>
        <row r="18">
          <cell r="G18">
            <v>0</v>
          </cell>
          <cell r="I18">
            <v>0</v>
          </cell>
          <cell r="K18">
            <v>0</v>
          </cell>
        </row>
        <row r="19">
          <cell r="G19">
            <v>0</v>
          </cell>
          <cell r="I19">
            <v>0</v>
          </cell>
          <cell r="K19">
            <v>0</v>
          </cell>
        </row>
        <row r="20">
          <cell r="G20">
            <v>0</v>
          </cell>
          <cell r="I20">
            <v>0</v>
          </cell>
          <cell r="K20">
            <v>0</v>
          </cell>
        </row>
        <row r="21">
          <cell r="G21">
            <v>0</v>
          </cell>
          <cell r="I21">
            <v>0</v>
          </cell>
          <cell r="K21">
            <v>0</v>
          </cell>
        </row>
        <row r="22">
          <cell r="G22">
            <v>0</v>
          </cell>
          <cell r="I22">
            <v>0</v>
          </cell>
          <cell r="K22">
            <v>0</v>
          </cell>
        </row>
        <row r="23">
          <cell r="G23">
            <v>0</v>
          </cell>
          <cell r="I23">
            <v>0</v>
          </cell>
          <cell r="K23">
            <v>0</v>
          </cell>
        </row>
        <row r="24">
          <cell r="G24">
            <v>0</v>
          </cell>
          <cell r="I24">
            <v>0</v>
          </cell>
          <cell r="K24">
            <v>0</v>
          </cell>
        </row>
        <row r="25">
          <cell r="G25">
            <v>0</v>
          </cell>
          <cell r="I25">
            <v>0</v>
          </cell>
          <cell r="K25">
            <v>0</v>
          </cell>
        </row>
        <row r="26">
          <cell r="G26">
            <v>0</v>
          </cell>
          <cell r="I26">
            <v>0</v>
          </cell>
          <cell r="K26">
            <v>0</v>
          </cell>
        </row>
        <row r="27">
          <cell r="G27">
            <v>0</v>
          </cell>
          <cell r="I27">
            <v>0</v>
          </cell>
          <cell r="K27">
            <v>0</v>
          </cell>
        </row>
        <row r="28">
          <cell r="G28">
            <v>0</v>
          </cell>
          <cell r="I28">
            <v>0</v>
          </cell>
          <cell r="K28">
            <v>0</v>
          </cell>
        </row>
        <row r="29">
          <cell r="G29">
            <v>0</v>
          </cell>
          <cell r="I29">
            <v>0</v>
          </cell>
          <cell r="K29">
            <v>0</v>
          </cell>
        </row>
        <row r="30">
          <cell r="G30">
            <v>0</v>
          </cell>
          <cell r="I30">
            <v>0</v>
          </cell>
          <cell r="K30">
            <v>0</v>
          </cell>
        </row>
        <row r="31">
          <cell r="G31">
            <v>0</v>
          </cell>
          <cell r="I31">
            <v>0</v>
          </cell>
          <cell r="K31">
            <v>0</v>
          </cell>
        </row>
        <row r="32">
          <cell r="G32">
            <v>0</v>
          </cell>
          <cell r="I32">
            <v>0</v>
          </cell>
          <cell r="K32">
            <v>0</v>
          </cell>
        </row>
        <row r="33">
          <cell r="G33">
            <v>0</v>
          </cell>
          <cell r="I33">
            <v>0</v>
          </cell>
          <cell r="K33">
            <v>0</v>
          </cell>
        </row>
        <row r="34">
          <cell r="G34">
            <v>0</v>
          </cell>
          <cell r="I34">
            <v>0</v>
          </cell>
          <cell r="K34">
            <v>0</v>
          </cell>
        </row>
        <row r="35">
          <cell r="G35">
            <v>0</v>
          </cell>
          <cell r="I35">
            <v>0</v>
          </cell>
          <cell r="K35">
            <v>0</v>
          </cell>
        </row>
        <row r="36">
          <cell r="G36">
            <v>0</v>
          </cell>
          <cell r="I36">
            <v>0</v>
          </cell>
          <cell r="K36">
            <v>0</v>
          </cell>
        </row>
        <row r="37">
          <cell r="G37">
            <v>0</v>
          </cell>
          <cell r="I37">
            <v>0</v>
          </cell>
          <cell r="K37">
            <v>0</v>
          </cell>
        </row>
        <row r="38">
          <cell r="G38">
            <v>0</v>
          </cell>
          <cell r="I38">
            <v>0</v>
          </cell>
          <cell r="K38">
            <v>0</v>
          </cell>
        </row>
        <row r="39">
          <cell r="G39">
            <v>0</v>
          </cell>
          <cell r="I39">
            <v>0</v>
          </cell>
          <cell r="K39">
            <v>0</v>
          </cell>
        </row>
        <row r="40">
          <cell r="G40">
            <v>0</v>
          </cell>
          <cell r="I40">
            <v>0</v>
          </cell>
          <cell r="K40">
            <v>0</v>
          </cell>
        </row>
        <row r="41">
          <cell r="G41">
            <v>0</v>
          </cell>
          <cell r="I41">
            <v>0</v>
          </cell>
          <cell r="K41">
            <v>0</v>
          </cell>
        </row>
        <row r="42">
          <cell r="G42">
            <v>0</v>
          </cell>
          <cell r="I42">
            <v>0</v>
          </cell>
          <cell r="K42">
            <v>0</v>
          </cell>
        </row>
        <row r="43">
          <cell r="G43">
            <v>0</v>
          </cell>
          <cell r="I43">
            <v>0</v>
          </cell>
          <cell r="K43">
            <v>0</v>
          </cell>
        </row>
        <row r="44">
          <cell r="G44">
            <v>0</v>
          </cell>
          <cell r="I44">
            <v>0</v>
          </cell>
          <cell r="K44">
            <v>0</v>
          </cell>
        </row>
        <row r="45">
          <cell r="G45">
            <v>0</v>
          </cell>
          <cell r="I45">
            <v>0</v>
          </cell>
          <cell r="K45">
            <v>0</v>
          </cell>
        </row>
        <row r="46">
          <cell r="G46">
            <v>0</v>
          </cell>
          <cell r="I46">
            <v>0</v>
          </cell>
          <cell r="K46">
            <v>0</v>
          </cell>
        </row>
        <row r="47">
          <cell r="G47">
            <v>0</v>
          </cell>
          <cell r="I47">
            <v>0</v>
          </cell>
          <cell r="K47">
            <v>0</v>
          </cell>
        </row>
        <row r="48">
          <cell r="G48">
            <v>0</v>
          </cell>
          <cell r="I48">
            <v>0</v>
          </cell>
          <cell r="K48">
            <v>0</v>
          </cell>
        </row>
        <row r="49">
          <cell r="G49">
            <v>0</v>
          </cell>
          <cell r="I49">
            <v>0</v>
          </cell>
          <cell r="K49">
            <v>0</v>
          </cell>
        </row>
        <row r="50">
          <cell r="G50">
            <v>0</v>
          </cell>
          <cell r="I50">
            <v>0</v>
          </cell>
          <cell r="K50">
            <v>0</v>
          </cell>
        </row>
        <row r="51">
          <cell r="G51">
            <v>0</v>
          </cell>
          <cell r="I51">
            <v>0</v>
          </cell>
          <cell r="K51">
            <v>0</v>
          </cell>
        </row>
        <row r="52">
          <cell r="G52">
            <v>0</v>
          </cell>
          <cell r="I52">
            <v>0</v>
          </cell>
          <cell r="K52">
            <v>0</v>
          </cell>
        </row>
        <row r="53">
          <cell r="G53">
            <v>0</v>
          </cell>
          <cell r="I53">
            <v>0</v>
          </cell>
          <cell r="K53">
            <v>0</v>
          </cell>
        </row>
        <row r="54">
          <cell r="G54">
            <v>0</v>
          </cell>
          <cell r="I54">
            <v>0</v>
          </cell>
          <cell r="K54">
            <v>0</v>
          </cell>
        </row>
        <row r="55">
          <cell r="G55">
            <v>0</v>
          </cell>
          <cell r="I55">
            <v>0</v>
          </cell>
          <cell r="K55">
            <v>0</v>
          </cell>
        </row>
        <row r="56">
          <cell r="G56">
            <v>0</v>
          </cell>
          <cell r="I56">
            <v>0</v>
          </cell>
          <cell r="K56">
            <v>0</v>
          </cell>
        </row>
        <row r="57">
          <cell r="G57">
            <v>0</v>
          </cell>
          <cell r="I57">
            <v>0</v>
          </cell>
          <cell r="K57">
            <v>0</v>
          </cell>
        </row>
        <row r="58">
          <cell r="G58">
            <v>0</v>
          </cell>
          <cell r="I58">
            <v>0</v>
          </cell>
          <cell r="K58">
            <v>0</v>
          </cell>
        </row>
        <row r="59">
          <cell r="G59">
            <v>0</v>
          </cell>
          <cell r="I59">
            <v>0</v>
          </cell>
          <cell r="K59">
            <v>0</v>
          </cell>
        </row>
        <row r="60">
          <cell r="G60">
            <v>0</v>
          </cell>
          <cell r="I60">
            <v>0</v>
          </cell>
          <cell r="K60">
            <v>0</v>
          </cell>
        </row>
        <row r="61">
          <cell r="G61">
            <v>0</v>
          </cell>
          <cell r="I61">
            <v>0</v>
          </cell>
          <cell r="K61">
            <v>0</v>
          </cell>
        </row>
        <row r="62">
          <cell r="G62">
            <v>0</v>
          </cell>
          <cell r="I62">
            <v>0</v>
          </cell>
          <cell r="K62">
            <v>0</v>
          </cell>
        </row>
        <row r="63">
          <cell r="G63">
            <v>0</v>
          </cell>
          <cell r="I63">
            <v>0</v>
          </cell>
          <cell r="K63">
            <v>0</v>
          </cell>
        </row>
        <row r="64">
          <cell r="G64">
            <v>0</v>
          </cell>
          <cell r="I64">
            <v>0</v>
          </cell>
          <cell r="K64">
            <v>0</v>
          </cell>
        </row>
        <row r="65">
          <cell r="G65">
            <v>0</v>
          </cell>
          <cell r="I65">
            <v>0</v>
          </cell>
          <cell r="K65">
            <v>0</v>
          </cell>
        </row>
        <row r="66">
          <cell r="G66">
            <v>0</v>
          </cell>
          <cell r="I66">
            <v>0</v>
          </cell>
          <cell r="K66">
            <v>0</v>
          </cell>
        </row>
        <row r="67">
          <cell r="G67">
            <v>0</v>
          </cell>
          <cell r="I67">
            <v>0</v>
          </cell>
          <cell r="K67">
            <v>0</v>
          </cell>
        </row>
        <row r="68">
          <cell r="G68">
            <v>0</v>
          </cell>
          <cell r="I68">
            <v>0</v>
          </cell>
          <cell r="K68">
            <v>0</v>
          </cell>
        </row>
        <row r="69">
          <cell r="G69">
            <v>0</v>
          </cell>
          <cell r="I69">
            <v>0</v>
          </cell>
          <cell r="K69">
            <v>0</v>
          </cell>
        </row>
        <row r="70">
          <cell r="G70">
            <v>0</v>
          </cell>
          <cell r="I70">
            <v>0</v>
          </cell>
          <cell r="K70">
            <v>0</v>
          </cell>
        </row>
        <row r="71">
          <cell r="G71">
            <v>0</v>
          </cell>
          <cell r="I71">
            <v>0</v>
          </cell>
          <cell r="K71">
            <v>0</v>
          </cell>
        </row>
        <row r="72">
          <cell r="G72">
            <v>0</v>
          </cell>
          <cell r="I72">
            <v>0</v>
          </cell>
          <cell r="K72">
            <v>0</v>
          </cell>
        </row>
        <row r="73">
          <cell r="G73">
            <v>0</v>
          </cell>
          <cell r="I73">
            <v>0</v>
          </cell>
          <cell r="K73">
            <v>0</v>
          </cell>
        </row>
        <row r="74">
          <cell r="G74">
            <v>0</v>
          </cell>
          <cell r="I74">
            <v>0</v>
          </cell>
          <cell r="K74">
            <v>0</v>
          </cell>
        </row>
        <row r="75">
          <cell r="G75">
            <v>0</v>
          </cell>
          <cell r="I75">
            <v>0</v>
          </cell>
          <cell r="K75">
            <v>0</v>
          </cell>
        </row>
        <row r="76">
          <cell r="G76">
            <v>0</v>
          </cell>
          <cell r="I76">
            <v>0</v>
          </cell>
          <cell r="K76">
            <v>0</v>
          </cell>
        </row>
        <row r="77">
          <cell r="G77">
            <v>0</v>
          </cell>
          <cell r="I77">
            <v>0</v>
          </cell>
          <cell r="K77">
            <v>0</v>
          </cell>
        </row>
        <row r="78">
          <cell r="G78">
            <v>0</v>
          </cell>
          <cell r="I78">
            <v>0</v>
          </cell>
          <cell r="K78">
            <v>0</v>
          </cell>
        </row>
        <row r="79">
          <cell r="G79">
            <v>0</v>
          </cell>
          <cell r="I79">
            <v>0</v>
          </cell>
          <cell r="K79">
            <v>0</v>
          </cell>
        </row>
        <row r="80">
          <cell r="G80">
            <v>0</v>
          </cell>
          <cell r="I80">
            <v>0</v>
          </cell>
          <cell r="K80">
            <v>0</v>
          </cell>
        </row>
        <row r="81">
          <cell r="G81">
            <v>0</v>
          </cell>
          <cell r="I81">
            <v>0</v>
          </cell>
          <cell r="K81">
            <v>0</v>
          </cell>
        </row>
        <row r="82">
          <cell r="G82">
            <v>0</v>
          </cell>
          <cell r="I82">
            <v>0</v>
          </cell>
          <cell r="K82">
            <v>0</v>
          </cell>
        </row>
        <row r="83">
          <cell r="G83">
            <v>0</v>
          </cell>
          <cell r="I83">
            <v>0</v>
          </cell>
          <cell r="K83">
            <v>0</v>
          </cell>
        </row>
        <row r="84">
          <cell r="G84">
            <v>0</v>
          </cell>
          <cell r="I84">
            <v>0</v>
          </cell>
          <cell r="K84">
            <v>0</v>
          </cell>
        </row>
        <row r="85">
          <cell r="G85">
            <v>0</v>
          </cell>
          <cell r="I85">
            <v>0</v>
          </cell>
          <cell r="K85">
            <v>0</v>
          </cell>
        </row>
        <row r="86">
          <cell r="G86">
            <v>0</v>
          </cell>
          <cell r="I86">
            <v>0</v>
          </cell>
          <cell r="K86">
            <v>0</v>
          </cell>
        </row>
        <row r="87">
          <cell r="G87">
            <v>0</v>
          </cell>
          <cell r="I87">
            <v>0</v>
          </cell>
          <cell r="K87">
            <v>0</v>
          </cell>
        </row>
        <row r="88">
          <cell r="G88">
            <v>0</v>
          </cell>
          <cell r="I88">
            <v>0</v>
          </cell>
          <cell r="K88">
            <v>0</v>
          </cell>
        </row>
        <row r="89">
          <cell r="G89">
            <v>0</v>
          </cell>
          <cell r="I89">
            <v>0</v>
          </cell>
          <cell r="K89">
            <v>0</v>
          </cell>
        </row>
        <row r="90">
          <cell r="G90">
            <v>0</v>
          </cell>
          <cell r="I90">
            <v>0</v>
          </cell>
          <cell r="K90">
            <v>0</v>
          </cell>
        </row>
        <row r="91">
          <cell r="G91">
            <v>0</v>
          </cell>
          <cell r="I91">
            <v>0</v>
          </cell>
          <cell r="K91">
            <v>0</v>
          </cell>
        </row>
        <row r="92">
          <cell r="G92">
            <v>0</v>
          </cell>
          <cell r="I92">
            <v>0</v>
          </cell>
          <cell r="K92">
            <v>0</v>
          </cell>
        </row>
        <row r="93">
          <cell r="G93">
            <v>0</v>
          </cell>
          <cell r="I93">
            <v>0</v>
          </cell>
          <cell r="K93">
            <v>0</v>
          </cell>
        </row>
        <row r="94">
          <cell r="G94">
            <v>0</v>
          </cell>
          <cell r="I94">
            <v>0</v>
          </cell>
          <cell r="K94">
            <v>0</v>
          </cell>
        </row>
        <row r="95">
          <cell r="G95">
            <v>0</v>
          </cell>
          <cell r="I95">
            <v>0</v>
          </cell>
          <cell r="K95">
            <v>0</v>
          </cell>
        </row>
        <row r="96">
          <cell r="G96">
            <v>0</v>
          </cell>
          <cell r="I96">
            <v>0</v>
          </cell>
          <cell r="K96">
            <v>0</v>
          </cell>
        </row>
        <row r="97">
          <cell r="G97">
            <v>0</v>
          </cell>
          <cell r="I97">
            <v>0</v>
          </cell>
          <cell r="K97">
            <v>0</v>
          </cell>
        </row>
        <row r="98">
          <cell r="G98">
            <v>0</v>
          </cell>
          <cell r="I98">
            <v>0</v>
          </cell>
          <cell r="K98">
            <v>0</v>
          </cell>
        </row>
        <row r="99">
          <cell r="G99">
            <v>0</v>
          </cell>
          <cell r="I99">
            <v>0</v>
          </cell>
          <cell r="K99">
            <v>0</v>
          </cell>
        </row>
        <row r="100">
          <cell r="G100">
            <v>0</v>
          </cell>
          <cell r="I100">
            <v>0</v>
          </cell>
          <cell r="K100">
            <v>0</v>
          </cell>
        </row>
      </sheetData>
      <sheetData sheetId="15" refreshError="1">
        <row r="87">
          <cell r="L87">
            <v>273985800</v>
          </cell>
        </row>
      </sheetData>
      <sheetData sheetId="16" refreshError="1">
        <row r="9">
          <cell r="A9" t="str">
            <v>1.0.0</v>
          </cell>
          <cell r="B9" t="str">
            <v>A</v>
          </cell>
          <cell r="C9">
            <v>11100001</v>
          </cell>
          <cell r="D9" t="str">
            <v>PEKERJAAN SIPIL</v>
          </cell>
          <cell r="F9">
            <v>0</v>
          </cell>
          <cell r="G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 t="str">
            <v>1.1.0</v>
          </cell>
          <cell r="B10" t="str">
            <v>I</v>
          </cell>
          <cell r="C10">
            <v>11101001</v>
          </cell>
          <cell r="D10" t="str">
            <v>PEKERJAAN PESIAPAN</v>
          </cell>
          <cell r="F10">
            <v>0</v>
          </cell>
          <cell r="G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 t="str">
            <v>1.1.1</v>
          </cell>
          <cell r="B11">
            <v>1</v>
          </cell>
          <cell r="C11">
            <v>11101011</v>
          </cell>
          <cell r="D11" t="str">
            <v>Pembersihan Lapangan/Striping</v>
          </cell>
          <cell r="F11" t="str">
            <v>m²</v>
          </cell>
          <cell r="G11">
            <v>370</v>
          </cell>
          <cell r="J11">
            <v>0</v>
          </cell>
          <cell r="K11">
            <v>2550</v>
          </cell>
          <cell r="M11">
            <v>943500</v>
          </cell>
          <cell r="N11">
            <v>0</v>
          </cell>
          <cell r="P11">
            <v>666000</v>
          </cell>
          <cell r="Q11">
            <v>0</v>
          </cell>
          <cell r="R11">
            <v>277500</v>
          </cell>
          <cell r="S11">
            <v>0</v>
          </cell>
          <cell r="T11">
            <v>943500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 t="str">
            <v>Upah</v>
          </cell>
          <cell r="F12">
            <v>0</v>
          </cell>
          <cell r="G12">
            <v>0</v>
          </cell>
          <cell r="J12">
            <v>0</v>
          </cell>
          <cell r="K12">
            <v>1800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Pekerja</v>
          </cell>
          <cell r="F13" t="str">
            <v>oh</v>
          </cell>
          <cell r="G13">
            <v>0</v>
          </cell>
          <cell r="I13">
            <v>8.5000000000000006E-2</v>
          </cell>
          <cell r="J13">
            <v>18000</v>
          </cell>
          <cell r="K13">
            <v>1530</v>
          </cell>
          <cell r="M13">
            <v>0</v>
          </cell>
          <cell r="N13">
            <v>31.450000000000003</v>
          </cell>
          <cell r="P13">
            <v>566100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Z13" t="str">
            <v>1.1.1.1</v>
          </cell>
          <cell r="AA13" t="str">
            <v>Pekerja</v>
          </cell>
          <cell r="AB13" t="str">
            <v>oh</v>
          </cell>
          <cell r="AC13">
            <v>8.5000000000000006E-2</v>
          </cell>
        </row>
        <row r="14">
          <cell r="B14">
            <v>0</v>
          </cell>
          <cell r="C14">
            <v>0</v>
          </cell>
          <cell r="D14">
            <v>0</v>
          </cell>
          <cell r="E14" t="str">
            <v>Mandor</v>
          </cell>
          <cell r="F14" t="str">
            <v>oh</v>
          </cell>
          <cell r="G14">
            <v>0</v>
          </cell>
          <cell r="I14">
            <v>8.9999999999999993E-3</v>
          </cell>
          <cell r="J14">
            <v>30000</v>
          </cell>
          <cell r="K14">
            <v>270</v>
          </cell>
          <cell r="M14">
            <v>0</v>
          </cell>
          <cell r="N14">
            <v>3.3299999999999996</v>
          </cell>
          <cell r="P14">
            <v>99899.999999999985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Z14" t="str">
            <v>1.1.1.2</v>
          </cell>
          <cell r="AA14" t="str">
            <v>Mandor</v>
          </cell>
          <cell r="AB14" t="str">
            <v>oh</v>
          </cell>
          <cell r="AC14">
            <v>8.9999999999999993E-3</v>
          </cell>
        </row>
        <row r="15">
          <cell r="B15">
            <v>0</v>
          </cell>
          <cell r="C15">
            <v>0</v>
          </cell>
          <cell r="D15">
            <v>0</v>
          </cell>
          <cell r="E15" t="str">
            <v>Bahan</v>
          </cell>
          <cell r="F15">
            <v>0</v>
          </cell>
          <cell r="G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 t="str">
            <v>Alat</v>
          </cell>
          <cell r="F16">
            <v>0</v>
          </cell>
          <cell r="G16">
            <v>0</v>
          </cell>
          <cell r="J16">
            <v>0</v>
          </cell>
          <cell r="K16">
            <v>750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 t="str">
            <v>Alat Bantu</v>
          </cell>
          <cell r="F17" t="str">
            <v>Ls</v>
          </cell>
          <cell r="G17">
            <v>0</v>
          </cell>
          <cell r="I17">
            <v>750</v>
          </cell>
          <cell r="J17">
            <v>1</v>
          </cell>
          <cell r="K17">
            <v>750</v>
          </cell>
          <cell r="M17">
            <v>0</v>
          </cell>
          <cell r="N17">
            <v>277500</v>
          </cell>
          <cell r="P17">
            <v>0</v>
          </cell>
          <cell r="Q17">
            <v>0</v>
          </cell>
          <cell r="R17">
            <v>277500</v>
          </cell>
          <cell r="S17">
            <v>0</v>
          </cell>
          <cell r="T17">
            <v>0</v>
          </cell>
          <cell r="Z17" t="str">
            <v>1.1.1.1</v>
          </cell>
          <cell r="AA17" t="str">
            <v>Alat Bantu</v>
          </cell>
          <cell r="AB17" t="str">
            <v>Ls</v>
          </cell>
          <cell r="AC17">
            <v>750</v>
          </cell>
        </row>
        <row r="18">
          <cell r="A18" t="str">
            <v>1.1.2</v>
          </cell>
          <cell r="B18">
            <v>2</v>
          </cell>
          <cell r="C18">
            <v>11101021</v>
          </cell>
          <cell r="D18" t="str">
            <v>Pengukuran Situasi</v>
          </cell>
          <cell r="F18" t="str">
            <v>ls</v>
          </cell>
          <cell r="G18">
            <v>1</v>
          </cell>
          <cell r="J18">
            <v>0</v>
          </cell>
          <cell r="K18">
            <v>4395000</v>
          </cell>
          <cell r="M18">
            <v>4395000</v>
          </cell>
          <cell r="N18">
            <v>0</v>
          </cell>
          <cell r="P18">
            <v>645000</v>
          </cell>
          <cell r="Q18">
            <v>750000</v>
          </cell>
          <cell r="R18">
            <v>3000000</v>
          </cell>
          <cell r="S18">
            <v>0</v>
          </cell>
          <cell r="T18">
            <v>4395000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 t="str">
            <v>Upah</v>
          </cell>
          <cell r="F19">
            <v>0</v>
          </cell>
          <cell r="G19">
            <v>0</v>
          </cell>
          <cell r="J19">
            <v>0</v>
          </cell>
          <cell r="K19">
            <v>645000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 t="str">
            <v>Pekerja</v>
          </cell>
          <cell r="F20" t="str">
            <v>oh</v>
          </cell>
          <cell r="G20">
            <v>0</v>
          </cell>
          <cell r="I20">
            <v>15</v>
          </cell>
          <cell r="J20">
            <v>18000</v>
          </cell>
          <cell r="K20">
            <v>270000</v>
          </cell>
          <cell r="M20">
            <v>0</v>
          </cell>
          <cell r="N20">
            <v>15</v>
          </cell>
          <cell r="P20">
            <v>270000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Z20" t="str">
            <v>1.1.2.1</v>
          </cell>
          <cell r="AA20" t="str">
            <v>Pekerja</v>
          </cell>
          <cell r="AB20" t="str">
            <v>oh</v>
          </cell>
          <cell r="AC20">
            <v>15</v>
          </cell>
        </row>
        <row r="21">
          <cell r="B21">
            <v>0</v>
          </cell>
          <cell r="C21">
            <v>0</v>
          </cell>
          <cell r="D21">
            <v>0</v>
          </cell>
          <cell r="E21" t="str">
            <v>Surveyor</v>
          </cell>
          <cell r="F21" t="str">
            <v>oh</v>
          </cell>
          <cell r="G21">
            <v>0</v>
          </cell>
          <cell r="I21">
            <v>5</v>
          </cell>
          <cell r="J21">
            <v>75000</v>
          </cell>
          <cell r="K21">
            <v>375000</v>
          </cell>
          <cell r="M21">
            <v>0</v>
          </cell>
          <cell r="N21">
            <v>5</v>
          </cell>
          <cell r="P21">
            <v>375000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Z21" t="str">
            <v>1.1.2.2</v>
          </cell>
          <cell r="AA21" t="str">
            <v>Surveyor</v>
          </cell>
          <cell r="AB21" t="str">
            <v>oh</v>
          </cell>
          <cell r="AC21">
            <v>5</v>
          </cell>
        </row>
        <row r="22">
          <cell r="B22">
            <v>0</v>
          </cell>
          <cell r="C22">
            <v>0</v>
          </cell>
          <cell r="D22">
            <v>0</v>
          </cell>
          <cell r="E22" t="str">
            <v>Bahan</v>
          </cell>
          <cell r="F22">
            <v>0</v>
          </cell>
          <cell r="G22">
            <v>0</v>
          </cell>
          <cell r="J22">
            <v>0</v>
          </cell>
          <cell r="K22">
            <v>750000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 t="str">
            <v>Bahan Bantu</v>
          </cell>
          <cell r="F23" t="str">
            <v>Ls</v>
          </cell>
          <cell r="G23">
            <v>0</v>
          </cell>
          <cell r="I23">
            <v>750000</v>
          </cell>
          <cell r="J23">
            <v>1</v>
          </cell>
          <cell r="K23">
            <v>750000</v>
          </cell>
          <cell r="M23">
            <v>0</v>
          </cell>
          <cell r="N23">
            <v>750000</v>
          </cell>
          <cell r="P23">
            <v>0</v>
          </cell>
          <cell r="Q23">
            <v>750000</v>
          </cell>
          <cell r="R23">
            <v>0</v>
          </cell>
          <cell r="S23">
            <v>0</v>
          </cell>
          <cell r="T23">
            <v>0</v>
          </cell>
          <cell r="Z23" t="str">
            <v>1.1.2.3</v>
          </cell>
          <cell r="AA23" t="str">
            <v>Bahan Bantu</v>
          </cell>
          <cell r="AB23" t="str">
            <v>Ls</v>
          </cell>
          <cell r="AC23">
            <v>750000</v>
          </cell>
        </row>
        <row r="24">
          <cell r="B24">
            <v>0</v>
          </cell>
          <cell r="C24">
            <v>0</v>
          </cell>
          <cell r="D24">
            <v>0</v>
          </cell>
          <cell r="E24" t="str">
            <v>Alat</v>
          </cell>
          <cell r="F24">
            <v>0</v>
          </cell>
          <cell r="G24">
            <v>0</v>
          </cell>
          <cell r="J24">
            <v>0</v>
          </cell>
          <cell r="K24">
            <v>3000000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 t="str">
            <v>Teodholit &amp; Waterpass</v>
          </cell>
          <cell r="F25" t="str">
            <v>bln</v>
          </cell>
          <cell r="G25">
            <v>0</v>
          </cell>
          <cell r="I25">
            <v>2</v>
          </cell>
          <cell r="J25">
            <v>1500000</v>
          </cell>
          <cell r="K25">
            <v>3000000</v>
          </cell>
          <cell r="M25">
            <v>0</v>
          </cell>
          <cell r="N25">
            <v>2</v>
          </cell>
          <cell r="P25">
            <v>0</v>
          </cell>
          <cell r="Q25">
            <v>0</v>
          </cell>
          <cell r="R25">
            <v>3000000</v>
          </cell>
          <cell r="S25">
            <v>0</v>
          </cell>
          <cell r="T25">
            <v>0</v>
          </cell>
          <cell r="Z25" t="str">
            <v>1.1.2.4</v>
          </cell>
          <cell r="AA25" t="str">
            <v>Teodholit &amp; Waterpass</v>
          </cell>
          <cell r="AB25" t="str">
            <v>bln</v>
          </cell>
          <cell r="AC25">
            <v>2</v>
          </cell>
        </row>
        <row r="26">
          <cell r="A26" t="str">
            <v>1.1.3</v>
          </cell>
          <cell r="B26">
            <v>3</v>
          </cell>
          <cell r="C26">
            <v>11101031</v>
          </cell>
          <cell r="D26" t="str">
            <v>Investigasi tanah</v>
          </cell>
          <cell r="F26" t="str">
            <v>ls</v>
          </cell>
          <cell r="G26">
            <v>1</v>
          </cell>
          <cell r="J26">
            <v>0</v>
          </cell>
          <cell r="K26">
            <v>4302000</v>
          </cell>
          <cell r="M26">
            <v>4302000</v>
          </cell>
          <cell r="N26">
            <v>0</v>
          </cell>
          <cell r="P26">
            <v>1302000</v>
          </cell>
          <cell r="Q26">
            <v>0</v>
          </cell>
          <cell r="R26">
            <v>3000000</v>
          </cell>
          <cell r="S26">
            <v>0</v>
          </cell>
          <cell r="T26">
            <v>4302000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 t="str">
            <v>Upah</v>
          </cell>
          <cell r="F27">
            <v>0</v>
          </cell>
          <cell r="G27">
            <v>0</v>
          </cell>
          <cell r="J27">
            <v>0</v>
          </cell>
          <cell r="K27">
            <v>1302000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 t="str">
            <v>Pekerja</v>
          </cell>
          <cell r="F28" t="str">
            <v>oh</v>
          </cell>
          <cell r="G28">
            <v>0</v>
          </cell>
          <cell r="I28">
            <v>14</v>
          </cell>
          <cell r="J28">
            <v>18000</v>
          </cell>
          <cell r="K28">
            <v>252000</v>
          </cell>
          <cell r="M28">
            <v>0</v>
          </cell>
          <cell r="N28">
            <v>14</v>
          </cell>
          <cell r="P28">
            <v>252000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Z28" t="str">
            <v>1.1.3.1</v>
          </cell>
          <cell r="AA28" t="str">
            <v>Pekerja</v>
          </cell>
          <cell r="AB28" t="str">
            <v>oh</v>
          </cell>
          <cell r="AC28">
            <v>14</v>
          </cell>
        </row>
        <row r="29">
          <cell r="B29">
            <v>0</v>
          </cell>
          <cell r="C29">
            <v>0</v>
          </cell>
          <cell r="D29">
            <v>0</v>
          </cell>
          <cell r="E29" t="str">
            <v>Laborat</v>
          </cell>
          <cell r="F29" t="str">
            <v>oh</v>
          </cell>
          <cell r="G29">
            <v>0</v>
          </cell>
          <cell r="I29">
            <v>14</v>
          </cell>
          <cell r="J29">
            <v>75000</v>
          </cell>
          <cell r="K29">
            <v>1050000</v>
          </cell>
          <cell r="M29">
            <v>0</v>
          </cell>
          <cell r="N29">
            <v>14</v>
          </cell>
          <cell r="P29">
            <v>1050000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Z29" t="str">
            <v>1.1.3.2</v>
          </cell>
          <cell r="AA29" t="str">
            <v>Laborat</v>
          </cell>
          <cell r="AB29" t="str">
            <v>oh</v>
          </cell>
          <cell r="AC29">
            <v>14</v>
          </cell>
        </row>
        <row r="30">
          <cell r="B30">
            <v>0</v>
          </cell>
          <cell r="C30">
            <v>0</v>
          </cell>
          <cell r="D30">
            <v>0</v>
          </cell>
          <cell r="E30" t="str">
            <v>Alat</v>
          </cell>
          <cell r="F30">
            <v>0</v>
          </cell>
          <cell r="G30">
            <v>0</v>
          </cell>
          <cell r="J30">
            <v>0</v>
          </cell>
          <cell r="K30">
            <v>3000000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 t="str">
            <v>Peralatan Lab</v>
          </cell>
          <cell r="F31" t="str">
            <v>Ls</v>
          </cell>
          <cell r="G31">
            <v>0</v>
          </cell>
          <cell r="I31">
            <v>1</v>
          </cell>
          <cell r="J31">
            <v>3000000</v>
          </cell>
          <cell r="K31">
            <v>3000000</v>
          </cell>
          <cell r="M31">
            <v>0</v>
          </cell>
          <cell r="N31">
            <v>1</v>
          </cell>
          <cell r="P31">
            <v>0</v>
          </cell>
          <cell r="Q31">
            <v>0</v>
          </cell>
          <cell r="R31">
            <v>3000000</v>
          </cell>
          <cell r="S31">
            <v>0</v>
          </cell>
          <cell r="T31">
            <v>0</v>
          </cell>
          <cell r="Z31" t="str">
            <v>1.1.3.3</v>
          </cell>
          <cell r="AA31" t="str">
            <v>Peralatan Lab</v>
          </cell>
          <cell r="AB31" t="str">
            <v>Ls</v>
          </cell>
          <cell r="AC31">
            <v>1</v>
          </cell>
        </row>
        <row r="32">
          <cell r="A32" t="str">
            <v>1.2.0</v>
          </cell>
          <cell r="B32" t="str">
            <v>II</v>
          </cell>
          <cell r="C32">
            <v>11102001</v>
          </cell>
          <cell r="D32" t="str">
            <v>PEKERJAAN TANAH</v>
          </cell>
          <cell r="F32">
            <v>0</v>
          </cell>
          <cell r="G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 t="str">
            <v>1.2.1</v>
          </cell>
          <cell r="B33">
            <v>1</v>
          </cell>
          <cell r="C33">
            <v>11102011</v>
          </cell>
          <cell r="D33" t="str">
            <v>Galian Tanah Biasa</v>
          </cell>
          <cell r="F33" t="str">
            <v>m³</v>
          </cell>
          <cell r="G33">
            <v>7283.9</v>
          </cell>
          <cell r="J33">
            <v>0</v>
          </cell>
          <cell r="K33">
            <v>12800</v>
          </cell>
          <cell r="M33">
            <v>93233920</v>
          </cell>
          <cell r="N33">
            <v>0</v>
          </cell>
          <cell r="P33">
            <v>91777139.999999985</v>
          </cell>
          <cell r="Q33">
            <v>0</v>
          </cell>
          <cell r="R33">
            <v>1456780</v>
          </cell>
          <cell r="S33">
            <v>0</v>
          </cell>
          <cell r="T33">
            <v>93233919.999999985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 t="str">
            <v>Upah</v>
          </cell>
          <cell r="F34">
            <v>0</v>
          </cell>
          <cell r="G34">
            <v>0</v>
          </cell>
          <cell r="J34">
            <v>0</v>
          </cell>
          <cell r="K34">
            <v>12600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 t="str">
            <v>Mandor</v>
          </cell>
          <cell r="F35" t="str">
            <v>oh</v>
          </cell>
          <cell r="G35">
            <v>0</v>
          </cell>
          <cell r="I35">
            <v>0.06</v>
          </cell>
          <cell r="J35">
            <v>30000</v>
          </cell>
          <cell r="K35">
            <v>1800</v>
          </cell>
          <cell r="M35">
            <v>0</v>
          </cell>
          <cell r="N35">
            <v>437.03399999999993</v>
          </cell>
          <cell r="P35">
            <v>13111019.999999998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Z35" t="str">
            <v>1.2.1.1</v>
          </cell>
          <cell r="AA35" t="str">
            <v>Mandor</v>
          </cell>
          <cell r="AB35" t="str">
            <v>oh</v>
          </cell>
          <cell r="AC35">
            <v>0.06</v>
          </cell>
        </row>
        <row r="36">
          <cell r="B36">
            <v>0</v>
          </cell>
          <cell r="C36">
            <v>0</v>
          </cell>
          <cell r="D36">
            <v>0</v>
          </cell>
          <cell r="E36" t="str">
            <v>Pekerja</v>
          </cell>
          <cell r="F36" t="str">
            <v>oh</v>
          </cell>
          <cell r="G36">
            <v>0</v>
          </cell>
          <cell r="I36">
            <v>0.6</v>
          </cell>
          <cell r="J36">
            <v>18000</v>
          </cell>
          <cell r="K36">
            <v>10800</v>
          </cell>
          <cell r="M36">
            <v>0</v>
          </cell>
          <cell r="N36">
            <v>4370.3399999999992</v>
          </cell>
          <cell r="P36">
            <v>78666119.999999985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Z36" t="str">
            <v>1.2.1.2</v>
          </cell>
          <cell r="AA36" t="str">
            <v>Pekerja</v>
          </cell>
          <cell r="AB36" t="str">
            <v>oh</v>
          </cell>
          <cell r="AC36">
            <v>0.6</v>
          </cell>
        </row>
        <row r="37">
          <cell r="B37">
            <v>0</v>
          </cell>
          <cell r="C37">
            <v>0</v>
          </cell>
          <cell r="D37">
            <v>0</v>
          </cell>
          <cell r="E37" t="str">
            <v>Alat</v>
          </cell>
          <cell r="F37">
            <v>0</v>
          </cell>
          <cell r="G37">
            <v>0</v>
          </cell>
          <cell r="J37">
            <v>0</v>
          </cell>
          <cell r="K37">
            <v>200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 t="str">
            <v>Alat Bantu</v>
          </cell>
          <cell r="F38" t="str">
            <v>Ls</v>
          </cell>
          <cell r="G38">
            <v>0</v>
          </cell>
          <cell r="I38">
            <v>200</v>
          </cell>
          <cell r="J38">
            <v>1</v>
          </cell>
          <cell r="K38">
            <v>200</v>
          </cell>
          <cell r="M38">
            <v>0</v>
          </cell>
          <cell r="N38">
            <v>1456780</v>
          </cell>
          <cell r="P38">
            <v>0</v>
          </cell>
          <cell r="Q38">
            <v>0</v>
          </cell>
          <cell r="R38">
            <v>1456780</v>
          </cell>
          <cell r="S38">
            <v>0</v>
          </cell>
          <cell r="T38">
            <v>0</v>
          </cell>
          <cell r="Z38" t="str">
            <v>1.2.1.3</v>
          </cell>
          <cell r="AA38" t="str">
            <v>Alat Bantu</v>
          </cell>
          <cell r="AB38" t="str">
            <v>Ls</v>
          </cell>
          <cell r="AC38">
            <v>200</v>
          </cell>
        </row>
        <row r="39">
          <cell r="A39" t="str">
            <v>1.2.2</v>
          </cell>
          <cell r="B39">
            <v>2</v>
          </cell>
          <cell r="C39">
            <v>11102041</v>
          </cell>
          <cell r="D39" t="str">
            <v>Urugan Pasir</v>
          </cell>
          <cell r="F39" t="str">
            <v>m³</v>
          </cell>
          <cell r="G39">
            <v>1761.88</v>
          </cell>
          <cell r="J39">
            <v>0</v>
          </cell>
          <cell r="K39">
            <v>50200</v>
          </cell>
          <cell r="M39">
            <v>88446376</v>
          </cell>
          <cell r="N39">
            <v>0</v>
          </cell>
          <cell r="P39">
            <v>10042716</v>
          </cell>
          <cell r="Q39">
            <v>77522720.000000015</v>
          </cell>
          <cell r="R39">
            <v>880940</v>
          </cell>
          <cell r="S39">
            <v>0</v>
          </cell>
          <cell r="T39">
            <v>88446376.000000015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 t="str">
            <v>Upah</v>
          </cell>
          <cell r="F40">
            <v>0</v>
          </cell>
          <cell r="G40">
            <v>0</v>
          </cell>
          <cell r="J40">
            <v>0</v>
          </cell>
          <cell r="K40">
            <v>5700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 t="str">
            <v>Mandor</v>
          </cell>
          <cell r="F41" t="str">
            <v>oh</v>
          </cell>
          <cell r="G41">
            <v>0</v>
          </cell>
          <cell r="I41">
            <v>0.01</v>
          </cell>
          <cell r="J41">
            <v>30000</v>
          </cell>
          <cell r="K41">
            <v>300</v>
          </cell>
          <cell r="M41">
            <v>0</v>
          </cell>
          <cell r="N41">
            <v>17.6188</v>
          </cell>
          <cell r="P41">
            <v>528564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Z41" t="str">
            <v>1.2.2.1</v>
          </cell>
          <cell r="AA41" t="str">
            <v>Mandor</v>
          </cell>
          <cell r="AB41" t="str">
            <v>oh</v>
          </cell>
          <cell r="AC41">
            <v>0.01</v>
          </cell>
        </row>
        <row r="42">
          <cell r="B42">
            <v>0</v>
          </cell>
          <cell r="C42">
            <v>0</v>
          </cell>
          <cell r="D42">
            <v>0</v>
          </cell>
          <cell r="E42" t="str">
            <v>Pekerja</v>
          </cell>
          <cell r="F42" t="str">
            <v>oh</v>
          </cell>
          <cell r="G42">
            <v>0</v>
          </cell>
          <cell r="I42">
            <v>0.3</v>
          </cell>
          <cell r="J42">
            <v>18000</v>
          </cell>
          <cell r="K42">
            <v>5400</v>
          </cell>
          <cell r="M42">
            <v>0</v>
          </cell>
          <cell r="N42">
            <v>528.56399999999996</v>
          </cell>
          <cell r="P42">
            <v>9514152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Z42" t="str">
            <v>1.2.2.2</v>
          </cell>
          <cell r="AA42" t="str">
            <v>Pekerja</v>
          </cell>
          <cell r="AB42" t="str">
            <v>oh</v>
          </cell>
          <cell r="AC42">
            <v>0.3</v>
          </cell>
        </row>
        <row r="43">
          <cell r="B43">
            <v>0</v>
          </cell>
          <cell r="C43">
            <v>0</v>
          </cell>
          <cell r="D43">
            <v>0</v>
          </cell>
          <cell r="E43" t="str">
            <v>Bahan</v>
          </cell>
          <cell r="F43">
            <v>0</v>
          </cell>
          <cell r="G43">
            <v>0</v>
          </cell>
          <cell r="J43">
            <v>0</v>
          </cell>
          <cell r="K43">
            <v>44000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 t="str">
            <v>Pasir Urug</v>
          </cell>
          <cell r="F44" t="str">
            <v>m³</v>
          </cell>
          <cell r="G44">
            <v>0</v>
          </cell>
          <cell r="I44">
            <v>1.1000000000000001</v>
          </cell>
          <cell r="J44">
            <v>40000</v>
          </cell>
          <cell r="K44">
            <v>44000</v>
          </cell>
          <cell r="M44">
            <v>0</v>
          </cell>
          <cell r="N44">
            <v>1938.0680000000002</v>
          </cell>
          <cell r="P44">
            <v>0</v>
          </cell>
          <cell r="Q44">
            <v>77522720.000000015</v>
          </cell>
          <cell r="R44">
            <v>0</v>
          </cell>
          <cell r="S44">
            <v>0</v>
          </cell>
          <cell r="T44">
            <v>0</v>
          </cell>
          <cell r="Z44" t="str">
            <v>1.2.2.3</v>
          </cell>
          <cell r="AA44" t="str">
            <v>Pasir Urug</v>
          </cell>
          <cell r="AB44" t="str">
            <v>m³</v>
          </cell>
          <cell r="AC44">
            <v>1.1000000000000001</v>
          </cell>
        </row>
        <row r="45">
          <cell r="B45">
            <v>0</v>
          </cell>
          <cell r="C45">
            <v>0</v>
          </cell>
          <cell r="D45">
            <v>0</v>
          </cell>
          <cell r="E45" t="str">
            <v>Alat</v>
          </cell>
          <cell r="F45">
            <v>0</v>
          </cell>
          <cell r="G45">
            <v>0</v>
          </cell>
          <cell r="J45">
            <v>0</v>
          </cell>
          <cell r="K45">
            <v>500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 t="str">
            <v>Alat Bantu</v>
          </cell>
          <cell r="F46" t="str">
            <v>Ls</v>
          </cell>
          <cell r="G46">
            <v>0</v>
          </cell>
          <cell r="I46">
            <v>500</v>
          </cell>
          <cell r="J46">
            <v>1</v>
          </cell>
          <cell r="K46">
            <v>500</v>
          </cell>
          <cell r="M46">
            <v>0</v>
          </cell>
          <cell r="N46">
            <v>880940</v>
          </cell>
          <cell r="P46">
            <v>0</v>
          </cell>
          <cell r="Q46">
            <v>0</v>
          </cell>
          <cell r="R46">
            <v>880940</v>
          </cell>
          <cell r="S46">
            <v>0</v>
          </cell>
          <cell r="T46">
            <v>0</v>
          </cell>
          <cell r="Z46" t="str">
            <v>1.2.2.4</v>
          </cell>
          <cell r="AA46" t="str">
            <v>Alat Bantu</v>
          </cell>
          <cell r="AB46" t="str">
            <v>Ls</v>
          </cell>
          <cell r="AC46">
            <v>500</v>
          </cell>
        </row>
        <row r="47">
          <cell r="A47" t="str">
            <v>1.2.3</v>
          </cell>
          <cell r="B47">
            <v>3</v>
          </cell>
          <cell r="C47">
            <v>11102051</v>
          </cell>
          <cell r="D47" t="str">
            <v>Timbunan Tanah dipadatkan</v>
          </cell>
          <cell r="F47" t="str">
            <v>m³</v>
          </cell>
          <cell r="G47">
            <v>3438.21</v>
          </cell>
          <cell r="J47">
            <v>0</v>
          </cell>
          <cell r="K47">
            <v>8150</v>
          </cell>
          <cell r="M47">
            <v>28021411.5</v>
          </cell>
          <cell r="N47">
            <v>0</v>
          </cell>
          <cell r="P47">
            <v>26302306.500000004</v>
          </cell>
          <cell r="Q47">
            <v>0</v>
          </cell>
          <cell r="R47">
            <v>1719105</v>
          </cell>
          <cell r="S47">
            <v>0</v>
          </cell>
          <cell r="T47">
            <v>28021411.500000004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 t="str">
            <v>Upah</v>
          </cell>
          <cell r="F48">
            <v>0</v>
          </cell>
          <cell r="G48">
            <v>0</v>
          </cell>
          <cell r="J48">
            <v>0</v>
          </cell>
          <cell r="K48">
            <v>7650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 t="str">
            <v>Mandor</v>
          </cell>
          <cell r="F49" t="str">
            <v>oh</v>
          </cell>
          <cell r="G49">
            <v>0</v>
          </cell>
          <cell r="I49">
            <v>0.03</v>
          </cell>
          <cell r="J49">
            <v>30000</v>
          </cell>
          <cell r="K49">
            <v>900</v>
          </cell>
          <cell r="M49">
            <v>0</v>
          </cell>
          <cell r="N49">
            <v>103.1463</v>
          </cell>
          <cell r="P49">
            <v>3094389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Z49" t="str">
            <v>1.2.3.1</v>
          </cell>
          <cell r="AA49" t="str">
            <v>Mandor</v>
          </cell>
          <cell r="AB49" t="str">
            <v>oh</v>
          </cell>
          <cell r="AC49">
            <v>0.03</v>
          </cell>
        </row>
        <row r="50">
          <cell r="B50">
            <v>0</v>
          </cell>
          <cell r="C50">
            <v>0</v>
          </cell>
          <cell r="D50">
            <v>0</v>
          </cell>
          <cell r="E50" t="str">
            <v>Pekerja</v>
          </cell>
          <cell r="F50" t="str">
            <v>oh</v>
          </cell>
          <cell r="G50">
            <v>0</v>
          </cell>
          <cell r="I50">
            <v>0.375</v>
          </cell>
          <cell r="J50">
            <v>18000</v>
          </cell>
          <cell r="K50">
            <v>6750</v>
          </cell>
          <cell r="M50">
            <v>0</v>
          </cell>
          <cell r="N50">
            <v>1289.3287500000001</v>
          </cell>
          <cell r="P50">
            <v>23207917.500000004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Z50" t="str">
            <v>1.2.3.2</v>
          </cell>
          <cell r="AA50" t="str">
            <v>Pekerja</v>
          </cell>
          <cell r="AB50" t="str">
            <v>oh</v>
          </cell>
          <cell r="AC50">
            <v>0.375</v>
          </cell>
        </row>
        <row r="51">
          <cell r="B51">
            <v>0</v>
          </cell>
          <cell r="C51">
            <v>0</v>
          </cell>
          <cell r="D51">
            <v>0</v>
          </cell>
          <cell r="E51" t="str">
            <v>Bahan</v>
          </cell>
          <cell r="F51">
            <v>0</v>
          </cell>
          <cell r="G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 t="str">
            <v>Alat</v>
          </cell>
          <cell r="F52">
            <v>0</v>
          </cell>
          <cell r="G52">
            <v>0</v>
          </cell>
          <cell r="J52">
            <v>0</v>
          </cell>
          <cell r="K52">
            <v>500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 t="str">
            <v>Alat Bantu</v>
          </cell>
          <cell r="F53" t="str">
            <v>Ls</v>
          </cell>
          <cell r="G53">
            <v>0</v>
          </cell>
          <cell r="I53">
            <v>500</v>
          </cell>
          <cell r="J53">
            <v>1</v>
          </cell>
          <cell r="K53">
            <v>500</v>
          </cell>
          <cell r="M53">
            <v>0</v>
          </cell>
          <cell r="N53">
            <v>1719105</v>
          </cell>
          <cell r="P53">
            <v>0</v>
          </cell>
          <cell r="Q53">
            <v>0</v>
          </cell>
          <cell r="R53">
            <v>1719105</v>
          </cell>
          <cell r="S53">
            <v>0</v>
          </cell>
          <cell r="T53">
            <v>0</v>
          </cell>
          <cell r="Z53" t="str">
            <v>1.2.3.1</v>
          </cell>
          <cell r="AA53" t="str">
            <v>Alat Bantu</v>
          </cell>
          <cell r="AB53" t="str">
            <v>Ls</v>
          </cell>
          <cell r="AC53">
            <v>500</v>
          </cell>
        </row>
        <row r="54">
          <cell r="A54" t="str">
            <v>1.3.0</v>
          </cell>
          <cell r="B54" t="str">
            <v>III</v>
          </cell>
          <cell r="C54">
            <v>11103001</v>
          </cell>
          <cell r="D54" t="str">
            <v>PEKERJAAN BETON</v>
          </cell>
          <cell r="F54">
            <v>0</v>
          </cell>
          <cell r="G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 t="str">
            <v>1.3.1</v>
          </cell>
          <cell r="B55">
            <v>1</v>
          </cell>
          <cell r="C55">
            <v>11103011</v>
          </cell>
          <cell r="D55" t="str">
            <v>Beton 1 : 3 : 5</v>
          </cell>
          <cell r="F55" t="str">
            <v>m³</v>
          </cell>
          <cell r="G55">
            <v>46.47</v>
          </cell>
          <cell r="I55">
            <v>500</v>
          </cell>
          <cell r="J55">
            <v>0</v>
          </cell>
          <cell r="K55">
            <v>348170</v>
          </cell>
          <cell r="M55">
            <v>16179459.9</v>
          </cell>
          <cell r="N55">
            <v>23235</v>
          </cell>
          <cell r="P55">
            <v>3880245</v>
          </cell>
          <cell r="Q55">
            <v>12058965</v>
          </cell>
          <cell r="R55">
            <v>240249.90000000002</v>
          </cell>
          <cell r="S55">
            <v>0</v>
          </cell>
          <cell r="T55">
            <v>16179459.9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 t="str">
            <v>Upah</v>
          </cell>
          <cell r="F56">
            <v>0</v>
          </cell>
          <cell r="G56">
            <v>0</v>
          </cell>
          <cell r="J56">
            <v>0</v>
          </cell>
          <cell r="K56">
            <v>83500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 t="str">
            <v>Tukang Batu</v>
          </cell>
          <cell r="F57" t="str">
            <v>oh</v>
          </cell>
          <cell r="G57">
            <v>0</v>
          </cell>
          <cell r="I57">
            <v>1.2</v>
          </cell>
          <cell r="J57">
            <v>25000</v>
          </cell>
          <cell r="K57">
            <v>30000</v>
          </cell>
          <cell r="M57">
            <v>0</v>
          </cell>
          <cell r="N57">
            <v>55.763999999999996</v>
          </cell>
          <cell r="P57">
            <v>1394100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Z57" t="str">
            <v>1.3.1.1</v>
          </cell>
          <cell r="AA57" t="str">
            <v>Tukang Batu</v>
          </cell>
          <cell r="AB57" t="str">
            <v>oh</v>
          </cell>
          <cell r="AC57">
            <v>1.2</v>
          </cell>
        </row>
        <row r="58">
          <cell r="B58">
            <v>0</v>
          </cell>
          <cell r="C58">
            <v>0</v>
          </cell>
          <cell r="D58">
            <v>0</v>
          </cell>
          <cell r="E58" t="str">
            <v>Kepala Tukang</v>
          </cell>
          <cell r="F58" t="str">
            <v>oh</v>
          </cell>
          <cell r="G58">
            <v>0</v>
          </cell>
          <cell r="I58">
            <v>0.2</v>
          </cell>
          <cell r="J58">
            <v>27500</v>
          </cell>
          <cell r="K58">
            <v>5500</v>
          </cell>
          <cell r="M58">
            <v>0</v>
          </cell>
          <cell r="N58">
            <v>9.2940000000000005</v>
          </cell>
          <cell r="P58">
            <v>255585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Z58" t="str">
            <v>1.3.1.2</v>
          </cell>
          <cell r="AA58" t="str">
            <v>Kepala Tukang</v>
          </cell>
          <cell r="AB58" t="str">
            <v>oh</v>
          </cell>
          <cell r="AC58">
            <v>0.2</v>
          </cell>
        </row>
        <row r="59">
          <cell r="B59">
            <v>0</v>
          </cell>
          <cell r="C59">
            <v>0</v>
          </cell>
          <cell r="D59">
            <v>0</v>
          </cell>
          <cell r="E59" t="str">
            <v>Pekerja</v>
          </cell>
          <cell r="F59" t="str">
            <v>oh</v>
          </cell>
          <cell r="G59">
            <v>0</v>
          </cell>
          <cell r="I59">
            <v>2</v>
          </cell>
          <cell r="J59">
            <v>18000</v>
          </cell>
          <cell r="K59">
            <v>36000</v>
          </cell>
          <cell r="M59">
            <v>0</v>
          </cell>
          <cell r="N59">
            <v>92.94</v>
          </cell>
          <cell r="P59">
            <v>1672920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Z59" t="str">
            <v>1.3.1.3</v>
          </cell>
          <cell r="AA59" t="str">
            <v>Pekerja</v>
          </cell>
          <cell r="AB59" t="str">
            <v>oh</v>
          </cell>
          <cell r="AC59">
            <v>2</v>
          </cell>
        </row>
        <row r="60">
          <cell r="B60">
            <v>0</v>
          </cell>
          <cell r="C60">
            <v>0</v>
          </cell>
          <cell r="D60">
            <v>0</v>
          </cell>
          <cell r="E60" t="str">
            <v>Mandor</v>
          </cell>
          <cell r="F60" t="str">
            <v>oh</v>
          </cell>
          <cell r="G60">
            <v>0</v>
          </cell>
          <cell r="I60">
            <v>0.4</v>
          </cell>
          <cell r="J60">
            <v>30000</v>
          </cell>
          <cell r="K60">
            <v>12000</v>
          </cell>
          <cell r="M60">
            <v>0</v>
          </cell>
          <cell r="N60">
            <v>18.588000000000001</v>
          </cell>
          <cell r="P60">
            <v>557640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Z60" t="str">
            <v>1.3.1.4</v>
          </cell>
          <cell r="AA60" t="str">
            <v>Mandor</v>
          </cell>
          <cell r="AB60" t="str">
            <v>oh</v>
          </cell>
          <cell r="AC60">
            <v>0.4</v>
          </cell>
        </row>
        <row r="61">
          <cell r="B61">
            <v>0</v>
          </cell>
          <cell r="C61">
            <v>0</v>
          </cell>
          <cell r="D61">
            <v>0</v>
          </cell>
          <cell r="E61" t="str">
            <v>Bahan</v>
          </cell>
          <cell r="F61">
            <v>0</v>
          </cell>
          <cell r="G61">
            <v>0</v>
          </cell>
          <cell r="J61">
            <v>0</v>
          </cell>
          <cell r="K61">
            <v>259500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 t="str">
            <v>Semen Portland</v>
          </cell>
          <cell r="F62" t="str">
            <v>zak</v>
          </cell>
          <cell r="G62">
            <v>0</v>
          </cell>
          <cell r="I62">
            <v>5</v>
          </cell>
          <cell r="J62">
            <v>29500</v>
          </cell>
          <cell r="K62">
            <v>147500</v>
          </cell>
          <cell r="M62">
            <v>0</v>
          </cell>
          <cell r="N62">
            <v>232.35</v>
          </cell>
          <cell r="P62">
            <v>0</v>
          </cell>
          <cell r="Q62">
            <v>6854325</v>
          </cell>
          <cell r="R62">
            <v>0</v>
          </cell>
          <cell r="S62">
            <v>0</v>
          </cell>
          <cell r="T62">
            <v>0</v>
          </cell>
          <cell r="Z62" t="str">
            <v>1.3.1.5</v>
          </cell>
          <cell r="AA62" t="str">
            <v>Semen Portland</v>
          </cell>
          <cell r="AB62" t="str">
            <v>zak</v>
          </cell>
          <cell r="AC62">
            <v>5</v>
          </cell>
        </row>
        <row r="63">
          <cell r="B63">
            <v>0</v>
          </cell>
          <cell r="C63">
            <v>0</v>
          </cell>
          <cell r="D63">
            <v>0</v>
          </cell>
          <cell r="E63" t="str">
            <v>Pasir Pasang/beton</v>
          </cell>
          <cell r="F63" t="str">
            <v>m³</v>
          </cell>
          <cell r="G63">
            <v>0</v>
          </cell>
          <cell r="I63">
            <v>0.6</v>
          </cell>
          <cell r="J63">
            <v>62000</v>
          </cell>
          <cell r="K63">
            <v>37200</v>
          </cell>
          <cell r="M63">
            <v>0</v>
          </cell>
          <cell r="N63">
            <v>27.881999999999998</v>
          </cell>
          <cell r="P63">
            <v>0</v>
          </cell>
          <cell r="Q63">
            <v>1728683.9999999998</v>
          </cell>
          <cell r="R63">
            <v>0</v>
          </cell>
          <cell r="S63">
            <v>0</v>
          </cell>
          <cell r="T63">
            <v>0</v>
          </cell>
          <cell r="Z63" t="str">
            <v>1.3.1.6</v>
          </cell>
          <cell r="AA63" t="str">
            <v>Pasir Pasang/beton</v>
          </cell>
          <cell r="AB63" t="str">
            <v>m³</v>
          </cell>
          <cell r="AC63">
            <v>0.6</v>
          </cell>
        </row>
        <row r="64">
          <cell r="B64">
            <v>0</v>
          </cell>
          <cell r="C64">
            <v>0</v>
          </cell>
          <cell r="D64">
            <v>0</v>
          </cell>
          <cell r="E64" t="str">
            <v>Batu Pecah</v>
          </cell>
          <cell r="F64" t="str">
            <v>m³</v>
          </cell>
          <cell r="G64">
            <v>0</v>
          </cell>
          <cell r="I64">
            <v>0.88</v>
          </cell>
          <cell r="J64">
            <v>85000</v>
          </cell>
          <cell r="K64">
            <v>74800</v>
          </cell>
          <cell r="M64">
            <v>0</v>
          </cell>
          <cell r="N64">
            <v>40.893599999999999</v>
          </cell>
          <cell r="P64">
            <v>0</v>
          </cell>
          <cell r="Q64">
            <v>3475956</v>
          </cell>
          <cell r="R64">
            <v>0</v>
          </cell>
          <cell r="S64">
            <v>0</v>
          </cell>
          <cell r="T64">
            <v>0</v>
          </cell>
          <cell r="Z64" t="str">
            <v>1.3.1.7</v>
          </cell>
          <cell r="AA64" t="str">
            <v>Batu Pecah</v>
          </cell>
          <cell r="AB64" t="str">
            <v>m³</v>
          </cell>
          <cell r="AC64">
            <v>0.88</v>
          </cell>
        </row>
        <row r="65">
          <cell r="B65">
            <v>0</v>
          </cell>
          <cell r="C65">
            <v>0</v>
          </cell>
          <cell r="D65">
            <v>0</v>
          </cell>
          <cell r="E65" t="str">
            <v>Alat</v>
          </cell>
          <cell r="F65">
            <v>0</v>
          </cell>
          <cell r="G65">
            <v>0</v>
          </cell>
          <cell r="J65">
            <v>0</v>
          </cell>
          <cell r="K65">
            <v>5170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 t="str">
            <v>Concrete Mixer</v>
          </cell>
          <cell r="F66" t="str">
            <v>jam</v>
          </cell>
          <cell r="G66">
            <v>0</v>
          </cell>
          <cell r="I66">
            <v>0.3</v>
          </cell>
          <cell r="J66">
            <v>13500</v>
          </cell>
          <cell r="K66">
            <v>4050</v>
          </cell>
          <cell r="M66">
            <v>0</v>
          </cell>
          <cell r="N66">
            <v>13.940999999999999</v>
          </cell>
          <cell r="P66">
            <v>0</v>
          </cell>
          <cell r="Q66">
            <v>0</v>
          </cell>
          <cell r="R66">
            <v>188203.5</v>
          </cell>
          <cell r="S66">
            <v>0</v>
          </cell>
          <cell r="T66">
            <v>0</v>
          </cell>
          <cell r="Z66" t="str">
            <v>1.3.1.8</v>
          </cell>
          <cell r="AA66" t="str">
            <v>Concrete Mixer</v>
          </cell>
          <cell r="AB66" t="str">
            <v>jam</v>
          </cell>
          <cell r="AC66">
            <v>0.3</v>
          </cell>
        </row>
        <row r="67">
          <cell r="B67">
            <v>0</v>
          </cell>
          <cell r="C67">
            <v>0</v>
          </cell>
          <cell r="D67">
            <v>0</v>
          </cell>
          <cell r="E67" t="str">
            <v>Concrete Vibrator</v>
          </cell>
          <cell r="F67" t="str">
            <v>jam</v>
          </cell>
          <cell r="G67">
            <v>0</v>
          </cell>
          <cell r="I67">
            <v>0.14000000000000001</v>
          </cell>
          <cell r="J67">
            <v>8000</v>
          </cell>
          <cell r="K67">
            <v>1120</v>
          </cell>
          <cell r="M67">
            <v>0</v>
          </cell>
          <cell r="N67">
            <v>6.5058000000000007</v>
          </cell>
          <cell r="P67">
            <v>0</v>
          </cell>
          <cell r="Q67">
            <v>0</v>
          </cell>
          <cell r="R67">
            <v>52046.400000000009</v>
          </cell>
          <cell r="S67">
            <v>0</v>
          </cell>
          <cell r="T67">
            <v>0</v>
          </cell>
          <cell r="Z67" t="str">
            <v>1.3.1.9</v>
          </cell>
          <cell r="AA67" t="str">
            <v>Concrete Vibrator</v>
          </cell>
          <cell r="AB67" t="str">
            <v>jam</v>
          </cell>
          <cell r="AC67">
            <v>0.14000000000000001</v>
          </cell>
        </row>
        <row r="68">
          <cell r="A68" t="str">
            <v>1.3.2</v>
          </cell>
          <cell r="B68">
            <v>2</v>
          </cell>
          <cell r="C68">
            <v>11103021</v>
          </cell>
          <cell r="D68" t="str">
            <v>Beton 1 : 2 : 3</v>
          </cell>
          <cell r="F68" t="str">
            <v>m³</v>
          </cell>
          <cell r="G68">
            <v>154.66999999999999</v>
          </cell>
          <cell r="J68">
            <v>0</v>
          </cell>
          <cell r="K68">
            <v>404540</v>
          </cell>
          <cell r="M68">
            <v>62570201.799999997</v>
          </cell>
          <cell r="N68">
            <v>0</v>
          </cell>
          <cell r="P68">
            <v>12450935</v>
          </cell>
          <cell r="Q68">
            <v>49319622.899999991</v>
          </cell>
          <cell r="R68">
            <v>799643.9</v>
          </cell>
          <cell r="S68">
            <v>0</v>
          </cell>
          <cell r="T68">
            <v>62570201.79999999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 t="str">
            <v>Upah</v>
          </cell>
          <cell r="F69">
            <v>0</v>
          </cell>
          <cell r="G69">
            <v>0</v>
          </cell>
          <cell r="J69">
            <v>0</v>
          </cell>
          <cell r="K69">
            <v>80500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 t="str">
            <v>Pekerja</v>
          </cell>
          <cell r="F70" t="str">
            <v>oh</v>
          </cell>
          <cell r="G70">
            <v>0</v>
          </cell>
          <cell r="I70">
            <v>2</v>
          </cell>
          <cell r="J70">
            <v>18000</v>
          </cell>
          <cell r="K70">
            <v>36000</v>
          </cell>
          <cell r="M70">
            <v>0</v>
          </cell>
          <cell r="N70">
            <v>309.33999999999997</v>
          </cell>
          <cell r="P70">
            <v>5568120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Z70" t="str">
            <v>1.3.2.1</v>
          </cell>
          <cell r="AA70" t="str">
            <v>Pekerja</v>
          </cell>
          <cell r="AB70" t="str">
            <v>oh</v>
          </cell>
          <cell r="AC70">
            <v>2</v>
          </cell>
        </row>
        <row r="71">
          <cell r="B71">
            <v>0</v>
          </cell>
          <cell r="C71">
            <v>0</v>
          </cell>
          <cell r="D71">
            <v>0</v>
          </cell>
          <cell r="E71" t="str">
            <v>Mandor</v>
          </cell>
          <cell r="F71" t="str">
            <v>oh</v>
          </cell>
          <cell r="G71">
            <v>0</v>
          </cell>
          <cell r="I71">
            <v>0.3</v>
          </cell>
          <cell r="J71">
            <v>30000</v>
          </cell>
          <cell r="K71">
            <v>9000</v>
          </cell>
          <cell r="M71">
            <v>0</v>
          </cell>
          <cell r="N71">
            <v>46.400999999999996</v>
          </cell>
          <cell r="P71">
            <v>1392030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Z71" t="str">
            <v>1.3.2.2</v>
          </cell>
          <cell r="AA71" t="str">
            <v>Mandor</v>
          </cell>
          <cell r="AB71" t="str">
            <v>oh</v>
          </cell>
          <cell r="AC71">
            <v>0.3</v>
          </cell>
        </row>
        <row r="72">
          <cell r="B72">
            <v>0</v>
          </cell>
          <cell r="C72">
            <v>0</v>
          </cell>
          <cell r="D72">
            <v>0</v>
          </cell>
          <cell r="E72" t="str">
            <v>Tukang Batu</v>
          </cell>
          <cell r="F72" t="str">
            <v>oh</v>
          </cell>
          <cell r="G72">
            <v>0</v>
          </cell>
          <cell r="I72">
            <v>1.2</v>
          </cell>
          <cell r="J72">
            <v>25000</v>
          </cell>
          <cell r="K72">
            <v>30000</v>
          </cell>
          <cell r="M72">
            <v>0</v>
          </cell>
          <cell r="N72">
            <v>185.60399999999998</v>
          </cell>
          <cell r="P72">
            <v>4640100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Z72" t="str">
            <v>1.3.2.3</v>
          </cell>
          <cell r="AA72" t="str">
            <v>Tukang Batu</v>
          </cell>
          <cell r="AB72" t="str">
            <v>oh</v>
          </cell>
          <cell r="AC72">
            <v>1.2</v>
          </cell>
        </row>
        <row r="73">
          <cell r="B73">
            <v>0</v>
          </cell>
          <cell r="C73">
            <v>0</v>
          </cell>
          <cell r="D73">
            <v>0</v>
          </cell>
          <cell r="E73" t="str">
            <v>Kepala Tukang</v>
          </cell>
          <cell r="F73" t="str">
            <v>oh</v>
          </cell>
          <cell r="G73">
            <v>0</v>
          </cell>
          <cell r="I73">
            <v>0.2</v>
          </cell>
          <cell r="J73">
            <v>27500</v>
          </cell>
          <cell r="K73">
            <v>5500</v>
          </cell>
          <cell r="M73">
            <v>0</v>
          </cell>
          <cell r="N73">
            <v>30.933999999999997</v>
          </cell>
          <cell r="P73">
            <v>850684.99999999988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Z73" t="str">
            <v>1.3.2.4</v>
          </cell>
          <cell r="AA73" t="str">
            <v>Kepala Tukang</v>
          </cell>
          <cell r="AB73" t="str">
            <v>oh</v>
          </cell>
          <cell r="AC73">
            <v>0.2</v>
          </cell>
        </row>
        <row r="74">
          <cell r="B74">
            <v>0</v>
          </cell>
          <cell r="C74">
            <v>0</v>
          </cell>
          <cell r="D74">
            <v>0</v>
          </cell>
          <cell r="E74" t="str">
            <v>Bahan</v>
          </cell>
          <cell r="F74">
            <v>0</v>
          </cell>
          <cell r="G74">
            <v>0</v>
          </cell>
          <cell r="J74">
            <v>0</v>
          </cell>
          <cell r="K74">
            <v>318870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 t="str">
            <v>Batu Pecah</v>
          </cell>
          <cell r="F75" t="str">
            <v>m³</v>
          </cell>
          <cell r="G75">
            <v>0</v>
          </cell>
          <cell r="I75">
            <v>0.74</v>
          </cell>
          <cell r="J75">
            <v>85000</v>
          </cell>
          <cell r="K75">
            <v>62900</v>
          </cell>
          <cell r="M75">
            <v>0</v>
          </cell>
          <cell r="N75">
            <v>114.4558</v>
          </cell>
          <cell r="P75">
            <v>0</v>
          </cell>
          <cell r="Q75">
            <v>9728743</v>
          </cell>
          <cell r="R75">
            <v>0</v>
          </cell>
          <cell r="S75">
            <v>0</v>
          </cell>
          <cell r="T75">
            <v>0</v>
          </cell>
          <cell r="Z75" t="str">
            <v>1.3.2.5</v>
          </cell>
          <cell r="AA75" t="str">
            <v>Batu Pecah</v>
          </cell>
          <cell r="AB75" t="str">
            <v>m³</v>
          </cell>
          <cell r="AC75">
            <v>0.74</v>
          </cell>
        </row>
        <row r="76">
          <cell r="B76">
            <v>0</v>
          </cell>
          <cell r="C76">
            <v>0</v>
          </cell>
          <cell r="D76">
            <v>0</v>
          </cell>
          <cell r="E76" t="str">
            <v>Pasir Pasang/beton</v>
          </cell>
          <cell r="F76" t="str">
            <v>m³</v>
          </cell>
          <cell r="G76">
            <v>0</v>
          </cell>
          <cell r="I76">
            <v>0.56000000000000005</v>
          </cell>
          <cell r="J76">
            <v>62000</v>
          </cell>
          <cell r="K76">
            <v>34720</v>
          </cell>
          <cell r="M76">
            <v>0</v>
          </cell>
          <cell r="N76">
            <v>86.615200000000002</v>
          </cell>
          <cell r="P76">
            <v>0</v>
          </cell>
          <cell r="Q76">
            <v>5370142.4000000004</v>
          </cell>
          <cell r="R76">
            <v>0</v>
          </cell>
          <cell r="S76">
            <v>0</v>
          </cell>
          <cell r="T76">
            <v>0</v>
          </cell>
          <cell r="Z76" t="str">
            <v>1.3.2.6</v>
          </cell>
          <cell r="AA76" t="str">
            <v>Pasir Pasang/beton</v>
          </cell>
          <cell r="AB76" t="str">
            <v>m³</v>
          </cell>
          <cell r="AC76">
            <v>0.56000000000000005</v>
          </cell>
        </row>
        <row r="77">
          <cell r="B77">
            <v>0</v>
          </cell>
          <cell r="C77">
            <v>0</v>
          </cell>
          <cell r="D77">
            <v>0</v>
          </cell>
          <cell r="E77" t="str">
            <v>Semen Portland</v>
          </cell>
          <cell r="F77" t="str">
            <v>zak</v>
          </cell>
          <cell r="G77">
            <v>0</v>
          </cell>
          <cell r="I77">
            <v>7.5</v>
          </cell>
          <cell r="J77">
            <v>29500</v>
          </cell>
          <cell r="K77">
            <v>221250</v>
          </cell>
          <cell r="M77">
            <v>0</v>
          </cell>
          <cell r="N77">
            <v>1160.0249999999999</v>
          </cell>
          <cell r="P77">
            <v>0</v>
          </cell>
          <cell r="Q77">
            <v>34220737.499999993</v>
          </cell>
          <cell r="R77">
            <v>0</v>
          </cell>
          <cell r="S77">
            <v>0</v>
          </cell>
          <cell r="T77">
            <v>0</v>
          </cell>
          <cell r="Z77" t="str">
            <v>1.3.2.7</v>
          </cell>
          <cell r="AA77" t="str">
            <v>Semen Portland</v>
          </cell>
          <cell r="AB77" t="str">
            <v>zak</v>
          </cell>
          <cell r="AC77">
            <v>7.5</v>
          </cell>
        </row>
        <row r="78">
          <cell r="B78">
            <v>0</v>
          </cell>
          <cell r="C78">
            <v>0</v>
          </cell>
          <cell r="D78">
            <v>0</v>
          </cell>
          <cell r="E78" t="str">
            <v>Alat</v>
          </cell>
          <cell r="F78">
            <v>0</v>
          </cell>
          <cell r="G78">
            <v>0</v>
          </cell>
          <cell r="J78">
            <v>0</v>
          </cell>
          <cell r="K78">
            <v>5170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 t="str">
            <v>Concrete Mixer</v>
          </cell>
          <cell r="F79" t="str">
            <v>jam</v>
          </cell>
          <cell r="G79">
            <v>0</v>
          </cell>
          <cell r="I79">
            <v>0.3</v>
          </cell>
          <cell r="J79">
            <v>13500</v>
          </cell>
          <cell r="K79">
            <v>4050</v>
          </cell>
          <cell r="M79">
            <v>0</v>
          </cell>
          <cell r="N79">
            <v>46.400999999999996</v>
          </cell>
          <cell r="P79">
            <v>0</v>
          </cell>
          <cell r="Q79">
            <v>0</v>
          </cell>
          <cell r="R79">
            <v>626413.5</v>
          </cell>
          <cell r="S79">
            <v>0</v>
          </cell>
          <cell r="T79">
            <v>0</v>
          </cell>
          <cell r="Z79" t="str">
            <v>1.3.2.8</v>
          </cell>
          <cell r="AA79" t="str">
            <v>Concrete Mixer</v>
          </cell>
          <cell r="AB79" t="str">
            <v>jam</v>
          </cell>
          <cell r="AC79">
            <v>0.3</v>
          </cell>
        </row>
        <row r="80">
          <cell r="B80">
            <v>0</v>
          </cell>
          <cell r="C80">
            <v>0</v>
          </cell>
          <cell r="D80">
            <v>0</v>
          </cell>
          <cell r="E80" t="str">
            <v>Concrete Vibrator</v>
          </cell>
          <cell r="F80" t="str">
            <v>jam</v>
          </cell>
          <cell r="G80">
            <v>0</v>
          </cell>
          <cell r="I80">
            <v>0.14000000000000001</v>
          </cell>
          <cell r="J80">
            <v>8000</v>
          </cell>
          <cell r="K80">
            <v>1120</v>
          </cell>
          <cell r="M80">
            <v>0</v>
          </cell>
          <cell r="N80">
            <v>21.6538</v>
          </cell>
          <cell r="P80">
            <v>0</v>
          </cell>
          <cell r="Q80">
            <v>0</v>
          </cell>
          <cell r="R80">
            <v>173230.4</v>
          </cell>
          <cell r="S80">
            <v>0</v>
          </cell>
          <cell r="T80">
            <v>0</v>
          </cell>
          <cell r="Z80" t="str">
            <v>1.3.2.9</v>
          </cell>
          <cell r="AA80" t="str">
            <v>Concrete Vibrator</v>
          </cell>
          <cell r="AB80" t="str">
            <v>jam</v>
          </cell>
          <cell r="AC80">
            <v>0.14000000000000001</v>
          </cell>
        </row>
        <row r="81">
          <cell r="A81" t="str">
            <v>1.3.3</v>
          </cell>
          <cell r="B81">
            <v>3</v>
          </cell>
          <cell r="C81">
            <v>11103031</v>
          </cell>
          <cell r="D81" t="str">
            <v>Baja Tulangan</v>
          </cell>
          <cell r="F81" t="str">
            <v>kg</v>
          </cell>
          <cell r="G81">
            <v>17013.7</v>
          </cell>
          <cell r="J81">
            <v>0</v>
          </cell>
          <cell r="K81">
            <v>7045</v>
          </cell>
          <cell r="M81">
            <v>119861516.5</v>
          </cell>
          <cell r="N81">
            <v>0</v>
          </cell>
          <cell r="P81">
            <v>12249864</v>
          </cell>
          <cell r="Q81">
            <v>107186310.00000001</v>
          </cell>
          <cell r="R81">
            <v>425342.5</v>
          </cell>
          <cell r="S81">
            <v>0</v>
          </cell>
          <cell r="T81">
            <v>119861516.50000001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 t="str">
            <v>Upah</v>
          </cell>
          <cell r="F82">
            <v>0</v>
          </cell>
          <cell r="G82">
            <v>0</v>
          </cell>
          <cell r="J82">
            <v>0</v>
          </cell>
          <cell r="K82">
            <v>720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 t="str">
            <v>Tukang besi</v>
          </cell>
          <cell r="F83" t="str">
            <v>oh</v>
          </cell>
          <cell r="G83">
            <v>0</v>
          </cell>
          <cell r="I83">
            <v>1.2E-2</v>
          </cell>
          <cell r="J83">
            <v>25000</v>
          </cell>
          <cell r="K83">
            <v>300</v>
          </cell>
          <cell r="M83">
            <v>0</v>
          </cell>
          <cell r="N83">
            <v>204.1644</v>
          </cell>
          <cell r="P83">
            <v>5104110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Z83" t="str">
            <v>1.3.3.1</v>
          </cell>
          <cell r="AA83" t="str">
            <v>Tukang besi</v>
          </cell>
          <cell r="AB83" t="str">
            <v>oh</v>
          </cell>
          <cell r="AC83">
            <v>1.2E-2</v>
          </cell>
        </row>
        <row r="84">
          <cell r="B84">
            <v>0</v>
          </cell>
          <cell r="C84">
            <v>0</v>
          </cell>
          <cell r="D84">
            <v>0</v>
          </cell>
          <cell r="E84" t="str">
            <v>Pekerja</v>
          </cell>
          <cell r="F84" t="str">
            <v>oh</v>
          </cell>
          <cell r="G84">
            <v>0</v>
          </cell>
          <cell r="I84">
            <v>0.02</v>
          </cell>
          <cell r="J84">
            <v>18000</v>
          </cell>
          <cell r="K84">
            <v>360</v>
          </cell>
          <cell r="M84">
            <v>0</v>
          </cell>
          <cell r="N84">
            <v>340.274</v>
          </cell>
          <cell r="P84">
            <v>6124932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Z84" t="str">
            <v>1.3.3.2</v>
          </cell>
          <cell r="AA84" t="str">
            <v>Pekerja</v>
          </cell>
          <cell r="AB84" t="str">
            <v>oh</v>
          </cell>
          <cell r="AC84">
            <v>0.02</v>
          </cell>
        </row>
        <row r="85">
          <cell r="B85">
            <v>0</v>
          </cell>
          <cell r="C85">
            <v>0</v>
          </cell>
          <cell r="D85">
            <v>0</v>
          </cell>
          <cell r="E85" t="str">
            <v>Mandor</v>
          </cell>
          <cell r="F85" t="str">
            <v>oh</v>
          </cell>
          <cell r="G85">
            <v>0</v>
          </cell>
          <cell r="I85">
            <v>2E-3</v>
          </cell>
          <cell r="J85">
            <v>30000</v>
          </cell>
          <cell r="K85">
            <v>60</v>
          </cell>
          <cell r="M85">
            <v>0</v>
          </cell>
          <cell r="N85">
            <v>34.0274</v>
          </cell>
          <cell r="P85">
            <v>1020822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Z85" t="str">
            <v>1.3.3.3</v>
          </cell>
          <cell r="AA85" t="str">
            <v>Mandor</v>
          </cell>
          <cell r="AB85" t="str">
            <v>oh</v>
          </cell>
          <cell r="AC85">
            <v>2E-3</v>
          </cell>
        </row>
        <row r="86">
          <cell r="B86">
            <v>0</v>
          </cell>
          <cell r="C86">
            <v>0</v>
          </cell>
          <cell r="D86">
            <v>0</v>
          </cell>
          <cell r="E86" t="str">
            <v>Bahan</v>
          </cell>
          <cell r="F86">
            <v>0</v>
          </cell>
          <cell r="G86">
            <v>0</v>
          </cell>
          <cell r="J86">
            <v>0</v>
          </cell>
          <cell r="K86">
            <v>6300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 t="str">
            <v>Besi beton</v>
          </cell>
          <cell r="F87" t="str">
            <v>kg</v>
          </cell>
          <cell r="G87">
            <v>0</v>
          </cell>
          <cell r="I87">
            <v>1.02</v>
          </cell>
          <cell r="J87">
            <v>6000</v>
          </cell>
          <cell r="K87">
            <v>6120</v>
          </cell>
          <cell r="M87">
            <v>0</v>
          </cell>
          <cell r="N87">
            <v>17353.974000000002</v>
          </cell>
          <cell r="P87">
            <v>0</v>
          </cell>
          <cell r="Q87">
            <v>104123844.00000001</v>
          </cell>
          <cell r="R87">
            <v>0</v>
          </cell>
          <cell r="S87">
            <v>0</v>
          </cell>
          <cell r="T87">
            <v>0</v>
          </cell>
          <cell r="Z87" t="str">
            <v>1.3.3.4</v>
          </cell>
          <cell r="AA87" t="str">
            <v>Besi beton</v>
          </cell>
          <cell r="AB87" t="str">
            <v>kg</v>
          </cell>
          <cell r="AC87">
            <v>1.02</v>
          </cell>
        </row>
        <row r="88">
          <cell r="B88">
            <v>0</v>
          </cell>
          <cell r="C88">
            <v>0</v>
          </cell>
          <cell r="D88">
            <v>0</v>
          </cell>
          <cell r="E88" t="str">
            <v>Kawat Ikat Beton (Bendrat)</v>
          </cell>
          <cell r="F88" t="str">
            <v>kg</v>
          </cell>
          <cell r="G88">
            <v>0</v>
          </cell>
          <cell r="I88">
            <v>0.02</v>
          </cell>
          <cell r="J88">
            <v>9000</v>
          </cell>
          <cell r="K88">
            <v>180</v>
          </cell>
          <cell r="M88">
            <v>0</v>
          </cell>
          <cell r="N88">
            <v>340.274</v>
          </cell>
          <cell r="P88">
            <v>0</v>
          </cell>
          <cell r="Q88">
            <v>3062466</v>
          </cell>
          <cell r="R88">
            <v>0</v>
          </cell>
          <cell r="S88">
            <v>0</v>
          </cell>
          <cell r="T88">
            <v>0</v>
          </cell>
          <cell r="Z88" t="str">
            <v>1.3.3.5</v>
          </cell>
          <cell r="AA88" t="str">
            <v>Kawat Ikat Beton (Bendrat)</v>
          </cell>
          <cell r="AB88" t="str">
            <v>kg</v>
          </cell>
          <cell r="AC88">
            <v>0.02</v>
          </cell>
        </row>
        <row r="89">
          <cell r="B89">
            <v>0</v>
          </cell>
          <cell r="C89">
            <v>0</v>
          </cell>
          <cell r="D89">
            <v>0</v>
          </cell>
          <cell r="E89" t="str">
            <v>Alat</v>
          </cell>
          <cell r="F89">
            <v>0</v>
          </cell>
          <cell r="G89">
            <v>0</v>
          </cell>
          <cell r="J89">
            <v>0</v>
          </cell>
          <cell r="K89">
            <v>25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 t="str">
            <v>Alat Bantu</v>
          </cell>
          <cell r="F90" t="str">
            <v>Ls</v>
          </cell>
          <cell r="G90">
            <v>0</v>
          </cell>
          <cell r="I90">
            <v>25</v>
          </cell>
          <cell r="J90">
            <v>1</v>
          </cell>
          <cell r="K90">
            <v>25</v>
          </cell>
          <cell r="M90">
            <v>0</v>
          </cell>
          <cell r="N90">
            <v>425342.5</v>
          </cell>
          <cell r="P90">
            <v>0</v>
          </cell>
          <cell r="Q90">
            <v>0</v>
          </cell>
          <cell r="R90">
            <v>425342.5</v>
          </cell>
          <cell r="S90">
            <v>0</v>
          </cell>
          <cell r="T90">
            <v>0</v>
          </cell>
          <cell r="Z90" t="str">
            <v>1.3.3.6</v>
          </cell>
          <cell r="AA90" t="str">
            <v>Alat Bantu</v>
          </cell>
          <cell r="AB90" t="str">
            <v>Ls</v>
          </cell>
          <cell r="AC90">
            <v>25</v>
          </cell>
        </row>
        <row r="91">
          <cell r="A91" t="str">
            <v>1.3.4</v>
          </cell>
          <cell r="B91">
            <v>4</v>
          </cell>
          <cell r="C91">
            <v>11103041</v>
          </cell>
          <cell r="D91" t="str">
            <v>Begisting</v>
          </cell>
          <cell r="F91" t="str">
            <v>m²</v>
          </cell>
          <cell r="G91">
            <v>1016.83</v>
          </cell>
          <cell r="J91">
            <v>0</v>
          </cell>
          <cell r="K91">
            <v>61050</v>
          </cell>
          <cell r="M91">
            <v>62077471.5</v>
          </cell>
          <cell r="N91">
            <v>0</v>
          </cell>
          <cell r="P91">
            <v>11210550.75</v>
          </cell>
          <cell r="Q91">
            <v>50866920.75</v>
          </cell>
          <cell r="R91">
            <v>0</v>
          </cell>
          <cell r="S91">
            <v>0</v>
          </cell>
          <cell r="T91">
            <v>62077471.5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 t="str">
            <v>Upah</v>
          </cell>
          <cell r="F92">
            <v>0</v>
          </cell>
          <cell r="G92">
            <v>0</v>
          </cell>
          <cell r="J92">
            <v>0</v>
          </cell>
          <cell r="K92">
            <v>11025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 t="str">
            <v>Kepala Tukang</v>
          </cell>
          <cell r="F93" t="str">
            <v>oh</v>
          </cell>
          <cell r="G93">
            <v>0</v>
          </cell>
          <cell r="I93">
            <v>0.05</v>
          </cell>
          <cell r="J93">
            <v>27500</v>
          </cell>
          <cell r="K93">
            <v>1375</v>
          </cell>
          <cell r="M93">
            <v>0</v>
          </cell>
          <cell r="N93">
            <v>50.841500000000003</v>
          </cell>
          <cell r="P93">
            <v>1398141.25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Z93" t="str">
            <v>1.3.4.1</v>
          </cell>
          <cell r="AA93" t="str">
            <v>Kepala Tukang</v>
          </cell>
          <cell r="AB93" t="str">
            <v>oh</v>
          </cell>
          <cell r="AC93">
            <v>0.05</v>
          </cell>
        </row>
        <row r="94">
          <cell r="B94">
            <v>0</v>
          </cell>
          <cell r="C94">
            <v>0</v>
          </cell>
          <cell r="D94">
            <v>0</v>
          </cell>
          <cell r="E94" t="str">
            <v>Mandor</v>
          </cell>
          <cell r="F94" t="str">
            <v>oh</v>
          </cell>
          <cell r="G94">
            <v>0</v>
          </cell>
          <cell r="I94">
            <v>0.01</v>
          </cell>
          <cell r="J94">
            <v>30000</v>
          </cell>
          <cell r="K94">
            <v>300</v>
          </cell>
          <cell r="M94">
            <v>0</v>
          </cell>
          <cell r="N94">
            <v>10.1683</v>
          </cell>
          <cell r="P94">
            <v>305049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Z94" t="str">
            <v>1.3.4.2</v>
          </cell>
          <cell r="AA94" t="str">
            <v>Mandor</v>
          </cell>
          <cell r="AB94" t="str">
            <v>oh</v>
          </cell>
          <cell r="AC94">
            <v>0.01</v>
          </cell>
        </row>
        <row r="95">
          <cell r="B95">
            <v>0</v>
          </cell>
          <cell r="C95">
            <v>0</v>
          </cell>
          <cell r="D95">
            <v>0</v>
          </cell>
          <cell r="E95" t="str">
            <v>Tukang Kayu</v>
          </cell>
          <cell r="F95" t="str">
            <v>oh</v>
          </cell>
          <cell r="G95">
            <v>0</v>
          </cell>
          <cell r="I95">
            <v>0.23</v>
          </cell>
          <cell r="J95">
            <v>25000</v>
          </cell>
          <cell r="K95">
            <v>5750</v>
          </cell>
          <cell r="M95">
            <v>0</v>
          </cell>
          <cell r="N95">
            <v>233.87090000000001</v>
          </cell>
          <cell r="P95">
            <v>5846772.5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Z95" t="str">
            <v>1.3.4.3</v>
          </cell>
          <cell r="AA95" t="str">
            <v>Tukang Kayu</v>
          </cell>
          <cell r="AB95" t="str">
            <v>oh</v>
          </cell>
          <cell r="AC95">
            <v>0.23</v>
          </cell>
        </row>
        <row r="96">
          <cell r="B96">
            <v>0</v>
          </cell>
          <cell r="C96">
            <v>0</v>
          </cell>
          <cell r="D96">
            <v>0</v>
          </cell>
          <cell r="E96" t="str">
            <v>Pekerja</v>
          </cell>
          <cell r="F96" t="str">
            <v>oh</v>
          </cell>
          <cell r="G96">
            <v>0</v>
          </cell>
          <cell r="I96">
            <v>0.2</v>
          </cell>
          <cell r="J96">
            <v>18000</v>
          </cell>
          <cell r="K96">
            <v>3600</v>
          </cell>
          <cell r="M96">
            <v>0</v>
          </cell>
          <cell r="N96">
            <v>203.36600000000001</v>
          </cell>
          <cell r="P96">
            <v>3660588.0000000005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Z96" t="str">
            <v>1.3.4.4</v>
          </cell>
          <cell r="AA96" t="str">
            <v>Pekerja</v>
          </cell>
          <cell r="AB96" t="str">
            <v>oh</v>
          </cell>
          <cell r="AC96">
            <v>0.2</v>
          </cell>
        </row>
        <row r="97">
          <cell r="B97">
            <v>0</v>
          </cell>
          <cell r="C97">
            <v>0</v>
          </cell>
          <cell r="D97">
            <v>0</v>
          </cell>
          <cell r="E97" t="str">
            <v>Bahan</v>
          </cell>
          <cell r="F97">
            <v>0</v>
          </cell>
          <cell r="G97">
            <v>0</v>
          </cell>
          <cell r="J97">
            <v>0</v>
          </cell>
          <cell r="K97">
            <v>50025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 t="str">
            <v>Kayu Kelas II</v>
          </cell>
          <cell r="F98" t="str">
            <v>m³</v>
          </cell>
          <cell r="G98">
            <v>0</v>
          </cell>
          <cell r="I98">
            <v>0.02</v>
          </cell>
          <cell r="J98">
            <v>1500000</v>
          </cell>
          <cell r="K98">
            <v>30000</v>
          </cell>
          <cell r="M98">
            <v>0</v>
          </cell>
          <cell r="N98">
            <v>20.336600000000001</v>
          </cell>
          <cell r="P98">
            <v>0</v>
          </cell>
          <cell r="Q98">
            <v>30504900</v>
          </cell>
          <cell r="R98">
            <v>0</v>
          </cell>
          <cell r="S98">
            <v>0</v>
          </cell>
          <cell r="T98">
            <v>0</v>
          </cell>
          <cell r="Z98" t="str">
            <v>1.3.4.5</v>
          </cell>
          <cell r="AA98" t="str">
            <v>Kayu Kelas II</v>
          </cell>
          <cell r="AB98" t="str">
            <v>m³</v>
          </cell>
          <cell r="AC98">
            <v>0.02</v>
          </cell>
        </row>
        <row r="99">
          <cell r="B99">
            <v>0</v>
          </cell>
          <cell r="C99">
            <v>0</v>
          </cell>
          <cell r="D99">
            <v>0</v>
          </cell>
          <cell r="E99" t="str">
            <v>Paku</v>
          </cell>
          <cell r="F99" t="str">
            <v>kg</v>
          </cell>
          <cell r="G99">
            <v>0</v>
          </cell>
          <cell r="I99">
            <v>0.05</v>
          </cell>
          <cell r="J99">
            <v>8500</v>
          </cell>
          <cell r="K99">
            <v>425</v>
          </cell>
          <cell r="M99">
            <v>0</v>
          </cell>
          <cell r="N99">
            <v>50.841500000000003</v>
          </cell>
          <cell r="P99">
            <v>0</v>
          </cell>
          <cell r="Q99">
            <v>432152.75000000006</v>
          </cell>
          <cell r="R99">
            <v>0</v>
          </cell>
          <cell r="S99">
            <v>0</v>
          </cell>
          <cell r="T99">
            <v>0</v>
          </cell>
          <cell r="Z99" t="str">
            <v>1.3.4.6</v>
          </cell>
          <cell r="AA99" t="str">
            <v>Paku</v>
          </cell>
          <cell r="AB99" t="str">
            <v>kg</v>
          </cell>
          <cell r="AC99">
            <v>0.05</v>
          </cell>
        </row>
        <row r="100">
          <cell r="B100">
            <v>0</v>
          </cell>
          <cell r="C100">
            <v>0</v>
          </cell>
          <cell r="D100">
            <v>0</v>
          </cell>
          <cell r="E100" t="str">
            <v>Multiplek 12 mm</v>
          </cell>
          <cell r="F100" t="str">
            <v>lbr</v>
          </cell>
          <cell r="G100">
            <v>0</v>
          </cell>
          <cell r="I100">
            <v>0.2</v>
          </cell>
          <cell r="J100">
            <v>98000</v>
          </cell>
          <cell r="K100">
            <v>19600</v>
          </cell>
          <cell r="M100">
            <v>0</v>
          </cell>
          <cell r="N100">
            <v>203.36600000000001</v>
          </cell>
          <cell r="P100">
            <v>0</v>
          </cell>
          <cell r="Q100">
            <v>19929868</v>
          </cell>
          <cell r="R100">
            <v>0</v>
          </cell>
          <cell r="S100">
            <v>0</v>
          </cell>
          <cell r="T100">
            <v>0</v>
          </cell>
          <cell r="Z100" t="str">
            <v>1.3.4.7</v>
          </cell>
          <cell r="AA100" t="str">
            <v>Multiplek 12 mm</v>
          </cell>
          <cell r="AB100" t="str">
            <v>lbr</v>
          </cell>
          <cell r="AC100">
            <v>0.2</v>
          </cell>
        </row>
        <row r="101">
          <cell r="A101" t="str">
            <v>1.3.5</v>
          </cell>
          <cell r="B101">
            <v>5</v>
          </cell>
          <cell r="C101">
            <v>11103051</v>
          </cell>
          <cell r="D101" t="str">
            <v>Water Stop</v>
          </cell>
          <cell r="F101" t="str">
            <v>m'</v>
          </cell>
          <cell r="G101">
            <v>72.8</v>
          </cell>
          <cell r="I101">
            <v>1</v>
          </cell>
          <cell r="J101">
            <v>0</v>
          </cell>
          <cell r="K101">
            <v>89950</v>
          </cell>
          <cell r="M101">
            <v>6548360</v>
          </cell>
          <cell r="N101">
            <v>72.8</v>
          </cell>
          <cell r="P101">
            <v>687960</v>
          </cell>
          <cell r="Q101">
            <v>5751200</v>
          </cell>
          <cell r="R101">
            <v>109200</v>
          </cell>
          <cell r="S101">
            <v>0</v>
          </cell>
          <cell r="T101">
            <v>6548360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 t="str">
            <v>Upah</v>
          </cell>
          <cell r="F102">
            <v>0</v>
          </cell>
          <cell r="G102">
            <v>0</v>
          </cell>
          <cell r="J102">
            <v>0</v>
          </cell>
          <cell r="K102">
            <v>9450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 t="str">
            <v>Tukang Batu</v>
          </cell>
          <cell r="F103" t="str">
            <v>oh</v>
          </cell>
          <cell r="G103">
            <v>0</v>
          </cell>
          <cell r="I103">
            <v>0.1</v>
          </cell>
          <cell r="J103">
            <v>25000</v>
          </cell>
          <cell r="K103">
            <v>2500</v>
          </cell>
          <cell r="M103">
            <v>0</v>
          </cell>
          <cell r="N103">
            <v>7.28</v>
          </cell>
          <cell r="P103">
            <v>182000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Z103" t="str">
            <v>1.3.5.1</v>
          </cell>
          <cell r="AA103" t="str">
            <v>Tukang Batu</v>
          </cell>
          <cell r="AB103" t="str">
            <v>oh</v>
          </cell>
          <cell r="AC103">
            <v>0.1</v>
          </cell>
        </row>
        <row r="104">
          <cell r="B104">
            <v>0</v>
          </cell>
          <cell r="C104">
            <v>0</v>
          </cell>
          <cell r="D104">
            <v>0</v>
          </cell>
          <cell r="E104" t="str">
            <v>Kepala Tukang</v>
          </cell>
          <cell r="F104" t="str">
            <v>oh</v>
          </cell>
          <cell r="G104">
            <v>0</v>
          </cell>
          <cell r="I104">
            <v>0.1</v>
          </cell>
          <cell r="J104">
            <v>27500</v>
          </cell>
          <cell r="K104">
            <v>2750</v>
          </cell>
          <cell r="M104">
            <v>0</v>
          </cell>
          <cell r="N104">
            <v>7.28</v>
          </cell>
          <cell r="P104">
            <v>200200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Z104" t="str">
            <v>1.3.5.2</v>
          </cell>
          <cell r="AA104" t="str">
            <v>Kepala Tukang</v>
          </cell>
          <cell r="AB104" t="str">
            <v>oh</v>
          </cell>
          <cell r="AC104">
            <v>0.1</v>
          </cell>
        </row>
        <row r="105">
          <cell r="B105">
            <v>0</v>
          </cell>
          <cell r="C105">
            <v>0</v>
          </cell>
          <cell r="D105">
            <v>0</v>
          </cell>
          <cell r="E105" t="str">
            <v>Pekerja</v>
          </cell>
          <cell r="F105" t="str">
            <v>oh</v>
          </cell>
          <cell r="G105">
            <v>0</v>
          </cell>
          <cell r="I105">
            <v>0.2</v>
          </cell>
          <cell r="J105">
            <v>18000</v>
          </cell>
          <cell r="K105">
            <v>3600</v>
          </cell>
          <cell r="M105">
            <v>0</v>
          </cell>
          <cell r="N105">
            <v>14.56</v>
          </cell>
          <cell r="P105">
            <v>262080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Z105" t="str">
            <v>1.3.5.3</v>
          </cell>
          <cell r="AA105" t="str">
            <v>Pekerja</v>
          </cell>
          <cell r="AB105" t="str">
            <v>oh</v>
          </cell>
          <cell r="AC105">
            <v>0.2</v>
          </cell>
        </row>
        <row r="106">
          <cell r="B106">
            <v>0</v>
          </cell>
          <cell r="C106">
            <v>0</v>
          </cell>
          <cell r="D106">
            <v>0</v>
          </cell>
          <cell r="E106" t="str">
            <v>Mandor</v>
          </cell>
          <cell r="F106" t="str">
            <v>oh</v>
          </cell>
          <cell r="G106">
            <v>0</v>
          </cell>
          <cell r="I106">
            <v>0.02</v>
          </cell>
          <cell r="J106">
            <v>30000</v>
          </cell>
          <cell r="K106">
            <v>600</v>
          </cell>
          <cell r="M106">
            <v>0</v>
          </cell>
          <cell r="N106">
            <v>1.456</v>
          </cell>
          <cell r="P106">
            <v>43680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Z106" t="str">
            <v>1.3.5.4</v>
          </cell>
          <cell r="AA106" t="str">
            <v>Mandor</v>
          </cell>
          <cell r="AB106" t="str">
            <v>oh</v>
          </cell>
          <cell r="AC106">
            <v>0.02</v>
          </cell>
        </row>
        <row r="107">
          <cell r="B107">
            <v>0</v>
          </cell>
          <cell r="C107">
            <v>0</v>
          </cell>
          <cell r="D107">
            <v>0</v>
          </cell>
          <cell r="E107" t="str">
            <v>Bahan</v>
          </cell>
          <cell r="F107">
            <v>0</v>
          </cell>
          <cell r="G107">
            <v>0</v>
          </cell>
          <cell r="J107">
            <v>0</v>
          </cell>
          <cell r="K107">
            <v>79000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 t="str">
            <v>Water stop</v>
          </cell>
          <cell r="F108" t="str">
            <v>m</v>
          </cell>
          <cell r="G108">
            <v>0</v>
          </cell>
          <cell r="I108">
            <v>1</v>
          </cell>
          <cell r="J108">
            <v>79000</v>
          </cell>
          <cell r="K108">
            <v>79000</v>
          </cell>
          <cell r="M108">
            <v>0</v>
          </cell>
          <cell r="N108">
            <v>72.8</v>
          </cell>
          <cell r="P108">
            <v>0</v>
          </cell>
          <cell r="Q108">
            <v>5751200</v>
          </cell>
          <cell r="R108">
            <v>0</v>
          </cell>
          <cell r="S108">
            <v>0</v>
          </cell>
          <cell r="T108">
            <v>0</v>
          </cell>
          <cell r="Z108" t="str">
            <v>1.3.5.5</v>
          </cell>
          <cell r="AA108" t="str">
            <v>Water stop</v>
          </cell>
          <cell r="AB108" t="str">
            <v>m</v>
          </cell>
          <cell r="AC108">
            <v>1</v>
          </cell>
        </row>
        <row r="109">
          <cell r="B109">
            <v>0</v>
          </cell>
          <cell r="C109">
            <v>0</v>
          </cell>
          <cell r="D109">
            <v>0</v>
          </cell>
          <cell r="E109" t="str">
            <v>Alat</v>
          </cell>
          <cell r="F109">
            <v>0</v>
          </cell>
          <cell r="G109">
            <v>0</v>
          </cell>
          <cell r="J109">
            <v>0</v>
          </cell>
          <cell r="K109">
            <v>1500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 t="str">
            <v>Alat Bantu</v>
          </cell>
          <cell r="F110" t="str">
            <v>Ls</v>
          </cell>
          <cell r="G110">
            <v>0</v>
          </cell>
          <cell r="I110">
            <v>1500</v>
          </cell>
          <cell r="J110">
            <v>1</v>
          </cell>
          <cell r="K110">
            <v>1500</v>
          </cell>
          <cell r="M110">
            <v>0</v>
          </cell>
          <cell r="N110">
            <v>109200</v>
          </cell>
          <cell r="P110">
            <v>0</v>
          </cell>
          <cell r="Q110">
            <v>0</v>
          </cell>
          <cell r="R110">
            <v>109200</v>
          </cell>
          <cell r="S110">
            <v>0</v>
          </cell>
          <cell r="T110">
            <v>0</v>
          </cell>
          <cell r="Z110" t="str">
            <v>1.3.5.6</v>
          </cell>
          <cell r="AA110" t="str">
            <v>Alat Bantu</v>
          </cell>
          <cell r="AB110" t="str">
            <v>Ls</v>
          </cell>
          <cell r="AC110">
            <v>1500</v>
          </cell>
        </row>
        <row r="111">
          <cell r="A111" t="str">
            <v>1.3.6</v>
          </cell>
          <cell r="B111">
            <v>6</v>
          </cell>
          <cell r="C111">
            <v>11103061</v>
          </cell>
          <cell r="D111" t="str">
            <v>Water Profing</v>
          </cell>
          <cell r="F111" t="str">
            <v>m²</v>
          </cell>
          <cell r="G111">
            <v>145</v>
          </cell>
          <cell r="I111">
            <v>500</v>
          </cell>
          <cell r="J111">
            <v>0</v>
          </cell>
          <cell r="K111">
            <v>52437.5</v>
          </cell>
          <cell r="M111">
            <v>7603437.5</v>
          </cell>
          <cell r="N111">
            <v>72500</v>
          </cell>
          <cell r="P111">
            <v>3398437.5</v>
          </cell>
          <cell r="Q111">
            <v>3915000</v>
          </cell>
          <cell r="R111">
            <v>290000</v>
          </cell>
          <cell r="S111">
            <v>0</v>
          </cell>
          <cell r="T111">
            <v>7603437.5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 t="str">
            <v>Upah</v>
          </cell>
          <cell r="F112">
            <v>0</v>
          </cell>
          <cell r="G112">
            <v>0</v>
          </cell>
          <cell r="J112">
            <v>0</v>
          </cell>
          <cell r="K112">
            <v>23437.5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 t="str">
            <v>Tukang Batu</v>
          </cell>
          <cell r="F113" t="str">
            <v>oh</v>
          </cell>
          <cell r="G113">
            <v>0</v>
          </cell>
          <cell r="I113">
            <v>0.25</v>
          </cell>
          <cell r="J113">
            <v>25000</v>
          </cell>
          <cell r="K113">
            <v>6250</v>
          </cell>
          <cell r="M113">
            <v>0</v>
          </cell>
          <cell r="N113">
            <v>36.25</v>
          </cell>
          <cell r="P113">
            <v>906250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Z113" t="str">
            <v>1.3.6.1</v>
          </cell>
          <cell r="AA113" t="str">
            <v>Tukang Batu</v>
          </cell>
          <cell r="AB113" t="str">
            <v>oh</v>
          </cell>
          <cell r="AC113">
            <v>0.25</v>
          </cell>
        </row>
        <row r="114">
          <cell r="B114">
            <v>0</v>
          </cell>
          <cell r="C114">
            <v>0</v>
          </cell>
          <cell r="D114">
            <v>0</v>
          </cell>
          <cell r="E114" t="str">
            <v>Kepala Tukang</v>
          </cell>
          <cell r="F114" t="str">
            <v>oh</v>
          </cell>
          <cell r="G114">
            <v>0</v>
          </cell>
          <cell r="I114">
            <v>2.5000000000000001E-2</v>
          </cell>
          <cell r="J114">
            <v>27500</v>
          </cell>
          <cell r="K114">
            <v>687.5</v>
          </cell>
          <cell r="M114">
            <v>0</v>
          </cell>
          <cell r="N114">
            <v>3.625</v>
          </cell>
          <cell r="P114">
            <v>99687.5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Z114" t="str">
            <v>1.3.6.2</v>
          </cell>
          <cell r="AA114" t="str">
            <v>Kepala Tukang</v>
          </cell>
          <cell r="AB114" t="str">
            <v>oh</v>
          </cell>
          <cell r="AC114">
            <v>2.5000000000000001E-2</v>
          </cell>
        </row>
        <row r="115">
          <cell r="B115">
            <v>0</v>
          </cell>
          <cell r="C115">
            <v>0</v>
          </cell>
          <cell r="D115">
            <v>0</v>
          </cell>
          <cell r="E115" t="str">
            <v>Pekerja</v>
          </cell>
          <cell r="F115" t="str">
            <v>oh</v>
          </cell>
          <cell r="G115">
            <v>0</v>
          </cell>
          <cell r="I115">
            <v>0.5</v>
          </cell>
          <cell r="J115">
            <v>18000</v>
          </cell>
          <cell r="K115">
            <v>9000</v>
          </cell>
          <cell r="M115">
            <v>0</v>
          </cell>
          <cell r="N115">
            <v>72.5</v>
          </cell>
          <cell r="P115">
            <v>1305000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Z115" t="str">
            <v>1.3.6.3</v>
          </cell>
          <cell r="AA115" t="str">
            <v>Pekerja</v>
          </cell>
          <cell r="AB115" t="str">
            <v>oh</v>
          </cell>
          <cell r="AC115">
            <v>0.5</v>
          </cell>
        </row>
        <row r="116">
          <cell r="B116">
            <v>0</v>
          </cell>
          <cell r="C116">
            <v>0</v>
          </cell>
          <cell r="D116">
            <v>0</v>
          </cell>
          <cell r="E116" t="str">
            <v>Mandor</v>
          </cell>
          <cell r="F116" t="str">
            <v>oh</v>
          </cell>
          <cell r="G116">
            <v>0</v>
          </cell>
          <cell r="I116">
            <v>0.25</v>
          </cell>
          <cell r="J116">
            <v>30000</v>
          </cell>
          <cell r="K116">
            <v>7500</v>
          </cell>
          <cell r="M116">
            <v>0</v>
          </cell>
          <cell r="N116">
            <v>36.25</v>
          </cell>
          <cell r="P116">
            <v>1087500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Z116" t="str">
            <v>1.3.6.4</v>
          </cell>
          <cell r="AA116" t="str">
            <v>Mandor</v>
          </cell>
          <cell r="AB116" t="str">
            <v>oh</v>
          </cell>
          <cell r="AC116">
            <v>0.25</v>
          </cell>
        </row>
        <row r="117">
          <cell r="B117">
            <v>0</v>
          </cell>
          <cell r="C117">
            <v>0</v>
          </cell>
          <cell r="D117">
            <v>0</v>
          </cell>
          <cell r="E117" t="str">
            <v>Bahan</v>
          </cell>
          <cell r="F117">
            <v>0</v>
          </cell>
          <cell r="G117">
            <v>0</v>
          </cell>
          <cell r="J117">
            <v>0</v>
          </cell>
          <cell r="K117">
            <v>27000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 t="str">
            <v>Waterproofing</v>
          </cell>
          <cell r="F118" t="str">
            <v>m²</v>
          </cell>
          <cell r="G118">
            <v>0</v>
          </cell>
          <cell r="I118">
            <v>1</v>
          </cell>
          <cell r="J118">
            <v>27000</v>
          </cell>
          <cell r="K118">
            <v>27000</v>
          </cell>
          <cell r="M118">
            <v>0</v>
          </cell>
          <cell r="N118">
            <v>145</v>
          </cell>
          <cell r="P118">
            <v>0</v>
          </cell>
          <cell r="Q118">
            <v>3915000</v>
          </cell>
          <cell r="R118">
            <v>0</v>
          </cell>
          <cell r="S118">
            <v>0</v>
          </cell>
          <cell r="T118">
            <v>0</v>
          </cell>
          <cell r="Z118" t="str">
            <v>1.3.6.5</v>
          </cell>
          <cell r="AA118" t="str">
            <v>Waterproofing</v>
          </cell>
          <cell r="AB118" t="str">
            <v>m²</v>
          </cell>
          <cell r="AC118">
            <v>1</v>
          </cell>
        </row>
        <row r="119">
          <cell r="B119">
            <v>0</v>
          </cell>
          <cell r="C119">
            <v>0</v>
          </cell>
          <cell r="D119">
            <v>0</v>
          </cell>
          <cell r="E119" t="str">
            <v>Alat</v>
          </cell>
          <cell r="F119">
            <v>0</v>
          </cell>
          <cell r="G119">
            <v>0</v>
          </cell>
          <cell r="J119">
            <v>0</v>
          </cell>
          <cell r="K119">
            <v>2000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 t="str">
            <v>Alat Bantu</v>
          </cell>
          <cell r="F120" t="str">
            <v>Ls</v>
          </cell>
          <cell r="G120">
            <v>0</v>
          </cell>
          <cell r="I120">
            <v>2000</v>
          </cell>
          <cell r="J120">
            <v>1</v>
          </cell>
          <cell r="K120">
            <v>2000</v>
          </cell>
          <cell r="M120">
            <v>0</v>
          </cell>
          <cell r="N120">
            <v>290000</v>
          </cell>
          <cell r="P120">
            <v>0</v>
          </cell>
          <cell r="Q120">
            <v>0</v>
          </cell>
          <cell r="R120">
            <v>290000</v>
          </cell>
          <cell r="S120">
            <v>0</v>
          </cell>
          <cell r="T120">
            <v>0</v>
          </cell>
          <cell r="Z120" t="str">
            <v>1.3.6.6</v>
          </cell>
          <cell r="AA120" t="str">
            <v>Alat Bantu</v>
          </cell>
          <cell r="AB120" t="str">
            <v>Ls</v>
          </cell>
          <cell r="AC120">
            <v>2000</v>
          </cell>
        </row>
        <row r="121">
          <cell r="A121" t="str">
            <v>1.4.0</v>
          </cell>
          <cell r="B121" t="str">
            <v>IV</v>
          </cell>
          <cell r="C121">
            <v>11104001</v>
          </cell>
          <cell r="D121" t="str">
            <v>PEKERJAAN PASANGAN BATU KALI</v>
          </cell>
          <cell r="F121">
            <v>0</v>
          </cell>
          <cell r="G121">
            <v>0</v>
          </cell>
          <cell r="J121">
            <v>0</v>
          </cell>
          <cell r="K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A122" t="str">
            <v>1.4.1</v>
          </cell>
          <cell r="B122">
            <v>1</v>
          </cell>
          <cell r="C122">
            <v>11104011</v>
          </cell>
          <cell r="D122" t="str">
            <v>Pasangan Batu Kali 1 : 4</v>
          </cell>
          <cell r="F122" t="str">
            <v>m³</v>
          </cell>
          <cell r="G122">
            <v>986.3</v>
          </cell>
          <cell r="J122">
            <v>0</v>
          </cell>
          <cell r="K122">
            <v>237840</v>
          </cell>
          <cell r="M122">
            <v>234581592</v>
          </cell>
          <cell r="N122">
            <v>0</v>
          </cell>
          <cell r="P122">
            <v>41819120</v>
          </cell>
          <cell r="Q122">
            <v>190099462</v>
          </cell>
          <cell r="R122">
            <v>2663010</v>
          </cell>
          <cell r="S122">
            <v>0</v>
          </cell>
          <cell r="T122">
            <v>234581592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 t="str">
            <v>Upah</v>
          </cell>
          <cell r="F123">
            <v>0</v>
          </cell>
          <cell r="G123">
            <v>0</v>
          </cell>
          <cell r="J123">
            <v>0</v>
          </cell>
          <cell r="K123">
            <v>42400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 t="str">
            <v>Tukang Batu</v>
          </cell>
          <cell r="F124" t="str">
            <v>oh</v>
          </cell>
          <cell r="G124">
            <v>0</v>
          </cell>
          <cell r="I124">
            <v>0.7</v>
          </cell>
          <cell r="J124">
            <v>25000</v>
          </cell>
          <cell r="K124">
            <v>17500</v>
          </cell>
          <cell r="M124">
            <v>0</v>
          </cell>
          <cell r="N124">
            <v>690.41</v>
          </cell>
          <cell r="P124">
            <v>17260250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Z124" t="str">
            <v>1.4.1.1</v>
          </cell>
          <cell r="AA124" t="str">
            <v>Tukang Batu</v>
          </cell>
          <cell r="AB124" t="str">
            <v>oh</v>
          </cell>
          <cell r="AC124">
            <v>0.7</v>
          </cell>
        </row>
        <row r="125">
          <cell r="B125">
            <v>0</v>
          </cell>
          <cell r="C125">
            <v>0</v>
          </cell>
          <cell r="D125">
            <v>0</v>
          </cell>
          <cell r="E125" t="str">
            <v>Kepala Tukang</v>
          </cell>
          <cell r="F125" t="str">
            <v>oh</v>
          </cell>
          <cell r="G125">
            <v>0</v>
          </cell>
          <cell r="I125">
            <v>0.12</v>
          </cell>
          <cell r="J125">
            <v>27500</v>
          </cell>
          <cell r="K125">
            <v>3300</v>
          </cell>
          <cell r="M125">
            <v>0</v>
          </cell>
          <cell r="N125">
            <v>118.35599999999999</v>
          </cell>
          <cell r="P125">
            <v>3254790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Z125" t="str">
            <v>1.4.1.2</v>
          </cell>
          <cell r="AA125" t="str">
            <v>Kepala Tukang</v>
          </cell>
          <cell r="AB125" t="str">
            <v>oh</v>
          </cell>
          <cell r="AC125">
            <v>0.12</v>
          </cell>
        </row>
        <row r="126">
          <cell r="B126">
            <v>0</v>
          </cell>
          <cell r="C126">
            <v>0</v>
          </cell>
          <cell r="D126">
            <v>0</v>
          </cell>
          <cell r="E126" t="str">
            <v>Pekerja</v>
          </cell>
          <cell r="F126" t="str">
            <v>oh</v>
          </cell>
          <cell r="G126">
            <v>0</v>
          </cell>
          <cell r="I126">
            <v>0.9</v>
          </cell>
          <cell r="J126">
            <v>18000</v>
          </cell>
          <cell r="K126">
            <v>16200</v>
          </cell>
          <cell r="M126">
            <v>0</v>
          </cell>
          <cell r="N126">
            <v>887.67</v>
          </cell>
          <cell r="P126">
            <v>15978060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Z126" t="str">
            <v>1.4.1.3</v>
          </cell>
          <cell r="AA126" t="str">
            <v>Pekerja</v>
          </cell>
          <cell r="AB126" t="str">
            <v>oh</v>
          </cell>
          <cell r="AC126">
            <v>0.9</v>
          </cell>
        </row>
        <row r="127">
          <cell r="B127">
            <v>0</v>
          </cell>
          <cell r="C127">
            <v>0</v>
          </cell>
          <cell r="D127">
            <v>0</v>
          </cell>
          <cell r="E127" t="str">
            <v>Mandor</v>
          </cell>
          <cell r="F127" t="str">
            <v>oh</v>
          </cell>
          <cell r="G127">
            <v>0</v>
          </cell>
          <cell r="I127">
            <v>0.18</v>
          </cell>
          <cell r="J127">
            <v>30000</v>
          </cell>
          <cell r="K127">
            <v>5400</v>
          </cell>
          <cell r="M127">
            <v>0</v>
          </cell>
          <cell r="N127">
            <v>177.53399999999999</v>
          </cell>
          <cell r="P127">
            <v>5326020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Z127" t="str">
            <v>1.4.1.4</v>
          </cell>
          <cell r="AA127" t="str">
            <v>Mandor</v>
          </cell>
          <cell r="AB127" t="str">
            <v>oh</v>
          </cell>
          <cell r="AC127">
            <v>0.18</v>
          </cell>
        </row>
        <row r="128">
          <cell r="B128">
            <v>0</v>
          </cell>
          <cell r="C128">
            <v>0</v>
          </cell>
          <cell r="D128">
            <v>0</v>
          </cell>
          <cell r="E128" t="str">
            <v>Bahan</v>
          </cell>
          <cell r="F128">
            <v>0</v>
          </cell>
          <cell r="G128">
            <v>0</v>
          </cell>
          <cell r="J128">
            <v>0</v>
          </cell>
          <cell r="K128">
            <v>192740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 t="str">
            <v>Batu Kali</v>
          </cell>
          <cell r="F129" t="str">
            <v>m³</v>
          </cell>
          <cell r="G129">
            <v>0</v>
          </cell>
          <cell r="I129">
            <v>1.2</v>
          </cell>
          <cell r="J129">
            <v>60000</v>
          </cell>
          <cell r="K129">
            <v>72000</v>
          </cell>
          <cell r="M129">
            <v>0</v>
          </cell>
          <cell r="N129">
            <v>1183.56</v>
          </cell>
          <cell r="P129">
            <v>0</v>
          </cell>
          <cell r="Q129">
            <v>71013600</v>
          </cell>
          <cell r="R129">
            <v>0</v>
          </cell>
          <cell r="S129">
            <v>0</v>
          </cell>
          <cell r="T129">
            <v>0</v>
          </cell>
          <cell r="Z129" t="str">
            <v>1.4.1.5</v>
          </cell>
          <cell r="AA129" t="str">
            <v>Batu Kali</v>
          </cell>
          <cell r="AB129" t="str">
            <v>m³</v>
          </cell>
          <cell r="AC129">
            <v>1.2</v>
          </cell>
        </row>
        <row r="130">
          <cell r="B130">
            <v>0</v>
          </cell>
          <cell r="C130">
            <v>0</v>
          </cell>
          <cell r="D130">
            <v>0</v>
          </cell>
          <cell r="E130" t="str">
            <v>Pasir Pasang/beton</v>
          </cell>
          <cell r="F130" t="str">
            <v>m³</v>
          </cell>
          <cell r="G130">
            <v>0</v>
          </cell>
          <cell r="I130">
            <v>0.52</v>
          </cell>
          <cell r="J130">
            <v>62000</v>
          </cell>
          <cell r="K130">
            <v>32240</v>
          </cell>
          <cell r="M130">
            <v>0</v>
          </cell>
          <cell r="N130">
            <v>512.87599999999998</v>
          </cell>
          <cell r="P130">
            <v>0</v>
          </cell>
          <cell r="Q130">
            <v>31798312</v>
          </cell>
          <cell r="R130">
            <v>0</v>
          </cell>
          <cell r="S130">
            <v>0</v>
          </cell>
          <cell r="T130">
            <v>0</v>
          </cell>
          <cell r="Z130" t="str">
            <v>1.4.1.6</v>
          </cell>
          <cell r="AA130" t="str">
            <v>Pasir Pasang/beton</v>
          </cell>
          <cell r="AB130" t="str">
            <v>m³</v>
          </cell>
          <cell r="AC130">
            <v>0.52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 t="str">
            <v>Semen Portland</v>
          </cell>
          <cell r="F131" t="str">
            <v>zak</v>
          </cell>
          <cell r="G131">
            <v>0</v>
          </cell>
          <cell r="I131">
            <v>3</v>
          </cell>
          <cell r="J131">
            <v>29500</v>
          </cell>
          <cell r="K131">
            <v>88500</v>
          </cell>
          <cell r="M131">
            <v>0</v>
          </cell>
          <cell r="N131">
            <v>2958.8999999999996</v>
          </cell>
          <cell r="P131">
            <v>0</v>
          </cell>
          <cell r="Q131">
            <v>87287549.999999985</v>
          </cell>
          <cell r="R131">
            <v>0</v>
          </cell>
          <cell r="S131">
            <v>0</v>
          </cell>
          <cell r="T131">
            <v>0</v>
          </cell>
          <cell r="Z131" t="str">
            <v>1.4.1.7</v>
          </cell>
          <cell r="AA131" t="str">
            <v>Semen Portland</v>
          </cell>
          <cell r="AB131" t="str">
            <v>zak</v>
          </cell>
          <cell r="AC131">
            <v>3</v>
          </cell>
        </row>
        <row r="132">
          <cell r="B132">
            <v>0</v>
          </cell>
          <cell r="C132">
            <v>0</v>
          </cell>
          <cell r="D132">
            <v>0</v>
          </cell>
          <cell r="E132" t="str">
            <v>Alat</v>
          </cell>
          <cell r="F132">
            <v>0</v>
          </cell>
          <cell r="G132">
            <v>0</v>
          </cell>
          <cell r="J132">
            <v>0</v>
          </cell>
          <cell r="K132">
            <v>2700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 t="str">
            <v>Concrete Mixer</v>
          </cell>
          <cell r="F133" t="str">
            <v>jam</v>
          </cell>
          <cell r="G133">
            <v>0</v>
          </cell>
          <cell r="I133">
            <v>0.2</v>
          </cell>
          <cell r="J133">
            <v>13500</v>
          </cell>
          <cell r="K133">
            <v>2700</v>
          </cell>
          <cell r="M133">
            <v>0</v>
          </cell>
          <cell r="N133">
            <v>197.26</v>
          </cell>
          <cell r="P133">
            <v>0</v>
          </cell>
          <cell r="Q133">
            <v>0</v>
          </cell>
          <cell r="R133">
            <v>2663010</v>
          </cell>
          <cell r="S133">
            <v>0</v>
          </cell>
          <cell r="T133">
            <v>0</v>
          </cell>
          <cell r="Z133" t="str">
            <v>1.4.1.8</v>
          </cell>
          <cell r="AA133" t="str">
            <v>Concrete Mixer</v>
          </cell>
          <cell r="AB133" t="str">
            <v>jam</v>
          </cell>
          <cell r="AC133">
            <v>0.2</v>
          </cell>
        </row>
        <row r="134">
          <cell r="A134" t="str">
            <v>1.4.2</v>
          </cell>
          <cell r="B134">
            <v>2</v>
          </cell>
          <cell r="C134">
            <v>11104021</v>
          </cell>
          <cell r="D134" t="str">
            <v>Plesteran 1 : 3</v>
          </cell>
          <cell r="F134" t="str">
            <v>m²</v>
          </cell>
          <cell r="G134">
            <v>793.86</v>
          </cell>
          <cell r="J134">
            <v>0</v>
          </cell>
          <cell r="K134">
            <v>237840</v>
          </cell>
          <cell r="M134">
            <v>188811662.40000001</v>
          </cell>
          <cell r="N134">
            <v>0</v>
          </cell>
          <cell r="P134">
            <v>33659664</v>
          </cell>
          <cell r="Q134">
            <v>153008576.40000001</v>
          </cell>
          <cell r="R134">
            <v>2143422.0000000005</v>
          </cell>
          <cell r="S134">
            <v>0</v>
          </cell>
          <cell r="T134">
            <v>188811662.40000001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 t="str">
            <v>Upah</v>
          </cell>
          <cell r="F135">
            <v>0</v>
          </cell>
          <cell r="G135">
            <v>0</v>
          </cell>
          <cell r="J135">
            <v>0</v>
          </cell>
          <cell r="K135">
            <v>42400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 t="str">
            <v>Tukang Batu</v>
          </cell>
          <cell r="F136" t="str">
            <v>oh</v>
          </cell>
          <cell r="G136">
            <v>0</v>
          </cell>
          <cell r="I136">
            <v>0.7</v>
          </cell>
          <cell r="J136">
            <v>25000</v>
          </cell>
          <cell r="K136">
            <v>17500</v>
          </cell>
          <cell r="M136">
            <v>0</v>
          </cell>
          <cell r="N136">
            <v>555.702</v>
          </cell>
          <cell r="P136">
            <v>13892550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Z136" t="str">
            <v>1.4.2.1</v>
          </cell>
          <cell r="AA136" t="str">
            <v>Tukang Batu</v>
          </cell>
          <cell r="AB136" t="str">
            <v>oh</v>
          </cell>
          <cell r="AC136">
            <v>0.7</v>
          </cell>
        </row>
        <row r="137">
          <cell r="B137">
            <v>0</v>
          </cell>
          <cell r="C137">
            <v>0</v>
          </cell>
          <cell r="D137">
            <v>0</v>
          </cell>
          <cell r="E137" t="str">
            <v>Kepala Tukang</v>
          </cell>
          <cell r="F137" t="str">
            <v>oh</v>
          </cell>
          <cell r="G137">
            <v>0</v>
          </cell>
          <cell r="I137">
            <v>0.12</v>
          </cell>
          <cell r="J137">
            <v>27500</v>
          </cell>
          <cell r="K137">
            <v>3300</v>
          </cell>
          <cell r="M137">
            <v>0</v>
          </cell>
          <cell r="N137">
            <v>95.263199999999998</v>
          </cell>
          <cell r="P137">
            <v>2619738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Z137" t="str">
            <v>1.4.2.2</v>
          </cell>
          <cell r="AA137" t="str">
            <v>Kepala Tukang</v>
          </cell>
          <cell r="AB137" t="str">
            <v>oh</v>
          </cell>
          <cell r="AC137">
            <v>0.12</v>
          </cell>
        </row>
        <row r="138">
          <cell r="B138">
            <v>0</v>
          </cell>
          <cell r="C138">
            <v>0</v>
          </cell>
          <cell r="D138">
            <v>0</v>
          </cell>
          <cell r="E138" t="str">
            <v>Pekerja</v>
          </cell>
          <cell r="F138" t="str">
            <v>oh</v>
          </cell>
          <cell r="G138">
            <v>0</v>
          </cell>
          <cell r="I138">
            <v>0.9</v>
          </cell>
          <cell r="J138">
            <v>18000</v>
          </cell>
          <cell r="K138">
            <v>16200</v>
          </cell>
          <cell r="M138">
            <v>0</v>
          </cell>
          <cell r="N138">
            <v>714.47400000000005</v>
          </cell>
          <cell r="P138">
            <v>12860532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Z138" t="str">
            <v>1.4.2.3</v>
          </cell>
          <cell r="AA138" t="str">
            <v>Pekerja</v>
          </cell>
          <cell r="AB138" t="str">
            <v>oh</v>
          </cell>
          <cell r="AC138">
            <v>0.9</v>
          </cell>
        </row>
        <row r="139">
          <cell r="B139">
            <v>0</v>
          </cell>
          <cell r="C139">
            <v>0</v>
          </cell>
          <cell r="D139">
            <v>0</v>
          </cell>
          <cell r="E139" t="str">
            <v>Mandor</v>
          </cell>
          <cell r="F139" t="str">
            <v>oh</v>
          </cell>
          <cell r="G139">
            <v>0</v>
          </cell>
          <cell r="I139">
            <v>0.18</v>
          </cell>
          <cell r="J139">
            <v>30000</v>
          </cell>
          <cell r="K139">
            <v>5400</v>
          </cell>
          <cell r="M139">
            <v>0</v>
          </cell>
          <cell r="N139">
            <v>142.8948</v>
          </cell>
          <cell r="P139">
            <v>4286844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Z139" t="str">
            <v>1.4.2.4</v>
          </cell>
          <cell r="AA139" t="str">
            <v>Mandor</v>
          </cell>
          <cell r="AB139" t="str">
            <v>oh</v>
          </cell>
          <cell r="AC139">
            <v>0.18</v>
          </cell>
        </row>
        <row r="140">
          <cell r="B140">
            <v>0</v>
          </cell>
          <cell r="C140">
            <v>0</v>
          </cell>
          <cell r="D140">
            <v>0</v>
          </cell>
          <cell r="E140" t="str">
            <v>Bahan</v>
          </cell>
          <cell r="F140">
            <v>0</v>
          </cell>
          <cell r="G140">
            <v>0</v>
          </cell>
          <cell r="J140">
            <v>0</v>
          </cell>
          <cell r="K140">
            <v>192740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 t="str">
            <v>Batu Kali</v>
          </cell>
          <cell r="F141" t="str">
            <v>m³</v>
          </cell>
          <cell r="G141">
            <v>0</v>
          </cell>
          <cell r="I141">
            <v>1.2</v>
          </cell>
          <cell r="J141">
            <v>60000</v>
          </cell>
          <cell r="K141">
            <v>72000</v>
          </cell>
          <cell r="M141">
            <v>0</v>
          </cell>
          <cell r="N141">
            <v>952.63199999999995</v>
          </cell>
          <cell r="P141">
            <v>0</v>
          </cell>
          <cell r="Q141">
            <v>57157920</v>
          </cell>
          <cell r="R141">
            <v>0</v>
          </cell>
          <cell r="S141">
            <v>0</v>
          </cell>
          <cell r="T141">
            <v>0</v>
          </cell>
          <cell r="Z141" t="str">
            <v>1.4.2.5</v>
          </cell>
          <cell r="AA141" t="str">
            <v>Batu Kali</v>
          </cell>
          <cell r="AB141" t="str">
            <v>m³</v>
          </cell>
          <cell r="AC141">
            <v>1.2</v>
          </cell>
        </row>
        <row r="142">
          <cell r="B142">
            <v>0</v>
          </cell>
          <cell r="C142">
            <v>0</v>
          </cell>
          <cell r="D142">
            <v>0</v>
          </cell>
          <cell r="E142" t="str">
            <v>Pasir Pasang/beton</v>
          </cell>
          <cell r="F142" t="str">
            <v>m³</v>
          </cell>
          <cell r="G142">
            <v>0</v>
          </cell>
          <cell r="I142">
            <v>0.52</v>
          </cell>
          <cell r="J142">
            <v>62000</v>
          </cell>
          <cell r="K142">
            <v>32240</v>
          </cell>
          <cell r="M142">
            <v>0</v>
          </cell>
          <cell r="N142">
            <v>412.80720000000002</v>
          </cell>
          <cell r="P142">
            <v>0</v>
          </cell>
          <cell r="Q142">
            <v>25594046.400000002</v>
          </cell>
          <cell r="R142">
            <v>0</v>
          </cell>
          <cell r="S142">
            <v>0</v>
          </cell>
          <cell r="T142">
            <v>0</v>
          </cell>
          <cell r="Z142" t="str">
            <v>1.4.2.6</v>
          </cell>
          <cell r="AA142" t="str">
            <v>Pasir Pasang/beton</v>
          </cell>
          <cell r="AB142" t="str">
            <v>m³</v>
          </cell>
          <cell r="AC142">
            <v>0.52</v>
          </cell>
        </row>
        <row r="143">
          <cell r="B143">
            <v>0</v>
          </cell>
          <cell r="C143">
            <v>0</v>
          </cell>
          <cell r="D143">
            <v>0</v>
          </cell>
          <cell r="E143" t="str">
            <v>Semen Portland</v>
          </cell>
          <cell r="F143" t="str">
            <v>zak</v>
          </cell>
          <cell r="G143">
            <v>0</v>
          </cell>
          <cell r="I143">
            <v>3</v>
          </cell>
          <cell r="J143">
            <v>29500</v>
          </cell>
          <cell r="K143">
            <v>88500</v>
          </cell>
          <cell r="M143">
            <v>0</v>
          </cell>
          <cell r="N143">
            <v>2381.58</v>
          </cell>
          <cell r="P143">
            <v>0</v>
          </cell>
          <cell r="Q143">
            <v>70256610</v>
          </cell>
          <cell r="R143">
            <v>0</v>
          </cell>
          <cell r="S143">
            <v>0</v>
          </cell>
          <cell r="T143">
            <v>0</v>
          </cell>
          <cell r="Z143" t="str">
            <v>1.4.2.7</v>
          </cell>
          <cell r="AA143" t="str">
            <v>Semen Portland</v>
          </cell>
          <cell r="AB143" t="str">
            <v>zak</v>
          </cell>
          <cell r="AC143">
            <v>3</v>
          </cell>
        </row>
        <row r="144">
          <cell r="B144">
            <v>0</v>
          </cell>
          <cell r="C144">
            <v>0</v>
          </cell>
          <cell r="D144">
            <v>0</v>
          </cell>
          <cell r="E144" t="str">
            <v>Alat</v>
          </cell>
          <cell r="F144">
            <v>0</v>
          </cell>
          <cell r="G144">
            <v>0</v>
          </cell>
          <cell r="J144">
            <v>0</v>
          </cell>
          <cell r="K144">
            <v>2700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 t="str">
            <v>Concrete Mixer</v>
          </cell>
          <cell r="F145" t="str">
            <v>jam</v>
          </cell>
          <cell r="G145">
            <v>0</v>
          </cell>
          <cell r="I145">
            <v>0.2</v>
          </cell>
          <cell r="J145">
            <v>13500</v>
          </cell>
          <cell r="K145">
            <v>2700</v>
          </cell>
          <cell r="M145">
            <v>0</v>
          </cell>
          <cell r="N145">
            <v>158.77200000000002</v>
          </cell>
          <cell r="P145">
            <v>0</v>
          </cell>
          <cell r="Q145">
            <v>0</v>
          </cell>
          <cell r="R145">
            <v>2143422.0000000005</v>
          </cell>
          <cell r="S145">
            <v>0</v>
          </cell>
          <cell r="T145">
            <v>0</v>
          </cell>
          <cell r="Z145" t="str">
            <v>1.4.2.8</v>
          </cell>
          <cell r="AA145" t="str">
            <v>Concrete Mixer</v>
          </cell>
          <cell r="AB145" t="str">
            <v>jam</v>
          </cell>
          <cell r="AC145">
            <v>0.2</v>
          </cell>
        </row>
        <row r="146">
          <cell r="A146" t="str">
            <v>1.4.3</v>
          </cell>
          <cell r="B146">
            <v>3</v>
          </cell>
          <cell r="C146">
            <v>11104031</v>
          </cell>
          <cell r="D146" t="str">
            <v>Acian</v>
          </cell>
          <cell r="F146" t="str">
            <v>m²</v>
          </cell>
          <cell r="G146">
            <v>290</v>
          </cell>
          <cell r="J146">
            <v>0</v>
          </cell>
          <cell r="K146">
            <v>8500</v>
          </cell>
          <cell r="M146">
            <v>2465000</v>
          </cell>
          <cell r="N146">
            <v>0</v>
          </cell>
          <cell r="P146">
            <v>1951700</v>
          </cell>
          <cell r="Q146">
            <v>513299.99999999994</v>
          </cell>
          <cell r="R146">
            <v>0</v>
          </cell>
          <cell r="S146">
            <v>0</v>
          </cell>
          <cell r="T146">
            <v>2465000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 t="str">
            <v>Upah</v>
          </cell>
          <cell r="F147">
            <v>0</v>
          </cell>
          <cell r="G147">
            <v>0</v>
          </cell>
          <cell r="J147">
            <v>0</v>
          </cell>
          <cell r="K147">
            <v>6730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 t="str">
            <v>Pekerja</v>
          </cell>
          <cell r="F148" t="str">
            <v>oh</v>
          </cell>
          <cell r="G148">
            <v>0</v>
          </cell>
          <cell r="I148">
            <v>0.2</v>
          </cell>
          <cell r="J148">
            <v>18000</v>
          </cell>
          <cell r="K148">
            <v>3600</v>
          </cell>
          <cell r="M148">
            <v>0</v>
          </cell>
          <cell r="N148">
            <v>58</v>
          </cell>
          <cell r="P148">
            <v>1044000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Z148" t="str">
            <v>1.4.3.1</v>
          </cell>
          <cell r="AA148" t="str">
            <v>Pekerja</v>
          </cell>
          <cell r="AB148" t="str">
            <v>oh</v>
          </cell>
          <cell r="AC148">
            <v>0.2</v>
          </cell>
        </row>
        <row r="149">
          <cell r="B149">
            <v>0</v>
          </cell>
          <cell r="C149">
            <v>0</v>
          </cell>
          <cell r="D149">
            <v>0</v>
          </cell>
          <cell r="E149" t="str">
            <v>Tukang Batu</v>
          </cell>
          <cell r="F149" t="str">
            <v>oh</v>
          </cell>
          <cell r="G149">
            <v>0</v>
          </cell>
          <cell r="I149">
            <v>0.1</v>
          </cell>
          <cell r="J149">
            <v>25000</v>
          </cell>
          <cell r="K149">
            <v>2500</v>
          </cell>
          <cell r="M149">
            <v>0</v>
          </cell>
          <cell r="N149">
            <v>29</v>
          </cell>
          <cell r="P149">
            <v>725000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Z149" t="str">
            <v>1.4.3.2</v>
          </cell>
          <cell r="AA149" t="str">
            <v>Tukang Batu</v>
          </cell>
          <cell r="AB149" t="str">
            <v>oh</v>
          </cell>
          <cell r="AC149">
            <v>0.1</v>
          </cell>
        </row>
        <row r="150">
          <cell r="B150">
            <v>0</v>
          </cell>
          <cell r="C150">
            <v>0</v>
          </cell>
          <cell r="D150">
            <v>0</v>
          </cell>
          <cell r="E150" t="str">
            <v>Kepala Tukang</v>
          </cell>
          <cell r="F150" t="str">
            <v>oh</v>
          </cell>
          <cell r="G150">
            <v>0</v>
          </cell>
          <cell r="I150">
            <v>1.2E-2</v>
          </cell>
          <cell r="J150">
            <v>27500</v>
          </cell>
          <cell r="K150">
            <v>330</v>
          </cell>
          <cell r="M150">
            <v>0</v>
          </cell>
          <cell r="N150">
            <v>3.48</v>
          </cell>
          <cell r="P150">
            <v>95700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Z150" t="str">
            <v>1.4.3.3</v>
          </cell>
          <cell r="AA150" t="str">
            <v>Kepala Tukang</v>
          </cell>
          <cell r="AB150" t="str">
            <v>oh</v>
          </cell>
          <cell r="AC150">
            <v>1.2E-2</v>
          </cell>
        </row>
        <row r="151">
          <cell r="B151">
            <v>0</v>
          </cell>
          <cell r="C151">
            <v>0</v>
          </cell>
          <cell r="D151">
            <v>0</v>
          </cell>
          <cell r="E151" t="str">
            <v>Mandor</v>
          </cell>
          <cell r="F151" t="str">
            <v>oh</v>
          </cell>
          <cell r="G151">
            <v>0</v>
          </cell>
          <cell r="I151">
            <v>0.01</v>
          </cell>
          <cell r="J151">
            <v>30000</v>
          </cell>
          <cell r="K151">
            <v>300</v>
          </cell>
          <cell r="M151">
            <v>0</v>
          </cell>
          <cell r="N151">
            <v>2.9</v>
          </cell>
          <cell r="P151">
            <v>87000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Z151" t="str">
            <v>1.4.3.4</v>
          </cell>
          <cell r="AA151" t="str">
            <v>Mandor</v>
          </cell>
          <cell r="AB151" t="str">
            <v>oh</v>
          </cell>
          <cell r="AC151">
            <v>0.01</v>
          </cell>
        </row>
        <row r="152">
          <cell r="B152">
            <v>0</v>
          </cell>
          <cell r="C152">
            <v>0</v>
          </cell>
          <cell r="D152">
            <v>0</v>
          </cell>
          <cell r="E152" t="str">
            <v>Bahan</v>
          </cell>
          <cell r="F152">
            <v>0</v>
          </cell>
          <cell r="G152">
            <v>0</v>
          </cell>
          <cell r="J152">
            <v>0</v>
          </cell>
          <cell r="K152">
            <v>1770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 t="str">
            <v>Semen Portland</v>
          </cell>
          <cell r="F153" t="str">
            <v>zak</v>
          </cell>
          <cell r="G153">
            <v>0</v>
          </cell>
          <cell r="I153">
            <v>0.06</v>
          </cell>
          <cell r="J153">
            <v>29500</v>
          </cell>
          <cell r="K153">
            <v>1770</v>
          </cell>
          <cell r="M153">
            <v>0</v>
          </cell>
          <cell r="N153">
            <v>17.399999999999999</v>
          </cell>
          <cell r="P153">
            <v>0</v>
          </cell>
          <cell r="Q153">
            <v>513299.99999999994</v>
          </cell>
          <cell r="R153">
            <v>0</v>
          </cell>
          <cell r="S153">
            <v>0</v>
          </cell>
          <cell r="T153">
            <v>0</v>
          </cell>
          <cell r="Z153" t="str">
            <v>1.4.3.5</v>
          </cell>
          <cell r="AA153" t="str">
            <v>Semen Portland</v>
          </cell>
          <cell r="AB153" t="str">
            <v>zak</v>
          </cell>
          <cell r="AC153">
            <v>0.06</v>
          </cell>
        </row>
        <row r="154">
          <cell r="A154" t="str">
            <v>1.4.4</v>
          </cell>
          <cell r="B154">
            <v>4</v>
          </cell>
          <cell r="C154">
            <v>11104041</v>
          </cell>
          <cell r="D154" t="str">
            <v>Siaran 1 : 2</v>
          </cell>
          <cell r="F154" t="str">
            <v>m²</v>
          </cell>
          <cell r="G154">
            <v>769.3</v>
          </cell>
          <cell r="J154">
            <v>0</v>
          </cell>
          <cell r="K154">
            <v>9530</v>
          </cell>
          <cell r="M154">
            <v>7331429</v>
          </cell>
          <cell r="N154">
            <v>0</v>
          </cell>
          <cell r="P154">
            <v>4485019</v>
          </cell>
          <cell r="Q154">
            <v>2769480</v>
          </cell>
          <cell r="R154">
            <v>76930</v>
          </cell>
          <cell r="S154">
            <v>0</v>
          </cell>
          <cell r="T154">
            <v>7331429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 t="str">
            <v>Upah</v>
          </cell>
          <cell r="F155">
            <v>0</v>
          </cell>
          <cell r="G155">
            <v>0</v>
          </cell>
          <cell r="J155">
            <v>0</v>
          </cell>
          <cell r="K155">
            <v>5830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 t="str">
            <v>Pekerja</v>
          </cell>
          <cell r="F156" t="str">
            <v>oh</v>
          </cell>
          <cell r="G156">
            <v>0</v>
          </cell>
          <cell r="I156">
            <v>0.15</v>
          </cell>
          <cell r="J156">
            <v>18000</v>
          </cell>
          <cell r="K156">
            <v>2700</v>
          </cell>
          <cell r="M156">
            <v>0</v>
          </cell>
          <cell r="N156">
            <v>115.39499999999998</v>
          </cell>
          <cell r="P156">
            <v>2077109.9999999998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Z156" t="str">
            <v>1.4.4.1</v>
          </cell>
          <cell r="AA156" t="str">
            <v>Pekerja</v>
          </cell>
          <cell r="AB156" t="str">
            <v>oh</v>
          </cell>
          <cell r="AC156">
            <v>0.15</v>
          </cell>
        </row>
        <row r="157">
          <cell r="B157">
            <v>0</v>
          </cell>
          <cell r="C157">
            <v>0</v>
          </cell>
          <cell r="D157">
            <v>0</v>
          </cell>
          <cell r="E157" t="str">
            <v>Tukang Batu</v>
          </cell>
          <cell r="F157" t="str">
            <v>oh</v>
          </cell>
          <cell r="G157">
            <v>0</v>
          </cell>
          <cell r="I157">
            <v>0.1</v>
          </cell>
          <cell r="J157">
            <v>25000</v>
          </cell>
          <cell r="K157">
            <v>2500</v>
          </cell>
          <cell r="M157">
            <v>0</v>
          </cell>
          <cell r="N157">
            <v>76.930000000000007</v>
          </cell>
          <cell r="P157">
            <v>1923250.0000000002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Z157" t="str">
            <v>1.4.4.2</v>
          </cell>
          <cell r="AA157" t="str">
            <v>Tukang Batu</v>
          </cell>
          <cell r="AB157" t="str">
            <v>oh</v>
          </cell>
          <cell r="AC157">
            <v>0.1</v>
          </cell>
        </row>
        <row r="158">
          <cell r="B158">
            <v>0</v>
          </cell>
          <cell r="C158">
            <v>0</v>
          </cell>
          <cell r="D158">
            <v>0</v>
          </cell>
          <cell r="E158" t="str">
            <v>Kepala Tukang</v>
          </cell>
          <cell r="F158" t="str">
            <v>oh</v>
          </cell>
          <cell r="G158">
            <v>0</v>
          </cell>
          <cell r="I158">
            <v>1.2E-2</v>
          </cell>
          <cell r="J158">
            <v>27500</v>
          </cell>
          <cell r="K158">
            <v>330</v>
          </cell>
          <cell r="M158">
            <v>0</v>
          </cell>
          <cell r="N158">
            <v>9.2316000000000003</v>
          </cell>
          <cell r="P158">
            <v>253869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Z158" t="str">
            <v>1.4.4.3</v>
          </cell>
          <cell r="AA158" t="str">
            <v>Kepala Tukang</v>
          </cell>
          <cell r="AB158" t="str">
            <v>oh</v>
          </cell>
          <cell r="AC158">
            <v>1.2E-2</v>
          </cell>
        </row>
        <row r="159">
          <cell r="B159">
            <v>0</v>
          </cell>
          <cell r="C159">
            <v>0</v>
          </cell>
          <cell r="D159">
            <v>0</v>
          </cell>
          <cell r="E159" t="str">
            <v>Mandor</v>
          </cell>
          <cell r="F159" t="str">
            <v>oh</v>
          </cell>
          <cell r="G159">
            <v>0</v>
          </cell>
          <cell r="I159">
            <v>0.01</v>
          </cell>
          <cell r="J159">
            <v>30000</v>
          </cell>
          <cell r="K159">
            <v>300</v>
          </cell>
          <cell r="M159">
            <v>0</v>
          </cell>
          <cell r="N159">
            <v>7.6929999999999996</v>
          </cell>
          <cell r="P159">
            <v>230790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Z159" t="str">
            <v>1.4.4.4</v>
          </cell>
          <cell r="AA159" t="str">
            <v>Mandor</v>
          </cell>
          <cell r="AB159" t="str">
            <v>oh</v>
          </cell>
          <cell r="AC159">
            <v>0.01</v>
          </cell>
        </row>
        <row r="160">
          <cell r="B160">
            <v>0</v>
          </cell>
          <cell r="C160">
            <v>0</v>
          </cell>
          <cell r="D160">
            <v>0</v>
          </cell>
          <cell r="E160" t="str">
            <v>Bahan</v>
          </cell>
          <cell r="F160">
            <v>0</v>
          </cell>
          <cell r="G160">
            <v>0</v>
          </cell>
          <cell r="J160">
            <v>0</v>
          </cell>
          <cell r="K160">
            <v>3600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 t="str">
            <v>Semen Portland</v>
          </cell>
          <cell r="F161" t="str">
            <v>zak</v>
          </cell>
          <cell r="G161">
            <v>0</v>
          </cell>
          <cell r="I161">
            <v>0.08</v>
          </cell>
          <cell r="J161">
            <v>29500</v>
          </cell>
          <cell r="K161">
            <v>2360</v>
          </cell>
          <cell r="M161">
            <v>0</v>
          </cell>
          <cell r="N161">
            <v>61.543999999999997</v>
          </cell>
          <cell r="P161">
            <v>0</v>
          </cell>
          <cell r="Q161">
            <v>1815548</v>
          </cell>
          <cell r="R161">
            <v>0</v>
          </cell>
          <cell r="S161">
            <v>0</v>
          </cell>
          <cell r="T161">
            <v>0</v>
          </cell>
          <cell r="Z161" t="str">
            <v>1.4.4.5</v>
          </cell>
          <cell r="AA161" t="str">
            <v>Semen Portland</v>
          </cell>
          <cell r="AB161" t="str">
            <v>zak</v>
          </cell>
          <cell r="AC161">
            <v>0.08</v>
          </cell>
        </row>
        <row r="162">
          <cell r="B162">
            <v>0</v>
          </cell>
          <cell r="C162">
            <v>0</v>
          </cell>
          <cell r="D162">
            <v>0</v>
          </cell>
          <cell r="E162" t="str">
            <v>Pasir Pasang/beton</v>
          </cell>
          <cell r="F162" t="str">
            <v>m³</v>
          </cell>
          <cell r="G162">
            <v>0</v>
          </cell>
          <cell r="I162">
            <v>0.02</v>
          </cell>
          <cell r="J162">
            <v>62000</v>
          </cell>
          <cell r="K162">
            <v>1240</v>
          </cell>
          <cell r="M162">
            <v>0</v>
          </cell>
          <cell r="N162">
            <v>15.385999999999999</v>
          </cell>
          <cell r="P162">
            <v>0</v>
          </cell>
          <cell r="Q162">
            <v>953932</v>
          </cell>
          <cell r="R162">
            <v>0</v>
          </cell>
          <cell r="S162">
            <v>0</v>
          </cell>
          <cell r="T162">
            <v>0</v>
          </cell>
          <cell r="Z162" t="str">
            <v>1.4.4.6</v>
          </cell>
          <cell r="AA162" t="str">
            <v>Pasir Pasang/beton</v>
          </cell>
          <cell r="AB162" t="str">
            <v>m³</v>
          </cell>
          <cell r="AC162">
            <v>0.02</v>
          </cell>
        </row>
        <row r="163">
          <cell r="B163">
            <v>0</v>
          </cell>
          <cell r="C163">
            <v>0</v>
          </cell>
          <cell r="D163">
            <v>0</v>
          </cell>
          <cell r="E163" t="str">
            <v>Alat</v>
          </cell>
          <cell r="F163">
            <v>0</v>
          </cell>
          <cell r="G163">
            <v>0</v>
          </cell>
          <cell r="J163">
            <v>0</v>
          </cell>
          <cell r="K163">
            <v>100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 t="str">
            <v>Alat bantu</v>
          </cell>
          <cell r="F164" t="str">
            <v>Ls</v>
          </cell>
          <cell r="G164">
            <v>0</v>
          </cell>
          <cell r="I164">
            <v>100</v>
          </cell>
          <cell r="J164">
            <v>1</v>
          </cell>
          <cell r="K164">
            <v>100</v>
          </cell>
          <cell r="M164">
            <v>0</v>
          </cell>
          <cell r="N164">
            <v>76930</v>
          </cell>
          <cell r="P164">
            <v>0</v>
          </cell>
          <cell r="Q164">
            <v>0</v>
          </cell>
          <cell r="R164">
            <v>76930</v>
          </cell>
          <cell r="S164">
            <v>0</v>
          </cell>
          <cell r="T164">
            <v>0</v>
          </cell>
          <cell r="Z164" t="str">
            <v>1.4.4.7</v>
          </cell>
          <cell r="AA164" t="str">
            <v>Alat bantu</v>
          </cell>
          <cell r="AB164" t="str">
            <v>Ls</v>
          </cell>
          <cell r="AC164">
            <v>100</v>
          </cell>
        </row>
        <row r="165">
          <cell r="A165" t="str">
            <v>1.4.5</v>
          </cell>
          <cell r="B165">
            <v>5</v>
          </cell>
          <cell r="C165">
            <v>11104051</v>
          </cell>
          <cell r="D165" t="str">
            <v>Paving Block</v>
          </cell>
          <cell r="F165" t="str">
            <v>m²</v>
          </cell>
          <cell r="G165">
            <v>200</v>
          </cell>
          <cell r="J165">
            <v>0</v>
          </cell>
          <cell r="K165">
            <v>39000</v>
          </cell>
          <cell r="M165">
            <v>7800000</v>
          </cell>
          <cell r="N165">
            <v>0</v>
          </cell>
          <cell r="P165">
            <v>1500000</v>
          </cell>
          <cell r="Q165">
            <v>6200000</v>
          </cell>
          <cell r="R165">
            <v>100000</v>
          </cell>
          <cell r="S165">
            <v>0</v>
          </cell>
          <cell r="T165">
            <v>7800000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 t="str">
            <v>Upah</v>
          </cell>
          <cell r="F166">
            <v>0</v>
          </cell>
          <cell r="G166">
            <v>0</v>
          </cell>
          <cell r="J166">
            <v>0</v>
          </cell>
          <cell r="K166">
            <v>7500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 t="str">
            <v>Mandor</v>
          </cell>
          <cell r="F167" t="str">
            <v>oh</v>
          </cell>
          <cell r="G167">
            <v>0</v>
          </cell>
          <cell r="I167">
            <v>0.01</v>
          </cell>
          <cell r="J167">
            <v>30000</v>
          </cell>
          <cell r="K167">
            <v>300</v>
          </cell>
          <cell r="M167">
            <v>0</v>
          </cell>
          <cell r="N167">
            <v>2</v>
          </cell>
          <cell r="P167">
            <v>60000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Z167" t="str">
            <v>1.4.5.1</v>
          </cell>
          <cell r="AA167" t="str">
            <v>Mandor</v>
          </cell>
          <cell r="AB167" t="str">
            <v>oh</v>
          </cell>
          <cell r="AC167">
            <v>0.01</v>
          </cell>
        </row>
        <row r="168">
          <cell r="B168">
            <v>0</v>
          </cell>
          <cell r="C168">
            <v>0</v>
          </cell>
          <cell r="D168">
            <v>0</v>
          </cell>
          <cell r="E168" t="str">
            <v>Pekerja</v>
          </cell>
          <cell r="F168" t="str">
            <v>oh</v>
          </cell>
          <cell r="G168">
            <v>0</v>
          </cell>
          <cell r="I168">
            <v>0.4</v>
          </cell>
          <cell r="J168">
            <v>18000</v>
          </cell>
          <cell r="K168">
            <v>7200</v>
          </cell>
          <cell r="M168">
            <v>0</v>
          </cell>
          <cell r="N168">
            <v>80</v>
          </cell>
          <cell r="P168">
            <v>1440000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Z168" t="str">
            <v>1.4.5.2</v>
          </cell>
          <cell r="AA168" t="str">
            <v>Pekerja</v>
          </cell>
          <cell r="AB168" t="str">
            <v>oh</v>
          </cell>
          <cell r="AC168">
            <v>0.4</v>
          </cell>
        </row>
        <row r="169">
          <cell r="B169">
            <v>0</v>
          </cell>
          <cell r="C169">
            <v>0</v>
          </cell>
          <cell r="D169">
            <v>0</v>
          </cell>
          <cell r="E169" t="str">
            <v>Bahan</v>
          </cell>
          <cell r="F169">
            <v>0</v>
          </cell>
          <cell r="G169">
            <v>0</v>
          </cell>
          <cell r="J169">
            <v>0</v>
          </cell>
          <cell r="K169">
            <v>31000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 t="str">
            <v>Pasir urug</v>
          </cell>
          <cell r="F170" t="str">
            <v>m³</v>
          </cell>
          <cell r="G170">
            <v>0</v>
          </cell>
          <cell r="I170">
            <v>0.1</v>
          </cell>
          <cell r="J170">
            <v>40000</v>
          </cell>
          <cell r="K170">
            <v>4000</v>
          </cell>
          <cell r="M170">
            <v>0</v>
          </cell>
          <cell r="N170">
            <v>20</v>
          </cell>
          <cell r="P170">
            <v>0</v>
          </cell>
          <cell r="Q170">
            <v>800000</v>
          </cell>
          <cell r="R170">
            <v>0</v>
          </cell>
          <cell r="S170">
            <v>0</v>
          </cell>
          <cell r="T170">
            <v>0</v>
          </cell>
          <cell r="Z170" t="str">
            <v>1.4.5.3</v>
          </cell>
          <cell r="AA170" t="str">
            <v>Pasir urug</v>
          </cell>
          <cell r="AB170" t="str">
            <v>m³</v>
          </cell>
          <cell r="AC170">
            <v>0.1</v>
          </cell>
        </row>
        <row r="171">
          <cell r="B171">
            <v>0</v>
          </cell>
          <cell r="C171">
            <v>0</v>
          </cell>
          <cell r="D171">
            <v>0</v>
          </cell>
          <cell r="E171" t="str">
            <v>Paving Block</v>
          </cell>
          <cell r="F171" t="str">
            <v>m³</v>
          </cell>
          <cell r="G171">
            <v>0</v>
          </cell>
          <cell r="I171">
            <v>1</v>
          </cell>
          <cell r="J171">
            <v>27000</v>
          </cell>
          <cell r="K171">
            <v>27000</v>
          </cell>
          <cell r="M171">
            <v>0</v>
          </cell>
          <cell r="N171">
            <v>200</v>
          </cell>
          <cell r="P171">
            <v>0</v>
          </cell>
          <cell r="Q171">
            <v>5400000</v>
          </cell>
          <cell r="R171">
            <v>0</v>
          </cell>
          <cell r="S171">
            <v>0</v>
          </cell>
          <cell r="T171">
            <v>0</v>
          </cell>
          <cell r="Z171" t="str">
            <v>1.4.5.4</v>
          </cell>
          <cell r="AA171" t="str">
            <v>Paving Block</v>
          </cell>
          <cell r="AB171" t="str">
            <v>m³</v>
          </cell>
          <cell r="AC171">
            <v>1</v>
          </cell>
        </row>
        <row r="172">
          <cell r="B172">
            <v>0</v>
          </cell>
          <cell r="C172">
            <v>0</v>
          </cell>
          <cell r="D172">
            <v>0</v>
          </cell>
          <cell r="E172" t="str">
            <v>Alat</v>
          </cell>
          <cell r="F172">
            <v>0</v>
          </cell>
          <cell r="G172">
            <v>0</v>
          </cell>
          <cell r="J172">
            <v>0</v>
          </cell>
          <cell r="K172">
            <v>500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Alat Bantu</v>
          </cell>
          <cell r="F173" t="str">
            <v>Ls</v>
          </cell>
          <cell r="G173">
            <v>0</v>
          </cell>
          <cell r="I173">
            <v>500</v>
          </cell>
          <cell r="J173">
            <v>1</v>
          </cell>
          <cell r="K173">
            <v>500</v>
          </cell>
          <cell r="M173">
            <v>0</v>
          </cell>
          <cell r="N173">
            <v>100000</v>
          </cell>
          <cell r="P173">
            <v>0</v>
          </cell>
          <cell r="Q173">
            <v>0</v>
          </cell>
          <cell r="R173">
            <v>100000</v>
          </cell>
          <cell r="S173">
            <v>0</v>
          </cell>
          <cell r="T173">
            <v>0</v>
          </cell>
          <cell r="Z173" t="str">
            <v>1.4.5.5</v>
          </cell>
          <cell r="AA173" t="str">
            <v>Alat Bantu</v>
          </cell>
          <cell r="AB173" t="str">
            <v>Ls</v>
          </cell>
          <cell r="AC173">
            <v>500</v>
          </cell>
        </row>
        <row r="174">
          <cell r="A174" t="str">
            <v>1.5.0</v>
          </cell>
          <cell r="B174" t="str">
            <v>V</v>
          </cell>
          <cell r="C174">
            <v>11105001</v>
          </cell>
          <cell r="D174" t="str">
            <v>PEKERJAAN PERBAIKAN RUMAH POMPA DAN GENSET</v>
          </cell>
          <cell r="F174">
            <v>0</v>
          </cell>
          <cell r="G174">
            <v>0</v>
          </cell>
          <cell r="J174">
            <v>0</v>
          </cell>
          <cell r="K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</row>
        <row r="175">
          <cell r="A175" t="str">
            <v>1.5.1</v>
          </cell>
          <cell r="B175">
            <v>1</v>
          </cell>
          <cell r="C175">
            <v>11105011</v>
          </cell>
          <cell r="D175" t="str">
            <v>Kusen Pintu</v>
          </cell>
          <cell r="F175" t="str">
            <v>m³</v>
          </cell>
          <cell r="G175">
            <v>1.67</v>
          </cell>
          <cell r="J175">
            <v>0</v>
          </cell>
          <cell r="K175">
            <v>5230500</v>
          </cell>
          <cell r="M175">
            <v>8734935</v>
          </cell>
          <cell r="N175">
            <v>0</v>
          </cell>
          <cell r="P175">
            <v>1448725</v>
          </cell>
          <cell r="Q175">
            <v>7277860</v>
          </cell>
          <cell r="R175">
            <v>8350</v>
          </cell>
          <cell r="S175">
            <v>0</v>
          </cell>
          <cell r="T175">
            <v>8734935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 t="str">
            <v>Upah</v>
          </cell>
          <cell r="F176">
            <v>0</v>
          </cell>
          <cell r="G176">
            <v>0</v>
          </cell>
          <cell r="J176">
            <v>0</v>
          </cell>
          <cell r="K176">
            <v>867500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 t="str">
            <v>Tukang Kayu</v>
          </cell>
          <cell r="F177" t="str">
            <v>oh</v>
          </cell>
          <cell r="G177">
            <v>0</v>
          </cell>
          <cell r="I177">
            <v>24</v>
          </cell>
          <cell r="J177">
            <v>25000</v>
          </cell>
          <cell r="K177">
            <v>600000</v>
          </cell>
          <cell r="M177">
            <v>0</v>
          </cell>
          <cell r="N177">
            <v>40.08</v>
          </cell>
          <cell r="P177">
            <v>1002000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Z177" t="str">
            <v>1.5.1.1</v>
          </cell>
          <cell r="AA177" t="str">
            <v>Tukang Kayu</v>
          </cell>
          <cell r="AB177" t="str">
            <v>oh</v>
          </cell>
          <cell r="AC177">
            <v>24</v>
          </cell>
        </row>
        <row r="178">
          <cell r="B178">
            <v>0</v>
          </cell>
          <cell r="C178">
            <v>0</v>
          </cell>
          <cell r="D178">
            <v>0</v>
          </cell>
          <cell r="E178" t="str">
            <v>Pekerja</v>
          </cell>
          <cell r="F178" t="str">
            <v>oh</v>
          </cell>
          <cell r="G178">
            <v>0</v>
          </cell>
          <cell r="I178">
            <v>9</v>
          </cell>
          <cell r="J178">
            <v>18000</v>
          </cell>
          <cell r="K178">
            <v>162000</v>
          </cell>
          <cell r="M178">
            <v>0</v>
          </cell>
          <cell r="N178">
            <v>15.03</v>
          </cell>
          <cell r="P178">
            <v>270540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Z178" t="str">
            <v>1.5.1.2</v>
          </cell>
          <cell r="AA178" t="str">
            <v>Pekerja</v>
          </cell>
          <cell r="AB178" t="str">
            <v>oh</v>
          </cell>
          <cell r="AC178">
            <v>9</v>
          </cell>
        </row>
        <row r="179">
          <cell r="B179">
            <v>0</v>
          </cell>
          <cell r="C179">
            <v>0</v>
          </cell>
          <cell r="D179">
            <v>0</v>
          </cell>
          <cell r="E179" t="str">
            <v>Kepala Tukang</v>
          </cell>
          <cell r="F179" t="str">
            <v>oh</v>
          </cell>
          <cell r="G179">
            <v>0</v>
          </cell>
          <cell r="I179">
            <v>3.4</v>
          </cell>
          <cell r="J179">
            <v>27500</v>
          </cell>
          <cell r="K179">
            <v>93500</v>
          </cell>
          <cell r="M179">
            <v>0</v>
          </cell>
          <cell r="N179">
            <v>5.6779999999999999</v>
          </cell>
          <cell r="P179">
            <v>156145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Z179" t="str">
            <v>1.5.1.3</v>
          </cell>
          <cell r="AA179" t="str">
            <v>Kepala Tukang</v>
          </cell>
          <cell r="AB179" t="str">
            <v>oh</v>
          </cell>
          <cell r="AC179">
            <v>3.4</v>
          </cell>
        </row>
        <row r="180">
          <cell r="B180">
            <v>0</v>
          </cell>
          <cell r="C180">
            <v>0</v>
          </cell>
          <cell r="D180">
            <v>0</v>
          </cell>
          <cell r="E180" t="str">
            <v>Mandor</v>
          </cell>
          <cell r="F180" t="str">
            <v>oh</v>
          </cell>
          <cell r="G180">
            <v>0</v>
          </cell>
          <cell r="I180">
            <v>0.4</v>
          </cell>
          <cell r="J180">
            <v>30000</v>
          </cell>
          <cell r="K180">
            <v>12000</v>
          </cell>
          <cell r="M180">
            <v>0</v>
          </cell>
          <cell r="N180">
            <v>0.66800000000000004</v>
          </cell>
          <cell r="P180">
            <v>20040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Z180" t="str">
            <v>1.5.1.4</v>
          </cell>
          <cell r="AA180" t="str">
            <v>Mandor</v>
          </cell>
          <cell r="AB180" t="str">
            <v>oh</v>
          </cell>
          <cell r="AC180">
            <v>0.4</v>
          </cell>
        </row>
        <row r="181">
          <cell r="B181">
            <v>0</v>
          </cell>
          <cell r="C181">
            <v>0</v>
          </cell>
          <cell r="D181">
            <v>0</v>
          </cell>
          <cell r="E181" t="str">
            <v>Bahan</v>
          </cell>
          <cell r="F181">
            <v>0</v>
          </cell>
          <cell r="G181">
            <v>0</v>
          </cell>
          <cell r="J181">
            <v>0</v>
          </cell>
          <cell r="K181">
            <v>4358000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 t="str">
            <v>Kayu Kelas I</v>
          </cell>
          <cell r="F182" t="str">
            <v>m³</v>
          </cell>
          <cell r="G182">
            <v>0</v>
          </cell>
          <cell r="I182">
            <v>1.1000000000000001</v>
          </cell>
          <cell r="J182">
            <v>3900000</v>
          </cell>
          <cell r="K182">
            <v>4290000</v>
          </cell>
          <cell r="M182">
            <v>0</v>
          </cell>
          <cell r="N182">
            <v>1.837</v>
          </cell>
          <cell r="P182">
            <v>0</v>
          </cell>
          <cell r="Q182">
            <v>7164300</v>
          </cell>
          <cell r="R182">
            <v>0</v>
          </cell>
          <cell r="S182">
            <v>0</v>
          </cell>
          <cell r="T182">
            <v>0</v>
          </cell>
          <cell r="Z182" t="str">
            <v>1.5.1.5</v>
          </cell>
          <cell r="AA182" t="str">
            <v>Kayu Kelas I</v>
          </cell>
          <cell r="AB182" t="str">
            <v>m³</v>
          </cell>
          <cell r="AC182">
            <v>1.1000000000000001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Paku</v>
          </cell>
          <cell r="F183" t="str">
            <v>kg</v>
          </cell>
          <cell r="G183">
            <v>0</v>
          </cell>
          <cell r="I183">
            <v>8</v>
          </cell>
          <cell r="J183">
            <v>8500</v>
          </cell>
          <cell r="K183">
            <v>68000</v>
          </cell>
          <cell r="M183">
            <v>0</v>
          </cell>
          <cell r="N183">
            <v>13.36</v>
          </cell>
          <cell r="P183">
            <v>0</v>
          </cell>
          <cell r="Q183">
            <v>113560</v>
          </cell>
          <cell r="R183">
            <v>0</v>
          </cell>
          <cell r="S183">
            <v>0</v>
          </cell>
          <cell r="T183">
            <v>0</v>
          </cell>
          <cell r="Z183" t="str">
            <v>1.5.1.6</v>
          </cell>
          <cell r="AA183" t="str">
            <v>Paku</v>
          </cell>
          <cell r="AB183" t="str">
            <v>kg</v>
          </cell>
          <cell r="AC183">
            <v>8</v>
          </cell>
        </row>
        <row r="184">
          <cell r="B184">
            <v>0</v>
          </cell>
          <cell r="C184">
            <v>0</v>
          </cell>
          <cell r="D184">
            <v>0</v>
          </cell>
          <cell r="E184" t="str">
            <v>Alat</v>
          </cell>
          <cell r="F184">
            <v>0</v>
          </cell>
          <cell r="G184">
            <v>0</v>
          </cell>
          <cell r="J184">
            <v>0</v>
          </cell>
          <cell r="K184">
            <v>5000</v>
          </cell>
          <cell r="M184">
            <v>0</v>
          </cell>
          <cell r="N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 t="str">
            <v>Alat Bantu</v>
          </cell>
          <cell r="F185" t="str">
            <v>Ls</v>
          </cell>
          <cell r="G185">
            <v>0</v>
          </cell>
          <cell r="I185">
            <v>5000</v>
          </cell>
          <cell r="J185">
            <v>1</v>
          </cell>
          <cell r="K185">
            <v>5000</v>
          </cell>
          <cell r="M185">
            <v>0</v>
          </cell>
          <cell r="N185">
            <v>8350</v>
          </cell>
          <cell r="P185">
            <v>0</v>
          </cell>
          <cell r="Q185">
            <v>0</v>
          </cell>
          <cell r="R185">
            <v>8350</v>
          </cell>
          <cell r="S185">
            <v>0</v>
          </cell>
          <cell r="T185">
            <v>0</v>
          </cell>
          <cell r="Z185" t="str">
            <v>1.5.1.7</v>
          </cell>
          <cell r="AA185" t="str">
            <v>Alat Bantu</v>
          </cell>
          <cell r="AB185" t="str">
            <v>Ls</v>
          </cell>
          <cell r="AC185">
            <v>5000</v>
          </cell>
        </row>
        <row r="186">
          <cell r="A186" t="str">
            <v>1.5.2</v>
          </cell>
          <cell r="B186">
            <v>2</v>
          </cell>
          <cell r="C186">
            <v>11105021</v>
          </cell>
          <cell r="D186" t="str">
            <v>Daun Pintu dan Jendela</v>
          </cell>
          <cell r="F186" t="str">
            <v>m²</v>
          </cell>
          <cell r="G186">
            <v>61.7</v>
          </cell>
          <cell r="J186">
            <v>0</v>
          </cell>
          <cell r="K186">
            <v>259700</v>
          </cell>
          <cell r="M186">
            <v>16023490</v>
          </cell>
          <cell r="N186">
            <v>0</v>
          </cell>
          <cell r="P186">
            <v>12679350.000000002</v>
          </cell>
          <cell r="Q186">
            <v>3344140.0000000005</v>
          </cell>
          <cell r="R186">
            <v>0</v>
          </cell>
          <cell r="S186">
            <v>0</v>
          </cell>
          <cell r="T186">
            <v>16023490.000000002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 t="str">
            <v>Upah</v>
          </cell>
          <cell r="F187">
            <v>0</v>
          </cell>
          <cell r="G187">
            <v>0</v>
          </cell>
          <cell r="J187">
            <v>0</v>
          </cell>
          <cell r="K187">
            <v>205500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Tukang Kayu</v>
          </cell>
          <cell r="F188" t="str">
            <v>oh</v>
          </cell>
          <cell r="G188">
            <v>0</v>
          </cell>
          <cell r="I188">
            <v>6</v>
          </cell>
          <cell r="J188">
            <v>25000</v>
          </cell>
          <cell r="K188">
            <v>150000</v>
          </cell>
          <cell r="M188">
            <v>0</v>
          </cell>
          <cell r="N188">
            <v>370.20000000000005</v>
          </cell>
          <cell r="P188">
            <v>9255000.0000000019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Z188" t="str">
            <v>1.5.2.1</v>
          </cell>
          <cell r="AA188" t="str">
            <v>Tukang Kayu</v>
          </cell>
          <cell r="AB188" t="str">
            <v>oh</v>
          </cell>
          <cell r="AC188">
            <v>6</v>
          </cell>
        </row>
        <row r="189">
          <cell r="B189">
            <v>0</v>
          </cell>
          <cell r="C189">
            <v>0</v>
          </cell>
          <cell r="D189">
            <v>0</v>
          </cell>
          <cell r="E189" t="str">
            <v>Kepala Tukang</v>
          </cell>
          <cell r="F189" t="str">
            <v>oh</v>
          </cell>
          <cell r="G189">
            <v>0</v>
          </cell>
          <cell r="I189">
            <v>0.6</v>
          </cell>
          <cell r="J189">
            <v>27500</v>
          </cell>
          <cell r="K189">
            <v>16500</v>
          </cell>
          <cell r="M189">
            <v>0</v>
          </cell>
          <cell r="N189">
            <v>37.020000000000003</v>
          </cell>
          <cell r="P189">
            <v>1018050.0000000001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Z189" t="str">
            <v>1.5.2.2</v>
          </cell>
          <cell r="AA189" t="str">
            <v>Kepala Tukang</v>
          </cell>
          <cell r="AB189" t="str">
            <v>oh</v>
          </cell>
          <cell r="AC189">
            <v>0.6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Pekerja</v>
          </cell>
          <cell r="F190" t="str">
            <v>oh</v>
          </cell>
          <cell r="G190">
            <v>0</v>
          </cell>
          <cell r="I190">
            <v>2</v>
          </cell>
          <cell r="J190">
            <v>18000</v>
          </cell>
          <cell r="K190">
            <v>36000</v>
          </cell>
          <cell r="M190">
            <v>0</v>
          </cell>
          <cell r="N190">
            <v>123.4</v>
          </cell>
          <cell r="P190">
            <v>2221200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Z190" t="str">
            <v>1.5.2.3</v>
          </cell>
          <cell r="AA190" t="str">
            <v>Pekerja</v>
          </cell>
          <cell r="AB190" t="str">
            <v>oh</v>
          </cell>
          <cell r="AC190">
            <v>2</v>
          </cell>
        </row>
        <row r="191">
          <cell r="B191">
            <v>0</v>
          </cell>
          <cell r="C191">
            <v>0</v>
          </cell>
          <cell r="D191">
            <v>0</v>
          </cell>
          <cell r="E191" t="str">
            <v>Mandor</v>
          </cell>
          <cell r="F191" t="str">
            <v>oh</v>
          </cell>
          <cell r="G191">
            <v>0</v>
          </cell>
          <cell r="I191">
            <v>0.1</v>
          </cell>
          <cell r="J191">
            <v>30000</v>
          </cell>
          <cell r="K191">
            <v>3000</v>
          </cell>
          <cell r="M191">
            <v>0</v>
          </cell>
          <cell r="N191">
            <v>6.1700000000000008</v>
          </cell>
          <cell r="P191">
            <v>185100.00000000003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Z191" t="str">
            <v>1.5.2.4</v>
          </cell>
          <cell r="AA191" t="str">
            <v>Mandor</v>
          </cell>
          <cell r="AB191" t="str">
            <v>oh</v>
          </cell>
          <cell r="AC191">
            <v>0.1</v>
          </cell>
        </row>
        <row r="192">
          <cell r="B192">
            <v>0</v>
          </cell>
          <cell r="C192">
            <v>0</v>
          </cell>
          <cell r="D192">
            <v>0</v>
          </cell>
          <cell r="E192" t="str">
            <v>Bahan</v>
          </cell>
          <cell r="F192">
            <v>0</v>
          </cell>
          <cell r="G192">
            <v>0</v>
          </cell>
          <cell r="J192">
            <v>0</v>
          </cell>
          <cell r="K192">
            <v>54200.000000000007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 t="str">
            <v>Papan Kelas II</v>
          </cell>
          <cell r="F193" t="str">
            <v>m³</v>
          </cell>
          <cell r="G193">
            <v>0</v>
          </cell>
          <cell r="I193">
            <v>3.5000000000000003E-2</v>
          </cell>
          <cell r="J193">
            <v>1500000</v>
          </cell>
          <cell r="K193">
            <v>52500.000000000007</v>
          </cell>
          <cell r="M193">
            <v>0</v>
          </cell>
          <cell r="N193">
            <v>2.1595000000000004</v>
          </cell>
          <cell r="P193">
            <v>0</v>
          </cell>
          <cell r="Q193">
            <v>3239250.0000000005</v>
          </cell>
          <cell r="R193">
            <v>0</v>
          </cell>
          <cell r="S193">
            <v>0</v>
          </cell>
          <cell r="T193">
            <v>0</v>
          </cell>
          <cell r="Z193" t="str">
            <v>1.5.2.5</v>
          </cell>
          <cell r="AA193" t="str">
            <v>Papan Kelas II</v>
          </cell>
          <cell r="AB193" t="str">
            <v>m³</v>
          </cell>
          <cell r="AC193">
            <v>3.5000000000000003E-2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Paku</v>
          </cell>
          <cell r="F194" t="str">
            <v>kg</v>
          </cell>
          <cell r="G194">
            <v>0</v>
          </cell>
          <cell r="I194">
            <v>0.2</v>
          </cell>
          <cell r="J194">
            <v>8500</v>
          </cell>
          <cell r="K194">
            <v>1700</v>
          </cell>
          <cell r="M194">
            <v>0</v>
          </cell>
          <cell r="N194">
            <v>12.340000000000002</v>
          </cell>
          <cell r="P194">
            <v>0</v>
          </cell>
          <cell r="Q194">
            <v>104890.00000000001</v>
          </cell>
          <cell r="R194">
            <v>0</v>
          </cell>
          <cell r="S194">
            <v>0</v>
          </cell>
          <cell r="T194">
            <v>0</v>
          </cell>
          <cell r="Z194" t="str">
            <v>1.5.2.6</v>
          </cell>
          <cell r="AA194" t="str">
            <v>Paku</v>
          </cell>
          <cell r="AB194" t="str">
            <v>kg</v>
          </cell>
          <cell r="AC194">
            <v>0.2</v>
          </cell>
        </row>
        <row r="195">
          <cell r="A195" t="str">
            <v>1.5.3</v>
          </cell>
          <cell r="B195">
            <v>3</v>
          </cell>
          <cell r="C195">
            <v>11105031</v>
          </cell>
          <cell r="D195" t="str">
            <v>Plafond</v>
          </cell>
          <cell r="F195" t="str">
            <v>m²</v>
          </cell>
          <cell r="G195">
            <v>200</v>
          </cell>
          <cell r="J195">
            <v>0</v>
          </cell>
          <cell r="K195">
            <v>38449</v>
          </cell>
          <cell r="M195">
            <v>7689800</v>
          </cell>
          <cell r="N195">
            <v>0</v>
          </cell>
          <cell r="P195">
            <v>3058000</v>
          </cell>
          <cell r="Q195">
            <v>4631800</v>
          </cell>
          <cell r="R195">
            <v>0</v>
          </cell>
          <cell r="S195">
            <v>0</v>
          </cell>
          <cell r="T195">
            <v>7689800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Upah</v>
          </cell>
          <cell r="F196">
            <v>0</v>
          </cell>
          <cell r="G196">
            <v>0</v>
          </cell>
          <cell r="J196">
            <v>0</v>
          </cell>
          <cell r="K196">
            <v>15290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Tukang Kayu</v>
          </cell>
          <cell r="F197" t="str">
            <v>oh</v>
          </cell>
          <cell r="G197">
            <v>0</v>
          </cell>
          <cell r="I197">
            <v>0.45</v>
          </cell>
          <cell r="J197">
            <v>25000</v>
          </cell>
          <cell r="K197">
            <v>11250</v>
          </cell>
          <cell r="M197">
            <v>0</v>
          </cell>
          <cell r="N197">
            <v>90</v>
          </cell>
          <cell r="P197">
            <v>2250000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Z197" t="str">
            <v>1.5.3.1</v>
          </cell>
          <cell r="AA197" t="str">
            <v>Tukang Kayu</v>
          </cell>
          <cell r="AB197" t="str">
            <v>oh</v>
          </cell>
          <cell r="AC197">
            <v>0.45</v>
          </cell>
        </row>
        <row r="198">
          <cell r="B198">
            <v>0</v>
          </cell>
          <cell r="C198">
            <v>0</v>
          </cell>
          <cell r="D198">
            <v>0</v>
          </cell>
          <cell r="E198" t="str">
            <v>Kepala Tukang</v>
          </cell>
          <cell r="F198" t="str">
            <v>oh</v>
          </cell>
          <cell r="G198">
            <v>0</v>
          </cell>
          <cell r="I198">
            <v>0.04</v>
          </cell>
          <cell r="J198">
            <v>27500</v>
          </cell>
          <cell r="K198">
            <v>1100</v>
          </cell>
          <cell r="M198">
            <v>0</v>
          </cell>
          <cell r="N198">
            <v>8</v>
          </cell>
          <cell r="P198">
            <v>220000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Z198" t="str">
            <v>1.5.3.2</v>
          </cell>
          <cell r="AA198" t="str">
            <v>Kepala Tukang</v>
          </cell>
          <cell r="AB198" t="str">
            <v>oh</v>
          </cell>
          <cell r="AC198">
            <v>0.04</v>
          </cell>
        </row>
        <row r="199">
          <cell r="B199">
            <v>0</v>
          </cell>
          <cell r="C199">
            <v>0</v>
          </cell>
          <cell r="D199">
            <v>0</v>
          </cell>
          <cell r="E199" t="str">
            <v>Pekerja</v>
          </cell>
          <cell r="F199" t="str">
            <v>oh</v>
          </cell>
          <cell r="G199">
            <v>0</v>
          </cell>
          <cell r="I199">
            <v>0.14000000000000001</v>
          </cell>
          <cell r="J199">
            <v>18000</v>
          </cell>
          <cell r="K199">
            <v>2520.0000000000005</v>
          </cell>
          <cell r="M199">
            <v>0</v>
          </cell>
          <cell r="N199">
            <v>28.000000000000004</v>
          </cell>
          <cell r="P199">
            <v>504000.00000000006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Z199" t="str">
            <v>1.5.3.3</v>
          </cell>
          <cell r="AA199" t="str">
            <v>Pekerja</v>
          </cell>
          <cell r="AB199" t="str">
            <v>oh</v>
          </cell>
          <cell r="AC199">
            <v>0.14000000000000001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Mandor</v>
          </cell>
          <cell r="F200" t="str">
            <v>oh</v>
          </cell>
          <cell r="G200">
            <v>0</v>
          </cell>
          <cell r="I200">
            <v>1.4E-2</v>
          </cell>
          <cell r="J200">
            <v>30000</v>
          </cell>
          <cell r="K200">
            <v>420</v>
          </cell>
          <cell r="M200">
            <v>0</v>
          </cell>
          <cell r="N200">
            <v>2.8000000000000003</v>
          </cell>
          <cell r="P200">
            <v>84000.000000000015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Z200" t="str">
            <v>1.5.3.4</v>
          </cell>
          <cell r="AA200" t="str">
            <v>Mandor</v>
          </cell>
          <cell r="AB200" t="str">
            <v>oh</v>
          </cell>
          <cell r="AC200">
            <v>1.4E-2</v>
          </cell>
        </row>
        <row r="201">
          <cell r="B201">
            <v>0</v>
          </cell>
          <cell r="C201">
            <v>0</v>
          </cell>
          <cell r="D201">
            <v>0</v>
          </cell>
          <cell r="E201" t="str">
            <v>Bahan</v>
          </cell>
          <cell r="F201">
            <v>0</v>
          </cell>
          <cell r="G201">
            <v>0</v>
          </cell>
          <cell r="J201">
            <v>0</v>
          </cell>
          <cell r="K201">
            <v>23159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 t="str">
            <v>Tripleks</v>
          </cell>
          <cell r="F202" t="str">
            <v>lbr</v>
          </cell>
          <cell r="G202">
            <v>0</v>
          </cell>
          <cell r="I202">
            <v>0.34699999999999998</v>
          </cell>
          <cell r="J202">
            <v>47000</v>
          </cell>
          <cell r="K202">
            <v>16308.999999999998</v>
          </cell>
          <cell r="M202">
            <v>0</v>
          </cell>
          <cell r="N202">
            <v>69.399999999999991</v>
          </cell>
          <cell r="P202">
            <v>0</v>
          </cell>
          <cell r="Q202">
            <v>3261799.9999999995</v>
          </cell>
          <cell r="R202">
            <v>0</v>
          </cell>
          <cell r="S202">
            <v>0</v>
          </cell>
          <cell r="T202">
            <v>0</v>
          </cell>
          <cell r="Z202" t="str">
            <v>1.5.3.5</v>
          </cell>
          <cell r="AA202" t="str">
            <v>Tripleks</v>
          </cell>
          <cell r="AB202" t="str">
            <v>lbr</v>
          </cell>
          <cell r="AC202">
            <v>0.34699999999999998</v>
          </cell>
        </row>
        <row r="203">
          <cell r="B203">
            <v>0</v>
          </cell>
          <cell r="C203">
            <v>0</v>
          </cell>
          <cell r="D203">
            <v>0</v>
          </cell>
          <cell r="E203" t="str">
            <v>Papan Kelas II</v>
          </cell>
          <cell r="F203" t="str">
            <v>m³</v>
          </cell>
          <cell r="G203">
            <v>0</v>
          </cell>
          <cell r="I203">
            <v>4.0000000000000001E-3</v>
          </cell>
          <cell r="J203">
            <v>1500000</v>
          </cell>
          <cell r="K203">
            <v>6000</v>
          </cell>
          <cell r="M203">
            <v>0</v>
          </cell>
          <cell r="N203">
            <v>0.8</v>
          </cell>
          <cell r="P203">
            <v>0</v>
          </cell>
          <cell r="Q203">
            <v>1200000</v>
          </cell>
          <cell r="R203">
            <v>0</v>
          </cell>
          <cell r="S203">
            <v>0</v>
          </cell>
          <cell r="T203">
            <v>0</v>
          </cell>
          <cell r="Z203" t="str">
            <v>1.5.3.6</v>
          </cell>
          <cell r="AA203" t="str">
            <v>Papan Kelas II</v>
          </cell>
          <cell r="AB203" t="str">
            <v>m³</v>
          </cell>
          <cell r="AC203">
            <v>4.0000000000000001E-3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Paku</v>
          </cell>
          <cell r="F204" t="str">
            <v>kg</v>
          </cell>
          <cell r="G204">
            <v>0</v>
          </cell>
          <cell r="I204">
            <v>0.1</v>
          </cell>
          <cell r="J204">
            <v>8500</v>
          </cell>
          <cell r="K204">
            <v>850</v>
          </cell>
          <cell r="M204">
            <v>0</v>
          </cell>
          <cell r="N204">
            <v>20</v>
          </cell>
          <cell r="P204">
            <v>0</v>
          </cell>
          <cell r="Q204">
            <v>170000</v>
          </cell>
          <cell r="R204">
            <v>0</v>
          </cell>
          <cell r="S204">
            <v>0</v>
          </cell>
          <cell r="T204">
            <v>0</v>
          </cell>
          <cell r="Z204" t="str">
            <v>1.5.3.7</v>
          </cell>
          <cell r="AA204" t="str">
            <v>Paku</v>
          </cell>
          <cell r="AB204" t="str">
            <v>kg</v>
          </cell>
          <cell r="AC204">
            <v>0.1</v>
          </cell>
        </row>
        <row r="205">
          <cell r="A205" t="str">
            <v>1.5.4</v>
          </cell>
          <cell r="B205">
            <v>4</v>
          </cell>
          <cell r="C205">
            <v>11105041</v>
          </cell>
          <cell r="D205" t="str">
            <v>Pengecatan Tembok</v>
          </cell>
          <cell r="F205" t="str">
            <v>m²</v>
          </cell>
          <cell r="G205">
            <v>1020</v>
          </cell>
          <cell r="J205">
            <v>0</v>
          </cell>
          <cell r="K205">
            <v>9582.5</v>
          </cell>
          <cell r="M205">
            <v>9774150</v>
          </cell>
          <cell r="N205">
            <v>0</v>
          </cell>
          <cell r="P205">
            <v>4602750</v>
          </cell>
          <cell r="Q205">
            <v>4967400</v>
          </cell>
          <cell r="R205">
            <v>204000</v>
          </cell>
          <cell r="S205">
            <v>0</v>
          </cell>
          <cell r="T205">
            <v>9774150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Upah</v>
          </cell>
          <cell r="F206">
            <v>0</v>
          </cell>
          <cell r="G206">
            <v>0</v>
          </cell>
          <cell r="J206">
            <v>0</v>
          </cell>
          <cell r="K206">
            <v>4512.5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 t="str">
            <v>Tukang Cat</v>
          </cell>
          <cell r="F207" t="str">
            <v>oh</v>
          </cell>
          <cell r="G207">
            <v>0</v>
          </cell>
          <cell r="I207">
            <v>0.05</v>
          </cell>
          <cell r="J207">
            <v>25000</v>
          </cell>
          <cell r="K207">
            <v>1250</v>
          </cell>
          <cell r="M207">
            <v>0</v>
          </cell>
          <cell r="N207">
            <v>51</v>
          </cell>
          <cell r="P207">
            <v>1275000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Z207" t="str">
            <v>1.5.4.1</v>
          </cell>
          <cell r="AA207" t="str">
            <v>Tukang Cat</v>
          </cell>
          <cell r="AB207" t="str">
            <v>oh</v>
          </cell>
          <cell r="AC207">
            <v>0.05</v>
          </cell>
        </row>
        <row r="208">
          <cell r="B208">
            <v>0</v>
          </cell>
          <cell r="C208">
            <v>0</v>
          </cell>
          <cell r="D208">
            <v>0</v>
          </cell>
          <cell r="E208" t="str">
            <v>Kepala Tukang</v>
          </cell>
          <cell r="F208" t="str">
            <v>oh</v>
          </cell>
          <cell r="G208">
            <v>0</v>
          </cell>
          <cell r="I208">
            <v>1.4999999999999999E-2</v>
          </cell>
          <cell r="J208">
            <v>27500</v>
          </cell>
          <cell r="K208">
            <v>412.5</v>
          </cell>
          <cell r="M208">
            <v>0</v>
          </cell>
          <cell r="N208">
            <v>15.299999999999999</v>
          </cell>
          <cell r="P208">
            <v>420749.99999999994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Z208" t="str">
            <v>1.5.4.2</v>
          </cell>
          <cell r="AA208" t="str">
            <v>Kepala Tukang</v>
          </cell>
          <cell r="AB208" t="str">
            <v>oh</v>
          </cell>
          <cell r="AC208">
            <v>1.4999999999999999E-2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Pekerja</v>
          </cell>
          <cell r="F209" t="str">
            <v>oh</v>
          </cell>
          <cell r="G209">
            <v>0</v>
          </cell>
          <cell r="I209">
            <v>0.1</v>
          </cell>
          <cell r="J209">
            <v>18000</v>
          </cell>
          <cell r="K209">
            <v>1800</v>
          </cell>
          <cell r="M209">
            <v>0</v>
          </cell>
          <cell r="N209">
            <v>102</v>
          </cell>
          <cell r="P209">
            <v>1836000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Z209" t="str">
            <v>1.5.4.3</v>
          </cell>
          <cell r="AA209" t="str">
            <v>Pekerja</v>
          </cell>
          <cell r="AB209" t="str">
            <v>oh</v>
          </cell>
          <cell r="AC209">
            <v>0.1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Mandor</v>
          </cell>
          <cell r="F210" t="str">
            <v>oh</v>
          </cell>
          <cell r="G210">
            <v>0</v>
          </cell>
          <cell r="I210">
            <v>3.5000000000000003E-2</v>
          </cell>
          <cell r="J210">
            <v>30000</v>
          </cell>
          <cell r="K210">
            <v>1050</v>
          </cell>
          <cell r="M210">
            <v>0</v>
          </cell>
          <cell r="N210">
            <v>35.700000000000003</v>
          </cell>
          <cell r="P210">
            <v>1071000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Z210" t="str">
            <v>1.5.4.4</v>
          </cell>
          <cell r="AA210" t="str">
            <v>Mandor</v>
          </cell>
          <cell r="AB210" t="str">
            <v>oh</v>
          </cell>
          <cell r="AC210">
            <v>3.5000000000000003E-2</v>
          </cell>
        </row>
        <row r="211">
          <cell r="B211">
            <v>0</v>
          </cell>
          <cell r="C211">
            <v>0</v>
          </cell>
          <cell r="D211">
            <v>0</v>
          </cell>
          <cell r="E211" t="str">
            <v>Bahan</v>
          </cell>
          <cell r="F211">
            <v>0</v>
          </cell>
          <cell r="G211">
            <v>0</v>
          </cell>
          <cell r="J211">
            <v>0</v>
          </cell>
          <cell r="K211">
            <v>4870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 t="str">
            <v>Cat Tembok</v>
          </cell>
          <cell r="F212" t="str">
            <v>kg</v>
          </cell>
          <cell r="G212">
            <v>0</v>
          </cell>
          <cell r="I212">
            <v>0.32</v>
          </cell>
          <cell r="J212">
            <v>13500</v>
          </cell>
          <cell r="K212">
            <v>4320</v>
          </cell>
          <cell r="M212">
            <v>0</v>
          </cell>
          <cell r="N212">
            <v>326.40000000000003</v>
          </cell>
          <cell r="P212">
            <v>0</v>
          </cell>
          <cell r="Q212">
            <v>4406400</v>
          </cell>
          <cell r="R212">
            <v>0</v>
          </cell>
          <cell r="S212">
            <v>0</v>
          </cell>
          <cell r="T212">
            <v>0</v>
          </cell>
          <cell r="Z212" t="str">
            <v>1.5.4.5</v>
          </cell>
          <cell r="AA212" t="str">
            <v>Cat Tembok</v>
          </cell>
          <cell r="AB212" t="str">
            <v>kg</v>
          </cell>
          <cell r="AC212">
            <v>0.32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Plamir</v>
          </cell>
          <cell r="F213" t="str">
            <v>kg</v>
          </cell>
          <cell r="G213">
            <v>0</v>
          </cell>
          <cell r="I213">
            <v>0.1</v>
          </cell>
          <cell r="J213">
            <v>5500</v>
          </cell>
          <cell r="K213">
            <v>550</v>
          </cell>
          <cell r="M213">
            <v>0</v>
          </cell>
          <cell r="N213">
            <v>102</v>
          </cell>
          <cell r="P213">
            <v>0</v>
          </cell>
          <cell r="Q213">
            <v>561000</v>
          </cell>
          <cell r="R213">
            <v>0</v>
          </cell>
          <cell r="S213">
            <v>0</v>
          </cell>
          <cell r="T213">
            <v>0</v>
          </cell>
          <cell r="Z213" t="str">
            <v>1.5.4.6</v>
          </cell>
          <cell r="AA213" t="str">
            <v>Plamir</v>
          </cell>
          <cell r="AB213" t="str">
            <v>kg</v>
          </cell>
          <cell r="AC213">
            <v>0.1</v>
          </cell>
        </row>
        <row r="214">
          <cell r="B214">
            <v>0</v>
          </cell>
          <cell r="C214">
            <v>0</v>
          </cell>
          <cell r="D214">
            <v>0</v>
          </cell>
          <cell r="E214" t="str">
            <v>Alat</v>
          </cell>
          <cell r="F214">
            <v>0</v>
          </cell>
          <cell r="G214">
            <v>0</v>
          </cell>
          <cell r="J214">
            <v>0</v>
          </cell>
          <cell r="K214">
            <v>200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 t="str">
            <v>Alat Bantu</v>
          </cell>
          <cell r="F215" t="str">
            <v>Ls</v>
          </cell>
          <cell r="G215">
            <v>0</v>
          </cell>
          <cell r="I215">
            <v>200</v>
          </cell>
          <cell r="J215">
            <v>1</v>
          </cell>
          <cell r="K215">
            <v>200</v>
          </cell>
          <cell r="M215">
            <v>0</v>
          </cell>
          <cell r="N215">
            <v>204000</v>
          </cell>
          <cell r="P215">
            <v>0</v>
          </cell>
          <cell r="Q215">
            <v>0</v>
          </cell>
          <cell r="R215">
            <v>204000</v>
          </cell>
          <cell r="S215">
            <v>0</v>
          </cell>
          <cell r="T215">
            <v>0</v>
          </cell>
          <cell r="Z215" t="str">
            <v>1.5.4.7</v>
          </cell>
          <cell r="AA215" t="str">
            <v>Alat Bantu</v>
          </cell>
          <cell r="AB215" t="str">
            <v>Ls</v>
          </cell>
          <cell r="AC215">
            <v>200</v>
          </cell>
        </row>
        <row r="216">
          <cell r="A216" t="str">
            <v>1.5.5</v>
          </cell>
          <cell r="B216">
            <v>5</v>
          </cell>
          <cell r="C216">
            <v>11105051</v>
          </cell>
          <cell r="D216" t="str">
            <v>Pengecatan Kayu</v>
          </cell>
          <cell r="F216" t="str">
            <v>m²</v>
          </cell>
          <cell r="G216">
            <v>260</v>
          </cell>
          <cell r="I216">
            <v>25</v>
          </cell>
          <cell r="J216">
            <v>0</v>
          </cell>
          <cell r="K216">
            <v>16763.75</v>
          </cell>
          <cell r="M216">
            <v>4358575</v>
          </cell>
          <cell r="N216">
            <v>6500</v>
          </cell>
          <cell r="P216">
            <v>1031875</v>
          </cell>
          <cell r="Q216">
            <v>3001700</v>
          </cell>
          <cell r="R216">
            <v>325000</v>
          </cell>
          <cell r="S216">
            <v>0</v>
          </cell>
          <cell r="T216">
            <v>4358575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Upah</v>
          </cell>
          <cell r="F217">
            <v>0</v>
          </cell>
          <cell r="G217">
            <v>0</v>
          </cell>
          <cell r="J217">
            <v>0</v>
          </cell>
          <cell r="K217">
            <v>3968.75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Pekerja</v>
          </cell>
          <cell r="F218" t="str">
            <v>oh</v>
          </cell>
          <cell r="G218">
            <v>0</v>
          </cell>
          <cell r="I218">
            <v>0.1</v>
          </cell>
          <cell r="J218">
            <v>18000</v>
          </cell>
          <cell r="K218">
            <v>1800</v>
          </cell>
          <cell r="M218">
            <v>0</v>
          </cell>
          <cell r="N218">
            <v>26</v>
          </cell>
          <cell r="P218">
            <v>468000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Z218" t="str">
            <v>1.5.5.1</v>
          </cell>
          <cell r="AA218" t="str">
            <v>Pekerja</v>
          </cell>
          <cell r="AB218" t="str">
            <v>oh</v>
          </cell>
          <cell r="AC218">
            <v>0.1</v>
          </cell>
        </row>
        <row r="219">
          <cell r="B219">
            <v>0</v>
          </cell>
          <cell r="C219">
            <v>0</v>
          </cell>
          <cell r="D219">
            <v>0</v>
          </cell>
          <cell r="E219" t="str">
            <v>Tukang Cat</v>
          </cell>
          <cell r="F219" t="str">
            <v>oh</v>
          </cell>
          <cell r="G219">
            <v>0</v>
          </cell>
          <cell r="I219">
            <v>0.05</v>
          </cell>
          <cell r="J219">
            <v>25000</v>
          </cell>
          <cell r="K219">
            <v>1250</v>
          </cell>
          <cell r="M219">
            <v>0</v>
          </cell>
          <cell r="N219">
            <v>13</v>
          </cell>
          <cell r="P219">
            <v>325000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Z219" t="str">
            <v>1.5.5.2</v>
          </cell>
          <cell r="AA219" t="str">
            <v>Tukang Cat</v>
          </cell>
          <cell r="AB219" t="str">
            <v>oh</v>
          </cell>
          <cell r="AC219">
            <v>0.05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Kepala Tukang</v>
          </cell>
          <cell r="F220" t="str">
            <v>oh</v>
          </cell>
          <cell r="G220">
            <v>0</v>
          </cell>
          <cell r="I220">
            <v>2.2499999999999999E-2</v>
          </cell>
          <cell r="J220">
            <v>27500</v>
          </cell>
          <cell r="K220">
            <v>618.75</v>
          </cell>
          <cell r="M220">
            <v>0</v>
          </cell>
          <cell r="N220">
            <v>5.85</v>
          </cell>
          <cell r="P220">
            <v>160875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Z220" t="str">
            <v>1.5.5.3</v>
          </cell>
          <cell r="AA220" t="str">
            <v>Kepala Tukang</v>
          </cell>
          <cell r="AB220" t="str">
            <v>oh</v>
          </cell>
          <cell r="AC220">
            <v>2.2499999999999999E-2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Mandor</v>
          </cell>
          <cell r="F221" t="str">
            <v>oh</v>
          </cell>
          <cell r="G221">
            <v>0</v>
          </cell>
          <cell r="I221">
            <v>0.01</v>
          </cell>
          <cell r="J221">
            <v>30000</v>
          </cell>
          <cell r="K221">
            <v>300</v>
          </cell>
          <cell r="M221">
            <v>0</v>
          </cell>
          <cell r="N221">
            <v>2.6</v>
          </cell>
          <cell r="P221">
            <v>78000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Z221" t="str">
            <v>1.5.5.4</v>
          </cell>
          <cell r="AA221" t="str">
            <v>Mandor</v>
          </cell>
          <cell r="AB221" t="str">
            <v>oh</v>
          </cell>
          <cell r="AC221">
            <v>0.01</v>
          </cell>
        </row>
        <row r="222">
          <cell r="B222">
            <v>0</v>
          </cell>
          <cell r="C222">
            <v>0</v>
          </cell>
          <cell r="D222">
            <v>0</v>
          </cell>
          <cell r="E222" t="str">
            <v>Bahan</v>
          </cell>
          <cell r="F222">
            <v>0</v>
          </cell>
          <cell r="G222">
            <v>0</v>
          </cell>
          <cell r="J222">
            <v>0</v>
          </cell>
          <cell r="K222">
            <v>11545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Amplas</v>
          </cell>
          <cell r="F223" t="str">
            <v>bh</v>
          </cell>
          <cell r="G223">
            <v>0</v>
          </cell>
          <cell r="I223">
            <v>7.4999999999999997E-2</v>
          </cell>
          <cell r="J223">
            <v>600</v>
          </cell>
          <cell r="K223">
            <v>45</v>
          </cell>
          <cell r="M223">
            <v>0</v>
          </cell>
          <cell r="N223">
            <v>19.5</v>
          </cell>
          <cell r="P223">
            <v>0</v>
          </cell>
          <cell r="Q223">
            <v>11700</v>
          </cell>
          <cell r="R223">
            <v>0</v>
          </cell>
          <cell r="S223">
            <v>0</v>
          </cell>
          <cell r="T223">
            <v>0</v>
          </cell>
          <cell r="Z223" t="str">
            <v>1.5.5.5</v>
          </cell>
          <cell r="AA223" t="str">
            <v>Amplas</v>
          </cell>
          <cell r="AB223" t="str">
            <v>bh</v>
          </cell>
          <cell r="AC223">
            <v>7.4999999999999997E-2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Plamir</v>
          </cell>
          <cell r="F224" t="str">
            <v>kg</v>
          </cell>
          <cell r="G224">
            <v>0</v>
          </cell>
          <cell r="I224">
            <v>0.2</v>
          </cell>
          <cell r="J224">
            <v>5500</v>
          </cell>
          <cell r="K224">
            <v>1100</v>
          </cell>
          <cell r="M224">
            <v>0</v>
          </cell>
          <cell r="N224">
            <v>52</v>
          </cell>
          <cell r="P224">
            <v>0</v>
          </cell>
          <cell r="Q224">
            <v>286000</v>
          </cell>
          <cell r="R224">
            <v>0</v>
          </cell>
          <cell r="S224">
            <v>0</v>
          </cell>
          <cell r="T224">
            <v>0</v>
          </cell>
          <cell r="Z224" t="str">
            <v>1.5.5.6</v>
          </cell>
          <cell r="AA224" t="str">
            <v>Plamir</v>
          </cell>
          <cell r="AB224" t="str">
            <v>kg</v>
          </cell>
          <cell r="AC224">
            <v>0.2</v>
          </cell>
        </row>
        <row r="225">
          <cell r="B225">
            <v>0</v>
          </cell>
          <cell r="C225">
            <v>0</v>
          </cell>
          <cell r="D225">
            <v>0</v>
          </cell>
          <cell r="E225" t="str">
            <v>Cat Kayu</v>
          </cell>
          <cell r="F225" t="str">
            <v>kg</v>
          </cell>
          <cell r="G225">
            <v>0</v>
          </cell>
          <cell r="I225">
            <v>0.2</v>
          </cell>
          <cell r="J225">
            <v>25000</v>
          </cell>
          <cell r="K225">
            <v>5000</v>
          </cell>
          <cell r="M225">
            <v>0</v>
          </cell>
          <cell r="N225">
            <v>52</v>
          </cell>
          <cell r="P225">
            <v>0</v>
          </cell>
          <cell r="Q225">
            <v>1300000</v>
          </cell>
          <cell r="R225">
            <v>0</v>
          </cell>
          <cell r="S225">
            <v>0</v>
          </cell>
          <cell r="T225">
            <v>0</v>
          </cell>
          <cell r="Z225" t="str">
            <v>1.5.5.7</v>
          </cell>
          <cell r="AA225" t="str">
            <v>Cat Kayu</v>
          </cell>
          <cell r="AB225" t="str">
            <v>kg</v>
          </cell>
          <cell r="AC225">
            <v>0.2</v>
          </cell>
        </row>
        <row r="226">
          <cell r="B226">
            <v>0</v>
          </cell>
          <cell r="C226">
            <v>0</v>
          </cell>
          <cell r="D226">
            <v>0</v>
          </cell>
          <cell r="E226" t="str">
            <v>Minyak Cat</v>
          </cell>
          <cell r="F226" t="str">
            <v>kg</v>
          </cell>
          <cell r="G226">
            <v>0</v>
          </cell>
          <cell r="I226">
            <v>0.4</v>
          </cell>
          <cell r="J226">
            <v>6000</v>
          </cell>
          <cell r="K226">
            <v>2400</v>
          </cell>
          <cell r="M226">
            <v>0</v>
          </cell>
          <cell r="N226">
            <v>104</v>
          </cell>
          <cell r="P226">
            <v>0</v>
          </cell>
          <cell r="Q226">
            <v>624000</v>
          </cell>
          <cell r="R226">
            <v>0</v>
          </cell>
          <cell r="S226">
            <v>0</v>
          </cell>
          <cell r="T226">
            <v>0</v>
          </cell>
          <cell r="Z226" t="str">
            <v>1.5.5.8</v>
          </cell>
          <cell r="AA226" t="str">
            <v>Minyak Cat</v>
          </cell>
          <cell r="AB226" t="str">
            <v>kg</v>
          </cell>
          <cell r="AC226">
            <v>0.4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Cat Dasar</v>
          </cell>
          <cell r="F227" t="str">
            <v>kg</v>
          </cell>
          <cell r="G227">
            <v>0</v>
          </cell>
          <cell r="I227">
            <v>0.2</v>
          </cell>
          <cell r="J227">
            <v>15000</v>
          </cell>
          <cell r="K227">
            <v>3000</v>
          </cell>
          <cell r="M227">
            <v>0</v>
          </cell>
          <cell r="N227">
            <v>52</v>
          </cell>
          <cell r="P227">
            <v>0</v>
          </cell>
          <cell r="Q227">
            <v>780000</v>
          </cell>
          <cell r="R227">
            <v>0</v>
          </cell>
          <cell r="S227">
            <v>0</v>
          </cell>
          <cell r="T227">
            <v>0</v>
          </cell>
          <cell r="Z227" t="str">
            <v>1.5.5.9</v>
          </cell>
          <cell r="AA227" t="str">
            <v>Cat Dasar</v>
          </cell>
          <cell r="AB227" t="str">
            <v>kg</v>
          </cell>
          <cell r="AC227">
            <v>0.2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Alat</v>
          </cell>
          <cell r="F228">
            <v>0</v>
          </cell>
          <cell r="G228">
            <v>0</v>
          </cell>
          <cell r="J228">
            <v>0</v>
          </cell>
          <cell r="K228">
            <v>1250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Alat Bantu</v>
          </cell>
          <cell r="F229" t="str">
            <v>Ls</v>
          </cell>
          <cell r="G229">
            <v>0</v>
          </cell>
          <cell r="I229">
            <v>1250</v>
          </cell>
          <cell r="J229">
            <v>1</v>
          </cell>
          <cell r="K229">
            <v>1250</v>
          </cell>
          <cell r="M229">
            <v>0</v>
          </cell>
          <cell r="N229">
            <v>325000</v>
          </cell>
          <cell r="P229">
            <v>0</v>
          </cell>
          <cell r="Q229">
            <v>0</v>
          </cell>
          <cell r="R229">
            <v>325000</v>
          </cell>
          <cell r="S229">
            <v>0</v>
          </cell>
          <cell r="T229">
            <v>0</v>
          </cell>
          <cell r="Z229" t="str">
            <v>1.5.5.10</v>
          </cell>
          <cell r="AA229" t="str">
            <v>Alat Bantu</v>
          </cell>
          <cell r="AB229" t="str">
            <v>Ls</v>
          </cell>
          <cell r="AC229">
            <v>1250</v>
          </cell>
        </row>
        <row r="230">
          <cell r="A230" t="str">
            <v>1.5.6</v>
          </cell>
          <cell r="B230">
            <v>6</v>
          </cell>
          <cell r="C230">
            <v>11105061</v>
          </cell>
          <cell r="D230" t="str">
            <v>Lantai keramik</v>
          </cell>
          <cell r="F230" t="str">
            <v>m²</v>
          </cell>
          <cell r="G230">
            <v>180</v>
          </cell>
          <cell r="J230">
            <v>0</v>
          </cell>
          <cell r="K230">
            <v>70037.5</v>
          </cell>
          <cell r="M230">
            <v>12606750</v>
          </cell>
          <cell r="N230">
            <v>0</v>
          </cell>
          <cell r="P230">
            <v>2976750</v>
          </cell>
          <cell r="Q230">
            <v>9630000</v>
          </cell>
          <cell r="R230">
            <v>0</v>
          </cell>
          <cell r="S230">
            <v>0</v>
          </cell>
          <cell r="T230">
            <v>12606750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 t="str">
            <v>Upah</v>
          </cell>
          <cell r="F231">
            <v>0</v>
          </cell>
          <cell r="G231">
            <v>0</v>
          </cell>
          <cell r="J231">
            <v>0</v>
          </cell>
          <cell r="K231">
            <v>16537.5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Tukang Batu</v>
          </cell>
          <cell r="F232" t="str">
            <v>oh</v>
          </cell>
          <cell r="G232">
            <v>0</v>
          </cell>
          <cell r="I232">
            <v>0.25</v>
          </cell>
          <cell r="J232">
            <v>25000</v>
          </cell>
          <cell r="K232">
            <v>6250</v>
          </cell>
          <cell r="M232">
            <v>0</v>
          </cell>
          <cell r="N232">
            <v>45</v>
          </cell>
          <cell r="P232">
            <v>1125000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Z232" t="str">
            <v>1.5.6.1</v>
          </cell>
          <cell r="AA232" t="str">
            <v>Tukang Batu</v>
          </cell>
          <cell r="AB232" t="str">
            <v>oh</v>
          </cell>
          <cell r="AC232">
            <v>0.25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Kepala Tukang</v>
          </cell>
          <cell r="F233" t="str">
            <v>oh</v>
          </cell>
          <cell r="G233">
            <v>0</v>
          </cell>
          <cell r="I233">
            <v>2.5000000000000001E-2</v>
          </cell>
          <cell r="J233">
            <v>27500</v>
          </cell>
          <cell r="K233">
            <v>687.5</v>
          </cell>
          <cell r="M233">
            <v>0</v>
          </cell>
          <cell r="N233">
            <v>4.5</v>
          </cell>
          <cell r="P233">
            <v>123750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Z233" t="str">
            <v>1.5.6.2</v>
          </cell>
          <cell r="AA233" t="str">
            <v>Kepala Tukang</v>
          </cell>
          <cell r="AB233" t="str">
            <v>oh</v>
          </cell>
          <cell r="AC233">
            <v>2.5000000000000001E-2</v>
          </cell>
        </row>
        <row r="234">
          <cell r="B234">
            <v>0</v>
          </cell>
          <cell r="C234">
            <v>0</v>
          </cell>
          <cell r="D234">
            <v>0</v>
          </cell>
          <cell r="E234" t="str">
            <v>Pekerja</v>
          </cell>
          <cell r="F234" t="str">
            <v>oh</v>
          </cell>
          <cell r="G234">
            <v>0</v>
          </cell>
          <cell r="I234">
            <v>0.5</v>
          </cell>
          <cell r="J234">
            <v>18000</v>
          </cell>
          <cell r="K234">
            <v>9000</v>
          </cell>
          <cell r="M234">
            <v>0</v>
          </cell>
          <cell r="N234">
            <v>90</v>
          </cell>
          <cell r="P234">
            <v>1620000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Z234" t="str">
            <v>1.5.6.3</v>
          </cell>
          <cell r="AA234" t="str">
            <v>Pekerja</v>
          </cell>
          <cell r="AB234" t="str">
            <v>oh</v>
          </cell>
          <cell r="AC234">
            <v>0.5</v>
          </cell>
        </row>
        <row r="235">
          <cell r="B235">
            <v>0</v>
          </cell>
          <cell r="C235">
            <v>0</v>
          </cell>
          <cell r="D235">
            <v>0</v>
          </cell>
          <cell r="E235" t="str">
            <v>Mandor</v>
          </cell>
          <cell r="F235" t="str">
            <v>oh</v>
          </cell>
          <cell r="G235">
            <v>0</v>
          </cell>
          <cell r="I235">
            <v>0.02</v>
          </cell>
          <cell r="J235">
            <v>30000</v>
          </cell>
          <cell r="K235">
            <v>600</v>
          </cell>
          <cell r="M235">
            <v>0</v>
          </cell>
          <cell r="N235">
            <v>3.6</v>
          </cell>
          <cell r="P235">
            <v>108000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Z235" t="str">
            <v>1.5.6.4</v>
          </cell>
          <cell r="AA235" t="str">
            <v>Mandor</v>
          </cell>
          <cell r="AB235" t="str">
            <v>oh</v>
          </cell>
          <cell r="AC235">
            <v>0.02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Bahan</v>
          </cell>
          <cell r="F236">
            <v>0</v>
          </cell>
          <cell r="G236">
            <v>0</v>
          </cell>
          <cell r="J236">
            <v>0</v>
          </cell>
          <cell r="K236">
            <v>53500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 t="str">
            <v>Semen Portland</v>
          </cell>
          <cell r="F237" t="str">
            <v>zak</v>
          </cell>
          <cell r="G237">
            <v>0</v>
          </cell>
          <cell r="I237">
            <v>0.12</v>
          </cell>
          <cell r="J237">
            <v>29500</v>
          </cell>
          <cell r="K237">
            <v>3540</v>
          </cell>
          <cell r="M237">
            <v>0</v>
          </cell>
          <cell r="N237">
            <v>21.599999999999998</v>
          </cell>
          <cell r="P237">
            <v>0</v>
          </cell>
          <cell r="Q237">
            <v>637199.99999999988</v>
          </cell>
          <cell r="R237">
            <v>0</v>
          </cell>
          <cell r="S237">
            <v>0</v>
          </cell>
          <cell r="T237">
            <v>0</v>
          </cell>
          <cell r="Z237" t="str">
            <v>1.5.6.5</v>
          </cell>
          <cell r="AA237" t="str">
            <v>Semen Portland</v>
          </cell>
          <cell r="AB237" t="str">
            <v>zak</v>
          </cell>
          <cell r="AC237">
            <v>0.12</v>
          </cell>
        </row>
        <row r="238">
          <cell r="B238">
            <v>0</v>
          </cell>
          <cell r="C238">
            <v>0</v>
          </cell>
          <cell r="D238">
            <v>0</v>
          </cell>
          <cell r="E238" t="str">
            <v>Pasir Pasang/beton</v>
          </cell>
          <cell r="F238" t="str">
            <v>m³</v>
          </cell>
          <cell r="G238">
            <v>0</v>
          </cell>
          <cell r="I238">
            <v>0.08</v>
          </cell>
          <cell r="J238">
            <v>62000</v>
          </cell>
          <cell r="K238">
            <v>4960</v>
          </cell>
          <cell r="M238">
            <v>0</v>
          </cell>
          <cell r="N238">
            <v>14.4</v>
          </cell>
          <cell r="P238">
            <v>0</v>
          </cell>
          <cell r="Q238">
            <v>892800</v>
          </cell>
          <cell r="R238">
            <v>0</v>
          </cell>
          <cell r="S238">
            <v>0</v>
          </cell>
          <cell r="T238">
            <v>0</v>
          </cell>
          <cell r="Z238" t="str">
            <v>1.5.6.6</v>
          </cell>
          <cell r="AA238" t="str">
            <v>Pasir Pasang/beton</v>
          </cell>
          <cell r="AB238" t="str">
            <v>m³</v>
          </cell>
          <cell r="AC238">
            <v>0.08</v>
          </cell>
        </row>
        <row r="239">
          <cell r="B239">
            <v>0</v>
          </cell>
          <cell r="C239">
            <v>0</v>
          </cell>
          <cell r="D239">
            <v>0</v>
          </cell>
          <cell r="E239" t="str">
            <v>Keramik 30/30</v>
          </cell>
          <cell r="F239" t="str">
            <v>bh</v>
          </cell>
          <cell r="G239">
            <v>0</v>
          </cell>
          <cell r="I239">
            <v>1</v>
          </cell>
          <cell r="J239">
            <v>45000</v>
          </cell>
          <cell r="K239">
            <v>45000</v>
          </cell>
          <cell r="M239">
            <v>0</v>
          </cell>
          <cell r="N239">
            <v>180</v>
          </cell>
          <cell r="P239">
            <v>0</v>
          </cell>
          <cell r="Q239">
            <v>8100000</v>
          </cell>
          <cell r="R239">
            <v>0</v>
          </cell>
          <cell r="S239">
            <v>0</v>
          </cell>
          <cell r="T239">
            <v>0</v>
          </cell>
          <cell r="Z239" t="str">
            <v>1.5.6.7</v>
          </cell>
          <cell r="AA239" t="str">
            <v>Keramik 30/30</v>
          </cell>
          <cell r="AB239" t="str">
            <v>bh</v>
          </cell>
          <cell r="AC239">
            <v>1</v>
          </cell>
        </row>
        <row r="240">
          <cell r="A240" t="str">
            <v>1.5.7</v>
          </cell>
          <cell r="B240">
            <v>7</v>
          </cell>
          <cell r="C240">
            <v>11105071</v>
          </cell>
          <cell r="D240" t="str">
            <v>Pagar BRC</v>
          </cell>
          <cell r="F240" t="str">
            <v>m'</v>
          </cell>
          <cell r="G240">
            <v>260</v>
          </cell>
          <cell r="I240">
            <v>1</v>
          </cell>
          <cell r="J240">
            <v>0</v>
          </cell>
          <cell r="K240">
            <v>126487.5</v>
          </cell>
          <cell r="M240">
            <v>32886750</v>
          </cell>
          <cell r="N240">
            <v>260</v>
          </cell>
          <cell r="P240">
            <v>2518750</v>
          </cell>
          <cell r="Q240">
            <v>30108000</v>
          </cell>
          <cell r="R240">
            <v>260000</v>
          </cell>
          <cell r="S240">
            <v>0</v>
          </cell>
          <cell r="T240">
            <v>32886750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 t="str">
            <v>Upah</v>
          </cell>
          <cell r="F241">
            <v>0</v>
          </cell>
          <cell r="G241">
            <v>0</v>
          </cell>
          <cell r="J241">
            <v>0</v>
          </cell>
          <cell r="K241">
            <v>9687.5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 t="str">
            <v>Tukang Batu</v>
          </cell>
          <cell r="F242" t="str">
            <v>oh</v>
          </cell>
          <cell r="G242">
            <v>0</v>
          </cell>
          <cell r="I242">
            <v>0.15</v>
          </cell>
          <cell r="J242">
            <v>25000</v>
          </cell>
          <cell r="K242">
            <v>3750</v>
          </cell>
          <cell r="M242">
            <v>0</v>
          </cell>
          <cell r="N242">
            <v>39</v>
          </cell>
          <cell r="P242">
            <v>975000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Z242" t="str">
            <v>1.5.7.1</v>
          </cell>
          <cell r="AA242" t="str">
            <v>Tukang Batu</v>
          </cell>
          <cell r="AB242" t="str">
            <v>oh</v>
          </cell>
          <cell r="AC242">
            <v>0.15</v>
          </cell>
        </row>
        <row r="243">
          <cell r="B243">
            <v>0</v>
          </cell>
          <cell r="C243">
            <v>0</v>
          </cell>
          <cell r="D243">
            <v>0</v>
          </cell>
          <cell r="E243" t="str">
            <v>Kepala Tukang</v>
          </cell>
          <cell r="F243" t="str">
            <v>oh</v>
          </cell>
          <cell r="G243">
            <v>0</v>
          </cell>
          <cell r="I243">
            <v>2.5000000000000001E-2</v>
          </cell>
          <cell r="J243">
            <v>27500</v>
          </cell>
          <cell r="K243">
            <v>687.5</v>
          </cell>
          <cell r="M243">
            <v>0</v>
          </cell>
          <cell r="N243">
            <v>6.5</v>
          </cell>
          <cell r="P243">
            <v>178750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Z243" t="str">
            <v>1.5.7.2</v>
          </cell>
          <cell r="AA243" t="str">
            <v>Kepala Tukang</v>
          </cell>
          <cell r="AB243" t="str">
            <v>oh</v>
          </cell>
          <cell r="AC243">
            <v>2.5000000000000001E-2</v>
          </cell>
        </row>
        <row r="244">
          <cell r="B244">
            <v>0</v>
          </cell>
          <cell r="C244">
            <v>0</v>
          </cell>
          <cell r="D244">
            <v>0</v>
          </cell>
          <cell r="E244" t="str">
            <v>Pekerja</v>
          </cell>
          <cell r="F244" t="str">
            <v>oh</v>
          </cell>
          <cell r="G244">
            <v>0</v>
          </cell>
          <cell r="I244">
            <v>0.25</v>
          </cell>
          <cell r="J244">
            <v>18000</v>
          </cell>
          <cell r="K244">
            <v>4500</v>
          </cell>
          <cell r="M244">
            <v>0</v>
          </cell>
          <cell r="N244">
            <v>65</v>
          </cell>
          <cell r="P244">
            <v>1170000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Z244" t="str">
            <v>1.5.7.3</v>
          </cell>
          <cell r="AA244" t="str">
            <v>Pekerja</v>
          </cell>
          <cell r="AB244" t="str">
            <v>oh</v>
          </cell>
          <cell r="AC244">
            <v>0.25</v>
          </cell>
        </row>
        <row r="245">
          <cell r="B245">
            <v>0</v>
          </cell>
          <cell r="C245">
            <v>0</v>
          </cell>
          <cell r="D245">
            <v>0</v>
          </cell>
          <cell r="E245" t="str">
            <v>Mandor</v>
          </cell>
          <cell r="F245" t="str">
            <v>oh</v>
          </cell>
          <cell r="G245">
            <v>0</v>
          </cell>
          <cell r="I245">
            <v>2.5000000000000001E-2</v>
          </cell>
          <cell r="J245">
            <v>30000</v>
          </cell>
          <cell r="K245">
            <v>750</v>
          </cell>
          <cell r="M245">
            <v>0</v>
          </cell>
          <cell r="N245">
            <v>6.5</v>
          </cell>
          <cell r="P245">
            <v>195000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Z245" t="str">
            <v>1.5.7.4</v>
          </cell>
          <cell r="AA245" t="str">
            <v>Mandor</v>
          </cell>
          <cell r="AB245" t="str">
            <v>oh</v>
          </cell>
          <cell r="AC245">
            <v>2.5000000000000001E-2</v>
          </cell>
        </row>
        <row r="246">
          <cell r="B246">
            <v>0</v>
          </cell>
          <cell r="C246">
            <v>0</v>
          </cell>
          <cell r="D246">
            <v>0</v>
          </cell>
          <cell r="E246" t="str">
            <v>Bahan</v>
          </cell>
          <cell r="F246">
            <v>0</v>
          </cell>
          <cell r="G246">
            <v>0</v>
          </cell>
          <cell r="J246">
            <v>0</v>
          </cell>
          <cell r="K246">
            <v>115800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 t="str">
            <v>BRC lengkap</v>
          </cell>
          <cell r="F247" t="str">
            <v>m'</v>
          </cell>
          <cell r="G247">
            <v>0</v>
          </cell>
          <cell r="I247">
            <v>1</v>
          </cell>
          <cell r="J247">
            <v>96000</v>
          </cell>
          <cell r="K247">
            <v>96000</v>
          </cell>
          <cell r="M247">
            <v>0</v>
          </cell>
          <cell r="N247">
            <v>260</v>
          </cell>
          <cell r="P247">
            <v>0</v>
          </cell>
          <cell r="Q247">
            <v>24960000</v>
          </cell>
          <cell r="R247">
            <v>0</v>
          </cell>
          <cell r="S247">
            <v>0</v>
          </cell>
          <cell r="T247">
            <v>0</v>
          </cell>
          <cell r="Z247" t="str">
            <v>1.5.7.5</v>
          </cell>
          <cell r="AA247" t="str">
            <v>BRC lengkap</v>
          </cell>
          <cell r="AB247" t="str">
            <v>m'</v>
          </cell>
          <cell r="AC247">
            <v>1</v>
          </cell>
        </row>
        <row r="248">
          <cell r="B248">
            <v>0</v>
          </cell>
          <cell r="C248">
            <v>0</v>
          </cell>
          <cell r="D248">
            <v>0</v>
          </cell>
          <cell r="E248" t="str">
            <v>Pipa GIP dia. 2.5"</v>
          </cell>
          <cell r="F248" t="str">
            <v>m'</v>
          </cell>
          <cell r="G248">
            <v>0</v>
          </cell>
          <cell r="I248">
            <v>0.2</v>
          </cell>
          <cell r="J248">
            <v>57000</v>
          </cell>
          <cell r="K248">
            <v>11400</v>
          </cell>
          <cell r="M248">
            <v>0</v>
          </cell>
          <cell r="N248">
            <v>52</v>
          </cell>
          <cell r="P248">
            <v>0</v>
          </cell>
          <cell r="Q248">
            <v>2964000</v>
          </cell>
          <cell r="R248">
            <v>0</v>
          </cell>
          <cell r="S248">
            <v>0</v>
          </cell>
          <cell r="T248">
            <v>0</v>
          </cell>
          <cell r="Z248" t="str">
            <v>1.5.7.6</v>
          </cell>
          <cell r="AA248" t="str">
            <v>Pipa GIP dia. 2.5"</v>
          </cell>
          <cell r="AB248" t="str">
            <v>m'</v>
          </cell>
          <cell r="AC248">
            <v>0.2</v>
          </cell>
        </row>
        <row r="249">
          <cell r="B249">
            <v>0</v>
          </cell>
          <cell r="C249">
            <v>0</v>
          </cell>
          <cell r="D249">
            <v>0</v>
          </cell>
          <cell r="E249" t="str">
            <v>Klem BRC</v>
          </cell>
          <cell r="F249" t="str">
            <v>bh</v>
          </cell>
          <cell r="G249">
            <v>0</v>
          </cell>
          <cell r="I249">
            <v>2.4</v>
          </cell>
          <cell r="J249">
            <v>2500</v>
          </cell>
          <cell r="K249">
            <v>6000</v>
          </cell>
          <cell r="M249">
            <v>0</v>
          </cell>
          <cell r="N249">
            <v>624</v>
          </cell>
          <cell r="P249">
            <v>0</v>
          </cell>
          <cell r="Q249">
            <v>1560000</v>
          </cell>
          <cell r="R249">
            <v>0</v>
          </cell>
          <cell r="S249">
            <v>0</v>
          </cell>
          <cell r="T249">
            <v>0</v>
          </cell>
          <cell r="Z249" t="str">
            <v>1.5.7.7</v>
          </cell>
          <cell r="AA249" t="str">
            <v>Klem BRC</v>
          </cell>
          <cell r="AB249" t="str">
            <v>bh</v>
          </cell>
          <cell r="AC249">
            <v>2.4</v>
          </cell>
        </row>
        <row r="250">
          <cell r="B250">
            <v>0</v>
          </cell>
          <cell r="C250">
            <v>0</v>
          </cell>
          <cell r="D250">
            <v>0</v>
          </cell>
          <cell r="E250" t="str">
            <v>Mur baut</v>
          </cell>
          <cell r="F250" t="str">
            <v>bh</v>
          </cell>
          <cell r="G250">
            <v>0</v>
          </cell>
          <cell r="I250">
            <v>2.4</v>
          </cell>
          <cell r="J250">
            <v>1000</v>
          </cell>
          <cell r="K250">
            <v>2400</v>
          </cell>
          <cell r="M250">
            <v>0</v>
          </cell>
          <cell r="N250">
            <v>624</v>
          </cell>
          <cell r="P250">
            <v>0</v>
          </cell>
          <cell r="Q250">
            <v>624000</v>
          </cell>
          <cell r="R250">
            <v>0</v>
          </cell>
          <cell r="S250">
            <v>0</v>
          </cell>
          <cell r="T250">
            <v>0</v>
          </cell>
          <cell r="Z250" t="str">
            <v>1.5.7.8</v>
          </cell>
          <cell r="AA250" t="str">
            <v>Mur baut</v>
          </cell>
          <cell r="AB250" t="str">
            <v>bh</v>
          </cell>
          <cell r="AC250">
            <v>2.4</v>
          </cell>
        </row>
        <row r="251">
          <cell r="B251">
            <v>0</v>
          </cell>
          <cell r="C251">
            <v>0</v>
          </cell>
          <cell r="D251">
            <v>0</v>
          </cell>
          <cell r="E251" t="str">
            <v>Alat</v>
          </cell>
          <cell r="F251">
            <v>0</v>
          </cell>
          <cell r="G251">
            <v>0</v>
          </cell>
          <cell r="J251">
            <v>0</v>
          </cell>
          <cell r="K251">
            <v>1000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 t="str">
            <v>Alat Bantu</v>
          </cell>
          <cell r="F252" t="str">
            <v>Ls</v>
          </cell>
          <cell r="G252">
            <v>0</v>
          </cell>
          <cell r="I252">
            <v>1000</v>
          </cell>
          <cell r="J252">
            <v>1</v>
          </cell>
          <cell r="K252">
            <v>1000</v>
          </cell>
          <cell r="M252">
            <v>0</v>
          </cell>
          <cell r="N252">
            <v>260000</v>
          </cell>
          <cell r="P252">
            <v>0</v>
          </cell>
          <cell r="Q252">
            <v>0</v>
          </cell>
          <cell r="R252">
            <v>260000</v>
          </cell>
          <cell r="S252">
            <v>0</v>
          </cell>
          <cell r="T252">
            <v>0</v>
          </cell>
          <cell r="Z252" t="str">
            <v>1.5.7.9</v>
          </cell>
          <cell r="AA252" t="str">
            <v>Alat Bantu</v>
          </cell>
          <cell r="AB252" t="str">
            <v>Ls</v>
          </cell>
          <cell r="AC252">
            <v>1000</v>
          </cell>
        </row>
        <row r="253">
          <cell r="A253" t="str">
            <v>2.0.0</v>
          </cell>
          <cell r="B253" t="str">
            <v>B</v>
          </cell>
          <cell r="C253">
            <v>11106001</v>
          </cell>
          <cell r="D253" t="str">
            <v>PEKERJAAN PERPIPAAN</v>
          </cell>
          <cell r="F253">
            <v>0</v>
          </cell>
          <cell r="G253">
            <v>0</v>
          </cell>
          <cell r="J253">
            <v>0</v>
          </cell>
          <cell r="K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</row>
        <row r="254">
          <cell r="A254" t="str">
            <v>2.1.0</v>
          </cell>
          <cell r="B254" t="str">
            <v>I</v>
          </cell>
          <cell r="C254">
            <v>11107001</v>
          </cell>
          <cell r="D254" t="str">
            <v>PEKERJAAN PENGADAAN DAN PEMASANGAN PIPA</v>
          </cell>
          <cell r="F254">
            <v>0</v>
          </cell>
          <cell r="G254">
            <v>0</v>
          </cell>
          <cell r="J254">
            <v>0</v>
          </cell>
          <cell r="K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</row>
        <row r="255">
          <cell r="A255" t="str">
            <v>2.1.1</v>
          </cell>
          <cell r="B255">
            <v>1</v>
          </cell>
          <cell r="C255">
            <v>11107011</v>
          </cell>
          <cell r="D255" t="str">
            <v>Pipa PVC, Ruber Ring dia. 250 mm.</v>
          </cell>
          <cell r="F255" t="str">
            <v>m'</v>
          </cell>
          <cell r="G255">
            <v>3000</v>
          </cell>
          <cell r="J255">
            <v>0</v>
          </cell>
          <cell r="K255">
            <v>262525.26022600004</v>
          </cell>
          <cell r="M255">
            <v>787575780.67800009</v>
          </cell>
          <cell r="N255">
            <v>0</v>
          </cell>
          <cell r="P255">
            <v>24435780.677999999</v>
          </cell>
          <cell r="Q255">
            <v>761340000.00000012</v>
          </cell>
          <cell r="R255">
            <v>1800000</v>
          </cell>
          <cell r="S255">
            <v>0</v>
          </cell>
          <cell r="T255">
            <v>787575780.67800009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 t="str">
            <v>Upah</v>
          </cell>
          <cell r="F256">
            <v>0</v>
          </cell>
          <cell r="G256">
            <v>0</v>
          </cell>
          <cell r="J256">
            <v>0</v>
          </cell>
          <cell r="K256">
            <v>8145.2602260000003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 t="str">
            <v>Pekerja</v>
          </cell>
          <cell r="F257" t="str">
            <v>oh</v>
          </cell>
          <cell r="G257">
            <v>0</v>
          </cell>
          <cell r="I257">
            <v>0.36501445700000001</v>
          </cell>
          <cell r="J257">
            <v>18000</v>
          </cell>
          <cell r="K257">
            <v>6570.2602260000003</v>
          </cell>
          <cell r="M257">
            <v>0</v>
          </cell>
          <cell r="N257">
            <v>1095.043371</v>
          </cell>
          <cell r="P257">
            <v>19710780.677999999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Z257" t="str">
            <v>2.1.1.1</v>
          </cell>
          <cell r="AA257" t="str">
            <v>Pekerja</v>
          </cell>
          <cell r="AB257" t="str">
            <v>oh</v>
          </cell>
          <cell r="AC257">
            <v>0.36501445700000001</v>
          </cell>
        </row>
        <row r="258">
          <cell r="B258">
            <v>0</v>
          </cell>
          <cell r="C258">
            <v>0</v>
          </cell>
          <cell r="D258">
            <v>0</v>
          </cell>
          <cell r="E258" t="str">
            <v>Tukang Pipa</v>
          </cell>
          <cell r="F258" t="str">
            <v>oh</v>
          </cell>
          <cell r="G258">
            <v>0</v>
          </cell>
          <cell r="I258">
            <v>0.04</v>
          </cell>
          <cell r="J258">
            <v>25000</v>
          </cell>
          <cell r="K258">
            <v>1000</v>
          </cell>
          <cell r="M258">
            <v>0</v>
          </cell>
          <cell r="N258">
            <v>120</v>
          </cell>
          <cell r="P258">
            <v>3000000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Z258" t="str">
            <v>2.1.1.2</v>
          </cell>
          <cell r="AA258" t="str">
            <v>Tukang Pipa</v>
          </cell>
          <cell r="AB258" t="str">
            <v>oh</v>
          </cell>
          <cell r="AC258">
            <v>0.04</v>
          </cell>
        </row>
        <row r="259">
          <cell r="B259">
            <v>0</v>
          </cell>
          <cell r="C259">
            <v>0</v>
          </cell>
          <cell r="D259">
            <v>0</v>
          </cell>
          <cell r="E259" t="str">
            <v>Kepala Tukang</v>
          </cell>
          <cell r="F259" t="str">
            <v>oh</v>
          </cell>
          <cell r="G259">
            <v>0</v>
          </cell>
          <cell r="I259">
            <v>0.01</v>
          </cell>
          <cell r="J259">
            <v>27500</v>
          </cell>
          <cell r="K259">
            <v>275</v>
          </cell>
          <cell r="M259">
            <v>0</v>
          </cell>
          <cell r="N259">
            <v>30</v>
          </cell>
          <cell r="P259">
            <v>825000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Z259" t="str">
            <v>2.1.1.3</v>
          </cell>
          <cell r="AA259" t="str">
            <v>Kepala Tukang</v>
          </cell>
          <cell r="AB259" t="str">
            <v>oh</v>
          </cell>
          <cell r="AC259">
            <v>0.01</v>
          </cell>
        </row>
        <row r="260">
          <cell r="B260">
            <v>0</v>
          </cell>
          <cell r="C260">
            <v>0</v>
          </cell>
          <cell r="D260">
            <v>0</v>
          </cell>
          <cell r="E260" t="str">
            <v>Mandor</v>
          </cell>
          <cell r="F260" t="str">
            <v>oh</v>
          </cell>
          <cell r="G260">
            <v>0</v>
          </cell>
          <cell r="I260">
            <v>0.01</v>
          </cell>
          <cell r="J260">
            <v>30000</v>
          </cell>
          <cell r="K260">
            <v>300</v>
          </cell>
          <cell r="M260">
            <v>0</v>
          </cell>
          <cell r="N260">
            <v>30</v>
          </cell>
          <cell r="P260">
            <v>900000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Z260" t="str">
            <v>2.1.1.4</v>
          </cell>
          <cell r="AA260" t="str">
            <v>Mandor</v>
          </cell>
          <cell r="AB260" t="str">
            <v>oh</v>
          </cell>
          <cell r="AC260">
            <v>0.01</v>
          </cell>
        </row>
        <row r="261">
          <cell r="B261">
            <v>0</v>
          </cell>
          <cell r="C261">
            <v>0</v>
          </cell>
          <cell r="D261">
            <v>0</v>
          </cell>
          <cell r="E261" t="str">
            <v>Bahan</v>
          </cell>
          <cell r="F261">
            <v>0</v>
          </cell>
          <cell r="G261">
            <v>0</v>
          </cell>
          <cell r="J261">
            <v>0</v>
          </cell>
          <cell r="K261">
            <v>253780.00000000003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 t="str">
            <v>Pipa PVC, Ruber ring dia. 250 mm</v>
          </cell>
          <cell r="F262" t="str">
            <v>m</v>
          </cell>
          <cell r="G262">
            <v>0</v>
          </cell>
          <cell r="I262">
            <v>1.1000000000000001</v>
          </cell>
          <cell r="J262">
            <v>230000</v>
          </cell>
          <cell r="K262">
            <v>253000.00000000003</v>
          </cell>
          <cell r="M262">
            <v>0</v>
          </cell>
          <cell r="N262">
            <v>3300.0000000000005</v>
          </cell>
          <cell r="P262">
            <v>0</v>
          </cell>
          <cell r="Q262">
            <v>759000000.00000012</v>
          </cell>
          <cell r="R262">
            <v>0</v>
          </cell>
          <cell r="S262">
            <v>0</v>
          </cell>
          <cell r="T262">
            <v>0</v>
          </cell>
          <cell r="Z262" t="str">
            <v>2.1.1.5</v>
          </cell>
          <cell r="AA262" t="str">
            <v>Pipa PVC, Ruber ring dia. 250 mm</v>
          </cell>
          <cell r="AB262" t="str">
            <v>m</v>
          </cell>
          <cell r="AC262">
            <v>1.1000000000000001</v>
          </cell>
        </row>
        <row r="263">
          <cell r="B263">
            <v>0</v>
          </cell>
          <cell r="C263">
            <v>0</v>
          </cell>
          <cell r="D263">
            <v>0</v>
          </cell>
          <cell r="E263" t="str">
            <v>Lem pvc</v>
          </cell>
          <cell r="F263" t="str">
            <v>kg</v>
          </cell>
          <cell r="G263">
            <v>0</v>
          </cell>
          <cell r="I263">
            <v>0.04</v>
          </cell>
          <cell r="J263">
            <v>19500</v>
          </cell>
          <cell r="K263">
            <v>780</v>
          </cell>
          <cell r="M263">
            <v>0</v>
          </cell>
          <cell r="N263">
            <v>120</v>
          </cell>
          <cell r="P263">
            <v>0</v>
          </cell>
          <cell r="Q263">
            <v>2340000</v>
          </cell>
          <cell r="R263">
            <v>0</v>
          </cell>
          <cell r="S263">
            <v>0</v>
          </cell>
          <cell r="T263">
            <v>0</v>
          </cell>
          <cell r="Z263" t="str">
            <v>2.1.1.6</v>
          </cell>
          <cell r="AA263" t="str">
            <v>Lem pvc</v>
          </cell>
          <cell r="AB263" t="str">
            <v>kg</v>
          </cell>
          <cell r="AC263">
            <v>0.04</v>
          </cell>
        </row>
        <row r="264">
          <cell r="B264">
            <v>0</v>
          </cell>
          <cell r="C264">
            <v>0</v>
          </cell>
          <cell r="D264">
            <v>0</v>
          </cell>
          <cell r="E264" t="str">
            <v>Alat</v>
          </cell>
          <cell r="F264">
            <v>0</v>
          </cell>
          <cell r="G264">
            <v>0</v>
          </cell>
          <cell r="J264">
            <v>0</v>
          </cell>
          <cell r="K264">
            <v>600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</row>
        <row r="265">
          <cell r="B265">
            <v>0</v>
          </cell>
          <cell r="C265">
            <v>0</v>
          </cell>
          <cell r="D265">
            <v>0</v>
          </cell>
          <cell r="E265" t="str">
            <v>Alat Bantu</v>
          </cell>
          <cell r="F265" t="str">
            <v>Ls</v>
          </cell>
          <cell r="G265">
            <v>0</v>
          </cell>
          <cell r="I265">
            <v>600</v>
          </cell>
          <cell r="J265">
            <v>1</v>
          </cell>
          <cell r="K265">
            <v>600</v>
          </cell>
          <cell r="M265">
            <v>0</v>
          </cell>
          <cell r="N265">
            <v>1800000</v>
          </cell>
          <cell r="P265">
            <v>0</v>
          </cell>
          <cell r="Q265">
            <v>0</v>
          </cell>
          <cell r="R265">
            <v>1800000</v>
          </cell>
          <cell r="S265">
            <v>0</v>
          </cell>
          <cell r="T265">
            <v>0</v>
          </cell>
          <cell r="Z265" t="str">
            <v>2.1.1.7</v>
          </cell>
          <cell r="AA265" t="str">
            <v>Alat Bantu</v>
          </cell>
          <cell r="AB265" t="str">
            <v>Ls</v>
          </cell>
          <cell r="AC265">
            <v>600</v>
          </cell>
        </row>
        <row r="266">
          <cell r="A266" t="str">
            <v>2.1.2</v>
          </cell>
          <cell r="B266">
            <v>2</v>
          </cell>
          <cell r="C266">
            <v>11107021</v>
          </cell>
          <cell r="D266" t="str">
            <v>Pipa GIP, dia 250 mm</v>
          </cell>
          <cell r="F266" t="str">
            <v>m'</v>
          </cell>
          <cell r="G266">
            <v>300</v>
          </cell>
          <cell r="J266">
            <v>0</v>
          </cell>
          <cell r="K266">
            <v>427975</v>
          </cell>
          <cell r="M266">
            <v>128392500</v>
          </cell>
          <cell r="N266">
            <v>0</v>
          </cell>
          <cell r="P266">
            <v>5392500</v>
          </cell>
          <cell r="Q266">
            <v>121500000</v>
          </cell>
          <cell r="R266">
            <v>1500000</v>
          </cell>
          <cell r="S266">
            <v>0</v>
          </cell>
          <cell r="T266">
            <v>128392500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 t="str">
            <v>Upah</v>
          </cell>
          <cell r="F267">
            <v>0</v>
          </cell>
          <cell r="G267">
            <v>0</v>
          </cell>
          <cell r="J267">
            <v>0</v>
          </cell>
          <cell r="K267">
            <v>17975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</row>
        <row r="268">
          <cell r="B268">
            <v>0</v>
          </cell>
          <cell r="C268">
            <v>0</v>
          </cell>
          <cell r="D268">
            <v>0</v>
          </cell>
          <cell r="E268" t="str">
            <v>Pekerja</v>
          </cell>
          <cell r="F268" t="str">
            <v>oh</v>
          </cell>
          <cell r="G268">
            <v>0</v>
          </cell>
          <cell r="I268">
            <v>0.85</v>
          </cell>
          <cell r="J268">
            <v>18000</v>
          </cell>
          <cell r="K268">
            <v>15300</v>
          </cell>
          <cell r="M268">
            <v>0</v>
          </cell>
          <cell r="N268">
            <v>255</v>
          </cell>
          <cell r="P268">
            <v>4590000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Z268" t="str">
            <v>2.1.2.1</v>
          </cell>
          <cell r="AA268" t="str">
            <v>Pekerja</v>
          </cell>
          <cell r="AB268" t="str">
            <v>oh</v>
          </cell>
          <cell r="AC268">
            <v>0.85</v>
          </cell>
        </row>
        <row r="269">
          <cell r="B269">
            <v>0</v>
          </cell>
          <cell r="C269">
            <v>0</v>
          </cell>
          <cell r="D269">
            <v>0</v>
          </cell>
          <cell r="E269" t="str">
            <v>Tukang Pipa</v>
          </cell>
          <cell r="F269" t="str">
            <v>oh</v>
          </cell>
          <cell r="G269">
            <v>0</v>
          </cell>
          <cell r="I269">
            <v>8.5000000000000006E-2</v>
          </cell>
          <cell r="J269">
            <v>25000</v>
          </cell>
          <cell r="K269">
            <v>2125</v>
          </cell>
          <cell r="M269">
            <v>0</v>
          </cell>
          <cell r="N269">
            <v>25.500000000000004</v>
          </cell>
          <cell r="P269">
            <v>637500.00000000012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Z269" t="str">
            <v>2.1.2.2</v>
          </cell>
          <cell r="AA269" t="str">
            <v>Tukang Pipa</v>
          </cell>
          <cell r="AB269" t="str">
            <v>oh</v>
          </cell>
          <cell r="AC269">
            <v>8.5000000000000006E-2</v>
          </cell>
        </row>
        <row r="270">
          <cell r="B270">
            <v>0</v>
          </cell>
          <cell r="C270">
            <v>0</v>
          </cell>
          <cell r="D270">
            <v>0</v>
          </cell>
          <cell r="E270" t="str">
            <v>Kepala Tukang</v>
          </cell>
          <cell r="F270" t="str">
            <v>oh</v>
          </cell>
          <cell r="G270">
            <v>0</v>
          </cell>
          <cell r="I270">
            <v>0.02</v>
          </cell>
          <cell r="J270">
            <v>27500</v>
          </cell>
          <cell r="K270">
            <v>550</v>
          </cell>
          <cell r="M270">
            <v>0</v>
          </cell>
          <cell r="N270">
            <v>6</v>
          </cell>
          <cell r="P270">
            <v>165000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Z270" t="str">
            <v>2.1.2.3</v>
          </cell>
          <cell r="AA270" t="str">
            <v>Kepala Tukang</v>
          </cell>
          <cell r="AB270" t="str">
            <v>oh</v>
          </cell>
          <cell r="AC270">
            <v>0.02</v>
          </cell>
        </row>
        <row r="271">
          <cell r="B271">
            <v>0</v>
          </cell>
          <cell r="C271">
            <v>0</v>
          </cell>
          <cell r="D271">
            <v>0</v>
          </cell>
          <cell r="E271" t="str">
            <v>Bahan</v>
          </cell>
          <cell r="F271">
            <v>0</v>
          </cell>
          <cell r="G271">
            <v>0</v>
          </cell>
          <cell r="J271">
            <v>0</v>
          </cell>
          <cell r="K271">
            <v>405000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E272" t="str">
            <v>Pipa GIP, dia. 250 mm</v>
          </cell>
          <cell r="F272" t="str">
            <v>m</v>
          </cell>
          <cell r="G272">
            <v>0</v>
          </cell>
          <cell r="I272">
            <v>1</v>
          </cell>
          <cell r="J272">
            <v>405000</v>
          </cell>
          <cell r="K272">
            <v>405000</v>
          </cell>
          <cell r="M272">
            <v>0</v>
          </cell>
          <cell r="N272">
            <v>300</v>
          </cell>
          <cell r="P272">
            <v>0</v>
          </cell>
          <cell r="Q272">
            <v>121500000</v>
          </cell>
          <cell r="R272">
            <v>0</v>
          </cell>
          <cell r="S272">
            <v>0</v>
          </cell>
          <cell r="T272">
            <v>0</v>
          </cell>
          <cell r="Z272" t="str">
            <v>2.1.2.4</v>
          </cell>
          <cell r="AA272" t="str">
            <v>Pipa GIP, dia. 250 mm</v>
          </cell>
          <cell r="AB272" t="str">
            <v>m</v>
          </cell>
          <cell r="AC272">
            <v>1</v>
          </cell>
        </row>
        <row r="273">
          <cell r="B273">
            <v>0</v>
          </cell>
          <cell r="C273">
            <v>0</v>
          </cell>
          <cell r="D273">
            <v>0</v>
          </cell>
          <cell r="E273" t="str">
            <v>Alat</v>
          </cell>
          <cell r="F273">
            <v>0</v>
          </cell>
          <cell r="G273">
            <v>0</v>
          </cell>
          <cell r="J273">
            <v>0</v>
          </cell>
          <cell r="K273">
            <v>5000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 t="str">
            <v>Alat Bantu</v>
          </cell>
          <cell r="F274" t="str">
            <v>Ls</v>
          </cell>
          <cell r="G274">
            <v>0</v>
          </cell>
          <cell r="I274">
            <v>5000</v>
          </cell>
          <cell r="J274">
            <v>1</v>
          </cell>
          <cell r="K274">
            <v>5000</v>
          </cell>
          <cell r="M274">
            <v>0</v>
          </cell>
          <cell r="N274">
            <v>1500000</v>
          </cell>
          <cell r="P274">
            <v>0</v>
          </cell>
          <cell r="Q274">
            <v>0</v>
          </cell>
          <cell r="R274">
            <v>1500000</v>
          </cell>
          <cell r="S274">
            <v>0</v>
          </cell>
          <cell r="T274">
            <v>0</v>
          </cell>
          <cell r="Z274" t="str">
            <v>2.1.2.5</v>
          </cell>
          <cell r="AA274" t="str">
            <v>Alat Bantu</v>
          </cell>
          <cell r="AB274" t="str">
            <v>Ls</v>
          </cell>
          <cell r="AC274">
            <v>5000</v>
          </cell>
        </row>
        <row r="275">
          <cell r="A275" t="str">
            <v>2.1.3</v>
          </cell>
          <cell r="B275">
            <v>3</v>
          </cell>
          <cell r="C275">
            <v>11107031</v>
          </cell>
          <cell r="D275" t="str">
            <v>Pipa PVC, dia 300 mm</v>
          </cell>
          <cell r="F275" t="str">
            <v>m'</v>
          </cell>
          <cell r="G275">
            <v>300</v>
          </cell>
          <cell r="I275">
            <v>1</v>
          </cell>
          <cell r="J275">
            <v>0</v>
          </cell>
          <cell r="K275">
            <v>336425.26022599998</v>
          </cell>
          <cell r="M275">
            <v>100927578.0678</v>
          </cell>
          <cell r="N275">
            <v>300</v>
          </cell>
          <cell r="P275">
            <v>2443578.0678000003</v>
          </cell>
          <cell r="Q275">
            <v>97584000</v>
          </cell>
          <cell r="R275">
            <v>900000</v>
          </cell>
          <cell r="S275">
            <v>0</v>
          </cell>
          <cell r="T275">
            <v>100927578.0678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 t="str">
            <v>Upah</v>
          </cell>
          <cell r="F276">
            <v>0</v>
          </cell>
          <cell r="G276">
            <v>0</v>
          </cell>
          <cell r="J276">
            <v>0</v>
          </cell>
          <cell r="K276">
            <v>8145.2602260000003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 t="str">
            <v>Pekerja</v>
          </cell>
          <cell r="F277" t="str">
            <v>oh</v>
          </cell>
          <cell r="G277">
            <v>0</v>
          </cell>
          <cell r="I277">
            <v>0.36501445700000001</v>
          </cell>
          <cell r="J277">
            <v>18000</v>
          </cell>
          <cell r="K277">
            <v>6570.2602260000003</v>
          </cell>
          <cell r="M277">
            <v>0</v>
          </cell>
          <cell r="N277">
            <v>109.5043371</v>
          </cell>
          <cell r="P277">
            <v>1971078.0678000001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Z277" t="str">
            <v>2.1.3.1</v>
          </cell>
          <cell r="AA277" t="str">
            <v>Pekerja</v>
          </cell>
          <cell r="AB277" t="str">
            <v>oh</v>
          </cell>
          <cell r="AC277">
            <v>0.36501445700000001</v>
          </cell>
        </row>
        <row r="278">
          <cell r="B278">
            <v>0</v>
          </cell>
          <cell r="C278">
            <v>0</v>
          </cell>
          <cell r="D278">
            <v>0</v>
          </cell>
          <cell r="E278" t="str">
            <v>Tukang Pipa</v>
          </cell>
          <cell r="F278" t="str">
            <v>oh</v>
          </cell>
          <cell r="G278">
            <v>0</v>
          </cell>
          <cell r="I278">
            <v>0.04</v>
          </cell>
          <cell r="J278">
            <v>25000</v>
          </cell>
          <cell r="K278">
            <v>1000</v>
          </cell>
          <cell r="M278">
            <v>0</v>
          </cell>
          <cell r="N278">
            <v>12</v>
          </cell>
          <cell r="P278">
            <v>300000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Z278" t="str">
            <v>2.1.3.2</v>
          </cell>
          <cell r="AA278" t="str">
            <v>Tukang Pipa</v>
          </cell>
          <cell r="AB278" t="str">
            <v>oh</v>
          </cell>
          <cell r="AC278">
            <v>0.04</v>
          </cell>
        </row>
        <row r="279">
          <cell r="B279">
            <v>0</v>
          </cell>
          <cell r="C279">
            <v>0</v>
          </cell>
          <cell r="D279">
            <v>0</v>
          </cell>
          <cell r="E279" t="str">
            <v>Kepala Tukang</v>
          </cell>
          <cell r="F279" t="str">
            <v>oh</v>
          </cell>
          <cell r="G279">
            <v>0</v>
          </cell>
          <cell r="I279">
            <v>0.01</v>
          </cell>
          <cell r="J279">
            <v>27500</v>
          </cell>
          <cell r="K279">
            <v>275</v>
          </cell>
          <cell r="M279">
            <v>0</v>
          </cell>
          <cell r="N279">
            <v>3</v>
          </cell>
          <cell r="P279">
            <v>82500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Z279" t="str">
            <v>2.1.3.3</v>
          </cell>
          <cell r="AA279" t="str">
            <v>Kepala Tukang</v>
          </cell>
          <cell r="AB279" t="str">
            <v>oh</v>
          </cell>
          <cell r="AC279">
            <v>0.01</v>
          </cell>
        </row>
        <row r="280">
          <cell r="B280">
            <v>0</v>
          </cell>
          <cell r="C280">
            <v>0</v>
          </cell>
          <cell r="D280">
            <v>0</v>
          </cell>
          <cell r="E280" t="str">
            <v>Mandor</v>
          </cell>
          <cell r="F280" t="str">
            <v>oh</v>
          </cell>
          <cell r="G280">
            <v>0</v>
          </cell>
          <cell r="I280">
            <v>0.01</v>
          </cell>
          <cell r="J280">
            <v>30000</v>
          </cell>
          <cell r="K280">
            <v>300</v>
          </cell>
          <cell r="M280">
            <v>0</v>
          </cell>
          <cell r="N280">
            <v>3</v>
          </cell>
          <cell r="P280">
            <v>90000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Z280" t="str">
            <v>2.1.3.4</v>
          </cell>
          <cell r="AA280" t="str">
            <v>Mandor</v>
          </cell>
          <cell r="AB280" t="str">
            <v>oh</v>
          </cell>
          <cell r="AC280">
            <v>0.01</v>
          </cell>
        </row>
        <row r="281">
          <cell r="B281">
            <v>0</v>
          </cell>
          <cell r="C281">
            <v>0</v>
          </cell>
          <cell r="D281">
            <v>0</v>
          </cell>
          <cell r="E281" t="str">
            <v>Bahan</v>
          </cell>
          <cell r="F281">
            <v>0</v>
          </cell>
          <cell r="G281">
            <v>0</v>
          </cell>
          <cell r="J281">
            <v>0</v>
          </cell>
          <cell r="K281">
            <v>325280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 t="str">
            <v>Pipa PVC, Ruber ring dia. 300 mm</v>
          </cell>
          <cell r="F282" t="str">
            <v>m</v>
          </cell>
          <cell r="G282">
            <v>0</v>
          </cell>
          <cell r="I282">
            <v>1.1000000000000001</v>
          </cell>
          <cell r="J282">
            <v>295000</v>
          </cell>
          <cell r="K282">
            <v>324500</v>
          </cell>
          <cell r="M282">
            <v>0</v>
          </cell>
          <cell r="N282">
            <v>330</v>
          </cell>
          <cell r="P282">
            <v>0</v>
          </cell>
          <cell r="Q282">
            <v>97350000</v>
          </cell>
          <cell r="R282">
            <v>0</v>
          </cell>
          <cell r="S282">
            <v>0</v>
          </cell>
          <cell r="T282">
            <v>0</v>
          </cell>
          <cell r="Z282" t="str">
            <v>2.1.3.5</v>
          </cell>
          <cell r="AA282" t="str">
            <v>Pipa PVC, Ruber ring dia. 300 mm</v>
          </cell>
          <cell r="AB282" t="str">
            <v>m</v>
          </cell>
          <cell r="AC282">
            <v>1.1000000000000001</v>
          </cell>
        </row>
        <row r="283">
          <cell r="B283">
            <v>0</v>
          </cell>
          <cell r="C283">
            <v>0</v>
          </cell>
          <cell r="D283">
            <v>0</v>
          </cell>
          <cell r="E283" t="str">
            <v>Lem pvc</v>
          </cell>
          <cell r="F283" t="str">
            <v>kg</v>
          </cell>
          <cell r="G283">
            <v>0</v>
          </cell>
          <cell r="I283">
            <v>0.04</v>
          </cell>
          <cell r="J283">
            <v>19500</v>
          </cell>
          <cell r="K283">
            <v>780</v>
          </cell>
          <cell r="M283">
            <v>0</v>
          </cell>
          <cell r="N283">
            <v>12</v>
          </cell>
          <cell r="P283">
            <v>0</v>
          </cell>
          <cell r="Q283">
            <v>234000</v>
          </cell>
          <cell r="R283">
            <v>0</v>
          </cell>
          <cell r="S283">
            <v>0</v>
          </cell>
          <cell r="T283">
            <v>0</v>
          </cell>
          <cell r="Z283" t="str">
            <v>2.1.3.6</v>
          </cell>
          <cell r="AA283" t="str">
            <v>Lem pvc</v>
          </cell>
          <cell r="AB283" t="str">
            <v>kg</v>
          </cell>
          <cell r="AC283">
            <v>0.04</v>
          </cell>
        </row>
        <row r="284">
          <cell r="B284">
            <v>0</v>
          </cell>
          <cell r="C284">
            <v>0</v>
          </cell>
          <cell r="D284">
            <v>0</v>
          </cell>
          <cell r="E284" t="str">
            <v>Alat</v>
          </cell>
          <cell r="F284">
            <v>0</v>
          </cell>
          <cell r="G284">
            <v>0</v>
          </cell>
          <cell r="J284">
            <v>0</v>
          </cell>
          <cell r="K284">
            <v>3000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 t="str">
            <v>Alat Bantu</v>
          </cell>
          <cell r="F285" t="str">
            <v>Ls</v>
          </cell>
          <cell r="G285">
            <v>0</v>
          </cell>
          <cell r="I285">
            <v>3000</v>
          </cell>
          <cell r="J285">
            <v>1</v>
          </cell>
          <cell r="K285">
            <v>3000</v>
          </cell>
          <cell r="M285">
            <v>0</v>
          </cell>
          <cell r="N285">
            <v>900000</v>
          </cell>
          <cell r="P285">
            <v>0</v>
          </cell>
          <cell r="Q285">
            <v>0</v>
          </cell>
          <cell r="R285">
            <v>900000</v>
          </cell>
          <cell r="S285">
            <v>0</v>
          </cell>
          <cell r="T285">
            <v>0</v>
          </cell>
          <cell r="Z285" t="str">
            <v>2.1.3.7</v>
          </cell>
          <cell r="AA285" t="str">
            <v>Alat Bantu</v>
          </cell>
          <cell r="AB285" t="str">
            <v>Ls</v>
          </cell>
          <cell r="AC285">
            <v>3000</v>
          </cell>
        </row>
        <row r="286">
          <cell r="A286" t="str">
            <v>2.1.4</v>
          </cell>
          <cell r="B286">
            <v>4</v>
          </cell>
          <cell r="C286">
            <v>11107041</v>
          </cell>
          <cell r="D286" t="str">
            <v>Bend PVC, dia 250 mm</v>
          </cell>
          <cell r="F286" t="str">
            <v>bh</v>
          </cell>
          <cell r="G286">
            <v>10</v>
          </cell>
          <cell r="J286">
            <v>0</v>
          </cell>
          <cell r="K286">
            <v>988000</v>
          </cell>
          <cell r="M286">
            <v>9880000</v>
          </cell>
          <cell r="N286">
            <v>0</v>
          </cell>
          <cell r="P286">
            <v>0</v>
          </cell>
          <cell r="Q286">
            <v>9880000</v>
          </cell>
          <cell r="R286">
            <v>0</v>
          </cell>
          <cell r="S286">
            <v>0</v>
          </cell>
          <cell r="T286">
            <v>9880000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 t="str">
            <v>Bahan</v>
          </cell>
          <cell r="F287">
            <v>0</v>
          </cell>
          <cell r="G287">
            <v>0</v>
          </cell>
          <cell r="J287">
            <v>0</v>
          </cell>
          <cell r="K287">
            <v>988000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 t="str">
            <v>Bend PVC, dia 250 mm</v>
          </cell>
          <cell r="F288" t="str">
            <v>bh</v>
          </cell>
          <cell r="G288">
            <v>0</v>
          </cell>
          <cell r="I288">
            <v>1</v>
          </cell>
          <cell r="J288">
            <v>988000</v>
          </cell>
          <cell r="K288">
            <v>988000</v>
          </cell>
          <cell r="M288">
            <v>0</v>
          </cell>
          <cell r="N288">
            <v>10</v>
          </cell>
          <cell r="P288">
            <v>0</v>
          </cell>
          <cell r="Q288">
            <v>9880000</v>
          </cell>
          <cell r="R288">
            <v>0</v>
          </cell>
          <cell r="S288">
            <v>0</v>
          </cell>
          <cell r="T288">
            <v>0</v>
          </cell>
          <cell r="Z288" t="str">
            <v>2.1.4.1</v>
          </cell>
          <cell r="AA288" t="str">
            <v>Bend PVC, dia 250 mm</v>
          </cell>
          <cell r="AB288" t="str">
            <v>bh</v>
          </cell>
          <cell r="AC288">
            <v>1</v>
          </cell>
        </row>
        <row r="289">
          <cell r="A289" t="str">
            <v>2.1.5</v>
          </cell>
          <cell r="B289">
            <v>5</v>
          </cell>
          <cell r="C289">
            <v>11107051</v>
          </cell>
          <cell r="D289" t="str">
            <v>Tee GIP AF, 250 mm x 250 mm</v>
          </cell>
          <cell r="F289" t="str">
            <v>bh</v>
          </cell>
          <cell r="G289">
            <v>5</v>
          </cell>
          <cell r="I289">
            <v>25</v>
          </cell>
          <cell r="J289">
            <v>0</v>
          </cell>
          <cell r="K289">
            <v>516000</v>
          </cell>
          <cell r="M289">
            <v>2580000</v>
          </cell>
          <cell r="N289">
            <v>125</v>
          </cell>
          <cell r="P289">
            <v>0</v>
          </cell>
          <cell r="Q289">
            <v>2580000</v>
          </cell>
          <cell r="R289">
            <v>0</v>
          </cell>
          <cell r="S289">
            <v>0</v>
          </cell>
          <cell r="T289">
            <v>2580000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 t="str">
            <v>Bahan</v>
          </cell>
          <cell r="F290">
            <v>0</v>
          </cell>
          <cell r="G290">
            <v>0</v>
          </cell>
          <cell r="J290">
            <v>0</v>
          </cell>
          <cell r="K290">
            <v>516000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 t="str">
            <v>Tee GIP AF. 250 mm x 250 mm</v>
          </cell>
          <cell r="F291" t="str">
            <v>bh</v>
          </cell>
          <cell r="G291">
            <v>0</v>
          </cell>
          <cell r="I291">
            <v>1</v>
          </cell>
          <cell r="J291">
            <v>516000</v>
          </cell>
          <cell r="K291">
            <v>516000</v>
          </cell>
          <cell r="M291">
            <v>0</v>
          </cell>
          <cell r="N291">
            <v>5</v>
          </cell>
          <cell r="P291">
            <v>0</v>
          </cell>
          <cell r="Q291">
            <v>2580000</v>
          </cell>
          <cell r="R291">
            <v>0</v>
          </cell>
          <cell r="S291">
            <v>0</v>
          </cell>
          <cell r="T291">
            <v>0</v>
          </cell>
          <cell r="Z291" t="str">
            <v>2.1.5.1</v>
          </cell>
          <cell r="AA291" t="str">
            <v>Tee GIP AF. 250 mm x 250 mm</v>
          </cell>
          <cell r="AB291" t="str">
            <v>bh</v>
          </cell>
          <cell r="AC291">
            <v>1</v>
          </cell>
        </row>
        <row r="292">
          <cell r="A292" t="str">
            <v>2.1.6</v>
          </cell>
          <cell r="B292">
            <v>6</v>
          </cell>
          <cell r="C292">
            <v>11107061</v>
          </cell>
          <cell r="D292" t="str">
            <v>Cek Valve AF, dia 250 mm</v>
          </cell>
          <cell r="F292" t="str">
            <v>bh</v>
          </cell>
          <cell r="G292">
            <v>10</v>
          </cell>
          <cell r="J292">
            <v>0</v>
          </cell>
          <cell r="K292">
            <v>3160000</v>
          </cell>
          <cell r="M292">
            <v>31600000</v>
          </cell>
          <cell r="N292">
            <v>0</v>
          </cell>
          <cell r="P292">
            <v>0</v>
          </cell>
          <cell r="Q292">
            <v>31600000</v>
          </cell>
          <cell r="R292">
            <v>0</v>
          </cell>
          <cell r="S292">
            <v>0</v>
          </cell>
          <cell r="T292">
            <v>31600000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 t="str">
            <v>Bahan</v>
          </cell>
          <cell r="F293">
            <v>0</v>
          </cell>
          <cell r="G293">
            <v>0</v>
          </cell>
          <cell r="J293">
            <v>0</v>
          </cell>
          <cell r="K293">
            <v>3160000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 t="str">
            <v>Cek Valve AF. Dia 250 mm</v>
          </cell>
          <cell r="F294" t="str">
            <v>bh</v>
          </cell>
          <cell r="G294">
            <v>0</v>
          </cell>
          <cell r="I294">
            <v>1</v>
          </cell>
          <cell r="J294">
            <v>3160000</v>
          </cell>
          <cell r="K294">
            <v>3160000</v>
          </cell>
          <cell r="M294">
            <v>0</v>
          </cell>
          <cell r="N294">
            <v>10</v>
          </cell>
          <cell r="P294">
            <v>0</v>
          </cell>
          <cell r="Q294">
            <v>31600000</v>
          </cell>
          <cell r="R294">
            <v>0</v>
          </cell>
          <cell r="S294">
            <v>0</v>
          </cell>
          <cell r="T294">
            <v>0</v>
          </cell>
          <cell r="Z294" t="str">
            <v>2.1.6.1</v>
          </cell>
          <cell r="AA294" t="str">
            <v>Cek Valve AF. Dia 250 mm</v>
          </cell>
          <cell r="AB294" t="str">
            <v>bh</v>
          </cell>
          <cell r="AC294">
            <v>1</v>
          </cell>
        </row>
        <row r="295">
          <cell r="A295" t="str">
            <v>2.1.7</v>
          </cell>
          <cell r="B295">
            <v>7</v>
          </cell>
          <cell r="C295">
            <v>11107071</v>
          </cell>
          <cell r="D295" t="str">
            <v>Gate Valve AF, dia 250 mm</v>
          </cell>
          <cell r="F295" t="str">
            <v>bh</v>
          </cell>
          <cell r="G295">
            <v>20</v>
          </cell>
          <cell r="J295">
            <v>0</v>
          </cell>
          <cell r="K295">
            <v>2500000</v>
          </cell>
          <cell r="M295">
            <v>50000000</v>
          </cell>
          <cell r="N295">
            <v>0</v>
          </cell>
          <cell r="P295">
            <v>0</v>
          </cell>
          <cell r="Q295">
            <v>50000000</v>
          </cell>
          <cell r="R295">
            <v>0</v>
          </cell>
          <cell r="S295">
            <v>0</v>
          </cell>
          <cell r="T295">
            <v>50000000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 t="str">
            <v>Bahan</v>
          </cell>
          <cell r="F296">
            <v>0</v>
          </cell>
          <cell r="G296">
            <v>0</v>
          </cell>
          <cell r="J296">
            <v>0</v>
          </cell>
          <cell r="K296">
            <v>2500000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 t="str">
            <v>Gate Valve AF. Dia 250 mm</v>
          </cell>
          <cell r="F297" t="str">
            <v>bh</v>
          </cell>
          <cell r="G297">
            <v>0</v>
          </cell>
          <cell r="I297">
            <v>1</v>
          </cell>
          <cell r="J297">
            <v>2500000</v>
          </cell>
          <cell r="K297">
            <v>2500000</v>
          </cell>
          <cell r="M297">
            <v>0</v>
          </cell>
          <cell r="N297">
            <v>20</v>
          </cell>
          <cell r="P297">
            <v>0</v>
          </cell>
          <cell r="Q297">
            <v>50000000</v>
          </cell>
          <cell r="R297">
            <v>0</v>
          </cell>
          <cell r="S297">
            <v>0</v>
          </cell>
          <cell r="T297">
            <v>0</v>
          </cell>
          <cell r="Z297" t="str">
            <v>2.1.7.1</v>
          </cell>
          <cell r="AA297" t="str">
            <v>Gate Valve AF. Dia 250 mm</v>
          </cell>
          <cell r="AB297" t="str">
            <v>bh</v>
          </cell>
          <cell r="AC297">
            <v>1</v>
          </cell>
        </row>
        <row r="298">
          <cell r="A298" t="str">
            <v>2.1.8</v>
          </cell>
          <cell r="B298">
            <v>8</v>
          </cell>
          <cell r="C298">
            <v>11107081</v>
          </cell>
          <cell r="D298" t="str">
            <v>Reduser AF, 250 mm - 100 mm</v>
          </cell>
          <cell r="F298" t="str">
            <v>bh</v>
          </cell>
          <cell r="G298">
            <v>10</v>
          </cell>
          <cell r="J298">
            <v>0</v>
          </cell>
          <cell r="K298">
            <v>222000</v>
          </cell>
          <cell r="M298">
            <v>2220000</v>
          </cell>
          <cell r="N298">
            <v>0</v>
          </cell>
          <cell r="P298">
            <v>0</v>
          </cell>
          <cell r="Q298">
            <v>2220000</v>
          </cell>
          <cell r="R298">
            <v>0</v>
          </cell>
          <cell r="S298">
            <v>0</v>
          </cell>
          <cell r="T298">
            <v>2220000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 t="str">
            <v>Bahan</v>
          </cell>
          <cell r="F299">
            <v>0</v>
          </cell>
          <cell r="G299">
            <v>0</v>
          </cell>
          <cell r="J299">
            <v>0</v>
          </cell>
          <cell r="K299">
            <v>222000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</row>
        <row r="300">
          <cell r="B300">
            <v>0</v>
          </cell>
          <cell r="C300">
            <v>0</v>
          </cell>
          <cell r="D300">
            <v>0</v>
          </cell>
          <cell r="E300" t="str">
            <v>Reduser AF. 250 mm - 100 mm</v>
          </cell>
          <cell r="F300" t="str">
            <v>bh</v>
          </cell>
          <cell r="G300">
            <v>0</v>
          </cell>
          <cell r="I300">
            <v>1</v>
          </cell>
          <cell r="J300">
            <v>222000</v>
          </cell>
          <cell r="K300">
            <v>222000</v>
          </cell>
          <cell r="M300">
            <v>0</v>
          </cell>
          <cell r="N300">
            <v>10</v>
          </cell>
          <cell r="P300">
            <v>0</v>
          </cell>
          <cell r="Q300">
            <v>2220000</v>
          </cell>
          <cell r="R300">
            <v>0</v>
          </cell>
          <cell r="S300">
            <v>0</v>
          </cell>
          <cell r="T300">
            <v>0</v>
          </cell>
          <cell r="Z300" t="str">
            <v>2.1.8.1</v>
          </cell>
          <cell r="AA300" t="str">
            <v>Reduser AF. 250 mm - 100 mm</v>
          </cell>
          <cell r="AB300" t="str">
            <v>bh</v>
          </cell>
          <cell r="AC300">
            <v>1</v>
          </cell>
        </row>
        <row r="301">
          <cell r="A301" t="str">
            <v>2.1.9</v>
          </cell>
          <cell r="B301">
            <v>9</v>
          </cell>
          <cell r="C301">
            <v>11107091</v>
          </cell>
          <cell r="D301" t="str">
            <v>Increaser 100 mm - 250 mm</v>
          </cell>
          <cell r="F301" t="str">
            <v>bh</v>
          </cell>
          <cell r="G301">
            <v>10</v>
          </cell>
          <cell r="J301">
            <v>0</v>
          </cell>
          <cell r="K301">
            <v>820000</v>
          </cell>
          <cell r="M301">
            <v>8200000</v>
          </cell>
          <cell r="N301">
            <v>0</v>
          </cell>
          <cell r="P301">
            <v>0</v>
          </cell>
          <cell r="Q301">
            <v>8200000</v>
          </cell>
          <cell r="R301">
            <v>0</v>
          </cell>
          <cell r="S301">
            <v>0</v>
          </cell>
          <cell r="T301">
            <v>8200000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</row>
        <row r="302">
          <cell r="B302">
            <v>0</v>
          </cell>
          <cell r="C302">
            <v>0</v>
          </cell>
          <cell r="D302">
            <v>0</v>
          </cell>
          <cell r="E302" t="str">
            <v>Bahan</v>
          </cell>
          <cell r="F302">
            <v>0</v>
          </cell>
          <cell r="G302">
            <v>0</v>
          </cell>
          <cell r="J302">
            <v>0</v>
          </cell>
          <cell r="K302">
            <v>820000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 t="str">
            <v>Increaser  AF. 100 mm - 250 mm</v>
          </cell>
          <cell r="F303" t="str">
            <v>bh</v>
          </cell>
          <cell r="G303">
            <v>0</v>
          </cell>
          <cell r="I303">
            <v>1</v>
          </cell>
          <cell r="J303">
            <v>820000</v>
          </cell>
          <cell r="K303">
            <v>820000</v>
          </cell>
          <cell r="M303">
            <v>0</v>
          </cell>
          <cell r="N303">
            <v>10</v>
          </cell>
          <cell r="P303">
            <v>0</v>
          </cell>
          <cell r="Q303">
            <v>8200000</v>
          </cell>
          <cell r="R303">
            <v>0</v>
          </cell>
          <cell r="S303">
            <v>0</v>
          </cell>
          <cell r="T303">
            <v>0</v>
          </cell>
          <cell r="Z303" t="str">
            <v>2.1.9.1</v>
          </cell>
          <cell r="AA303" t="str">
            <v>Increaser  AF. 100 mm - 250 mm</v>
          </cell>
          <cell r="AB303" t="str">
            <v>bh</v>
          </cell>
          <cell r="AC303">
            <v>1</v>
          </cell>
        </row>
        <row r="304">
          <cell r="A304" t="str">
            <v>2.1.10</v>
          </cell>
          <cell r="B304">
            <v>10</v>
          </cell>
          <cell r="C304">
            <v>11107101</v>
          </cell>
          <cell r="D304" t="str">
            <v>Flange Las GIP dia. 250 mm</v>
          </cell>
          <cell r="F304" t="str">
            <v>bh</v>
          </cell>
          <cell r="G304">
            <v>185</v>
          </cell>
          <cell r="J304">
            <v>0</v>
          </cell>
          <cell r="K304">
            <v>178000</v>
          </cell>
          <cell r="M304">
            <v>32930000</v>
          </cell>
          <cell r="N304">
            <v>0</v>
          </cell>
          <cell r="P304">
            <v>0</v>
          </cell>
          <cell r="Q304">
            <v>32930000</v>
          </cell>
          <cell r="R304">
            <v>0</v>
          </cell>
          <cell r="S304">
            <v>0</v>
          </cell>
          <cell r="T304">
            <v>32930000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 t="str">
            <v>Bahan</v>
          </cell>
          <cell r="F305">
            <v>0</v>
          </cell>
          <cell r="G305">
            <v>0</v>
          </cell>
          <cell r="J305">
            <v>0</v>
          </cell>
          <cell r="K305">
            <v>178000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 t="str">
            <v>Flange Las GIP dia. 250 mm</v>
          </cell>
          <cell r="F306" t="str">
            <v>bh</v>
          </cell>
          <cell r="G306">
            <v>0</v>
          </cell>
          <cell r="I306">
            <v>1</v>
          </cell>
          <cell r="J306">
            <v>178000</v>
          </cell>
          <cell r="K306">
            <v>178000</v>
          </cell>
          <cell r="M306">
            <v>0</v>
          </cell>
          <cell r="N306">
            <v>185</v>
          </cell>
          <cell r="P306">
            <v>0</v>
          </cell>
          <cell r="Q306">
            <v>32930000</v>
          </cell>
          <cell r="R306">
            <v>0</v>
          </cell>
          <cell r="S306">
            <v>0</v>
          </cell>
          <cell r="T306">
            <v>0</v>
          </cell>
          <cell r="Z306" t="str">
            <v>2.1.10.1</v>
          </cell>
          <cell r="AA306" t="str">
            <v>Flange Las GIP dia. 250 mm</v>
          </cell>
          <cell r="AB306" t="str">
            <v>bh</v>
          </cell>
          <cell r="AC306">
            <v>1</v>
          </cell>
        </row>
        <row r="307">
          <cell r="A307" t="str">
            <v>2.1.11</v>
          </cell>
          <cell r="B307">
            <v>11</v>
          </cell>
          <cell r="C307">
            <v>11107111</v>
          </cell>
          <cell r="D307" t="str">
            <v>Bend GIP AF, dia 250 mm</v>
          </cell>
          <cell r="F307" t="str">
            <v>bh</v>
          </cell>
          <cell r="G307">
            <v>20</v>
          </cell>
          <cell r="J307">
            <v>0</v>
          </cell>
          <cell r="K307">
            <v>310000</v>
          </cell>
          <cell r="M307">
            <v>6200000</v>
          </cell>
          <cell r="N307">
            <v>0</v>
          </cell>
          <cell r="P307">
            <v>0</v>
          </cell>
          <cell r="Q307">
            <v>6200000</v>
          </cell>
          <cell r="R307">
            <v>0</v>
          </cell>
          <cell r="S307">
            <v>0</v>
          </cell>
          <cell r="T307">
            <v>6200000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 t="str">
            <v>Bahan</v>
          </cell>
          <cell r="F308">
            <v>0</v>
          </cell>
          <cell r="G308">
            <v>0</v>
          </cell>
          <cell r="J308">
            <v>0</v>
          </cell>
          <cell r="K308">
            <v>310000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 t="str">
            <v>Bend GIP AF. Dia. 250 mm</v>
          </cell>
          <cell r="F309" t="str">
            <v>bh</v>
          </cell>
          <cell r="G309">
            <v>0</v>
          </cell>
          <cell r="I309">
            <v>1</v>
          </cell>
          <cell r="J309">
            <v>310000</v>
          </cell>
          <cell r="K309">
            <v>310000</v>
          </cell>
          <cell r="M309">
            <v>0</v>
          </cell>
          <cell r="N309">
            <v>20</v>
          </cell>
          <cell r="P309">
            <v>0</v>
          </cell>
          <cell r="Q309">
            <v>6200000</v>
          </cell>
          <cell r="R309">
            <v>0</v>
          </cell>
          <cell r="S309">
            <v>0</v>
          </cell>
          <cell r="T309">
            <v>0</v>
          </cell>
          <cell r="Z309" t="str">
            <v>2.1.11.1</v>
          </cell>
          <cell r="AA309" t="str">
            <v>Bend GIP AF. Dia. 250 mm</v>
          </cell>
          <cell r="AB309" t="str">
            <v>bh</v>
          </cell>
          <cell r="AC309">
            <v>1</v>
          </cell>
        </row>
        <row r="310">
          <cell r="A310" t="str">
            <v>2.1.12</v>
          </cell>
          <cell r="B310">
            <v>12</v>
          </cell>
          <cell r="C310">
            <v>11107121</v>
          </cell>
          <cell r="D310" t="str">
            <v>Flexible Connection 250 mm</v>
          </cell>
          <cell r="F310" t="str">
            <v>bh</v>
          </cell>
          <cell r="G310">
            <v>20</v>
          </cell>
          <cell r="J310">
            <v>0</v>
          </cell>
          <cell r="K310">
            <v>1680000</v>
          </cell>
          <cell r="M310">
            <v>33600000</v>
          </cell>
          <cell r="N310">
            <v>0</v>
          </cell>
          <cell r="P310">
            <v>0</v>
          </cell>
          <cell r="Q310">
            <v>33600000</v>
          </cell>
          <cell r="R310">
            <v>0</v>
          </cell>
          <cell r="S310">
            <v>0</v>
          </cell>
          <cell r="T310">
            <v>33600000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 t="str">
            <v>Bahan</v>
          </cell>
          <cell r="F311">
            <v>0</v>
          </cell>
          <cell r="G311">
            <v>0</v>
          </cell>
          <cell r="J311">
            <v>0</v>
          </cell>
          <cell r="K311">
            <v>1680000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 t="str">
            <v>Flexible Connection AF. 250 mm</v>
          </cell>
          <cell r="F312" t="str">
            <v>bh</v>
          </cell>
          <cell r="G312">
            <v>0</v>
          </cell>
          <cell r="I312">
            <v>1</v>
          </cell>
          <cell r="J312">
            <v>1680000</v>
          </cell>
          <cell r="K312">
            <v>1680000</v>
          </cell>
          <cell r="M312">
            <v>0</v>
          </cell>
          <cell r="N312">
            <v>20</v>
          </cell>
          <cell r="P312">
            <v>0</v>
          </cell>
          <cell r="Q312">
            <v>33600000</v>
          </cell>
          <cell r="R312">
            <v>0</v>
          </cell>
          <cell r="S312">
            <v>0</v>
          </cell>
          <cell r="T312">
            <v>0</v>
          </cell>
          <cell r="Z312" t="str">
            <v>2.1.12.1</v>
          </cell>
          <cell r="AA312" t="str">
            <v>Flexible Connection AF. 250 mm</v>
          </cell>
          <cell r="AB312" t="str">
            <v>bh</v>
          </cell>
          <cell r="AC312">
            <v>1</v>
          </cell>
        </row>
        <row r="313">
          <cell r="A313" t="str">
            <v>2.1.13</v>
          </cell>
          <cell r="B313">
            <v>13</v>
          </cell>
          <cell r="C313">
            <v>11107131</v>
          </cell>
          <cell r="D313" t="str">
            <v>Bend PVC, dia 300 mm</v>
          </cell>
          <cell r="F313" t="str">
            <v>bh</v>
          </cell>
          <cell r="G313">
            <v>5</v>
          </cell>
          <cell r="J313">
            <v>0</v>
          </cell>
          <cell r="K313">
            <v>1550000</v>
          </cell>
          <cell r="M313">
            <v>7750000</v>
          </cell>
          <cell r="N313">
            <v>0</v>
          </cell>
          <cell r="P313">
            <v>0</v>
          </cell>
          <cell r="Q313">
            <v>7750000</v>
          </cell>
          <cell r="R313">
            <v>0</v>
          </cell>
          <cell r="S313">
            <v>0</v>
          </cell>
          <cell r="T313">
            <v>7750000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 t="str">
            <v>Bahan</v>
          </cell>
          <cell r="F314">
            <v>0</v>
          </cell>
          <cell r="G314">
            <v>0</v>
          </cell>
          <cell r="J314">
            <v>0</v>
          </cell>
          <cell r="K314">
            <v>1550000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 t="str">
            <v>Bend PVC, dia 300 mm</v>
          </cell>
          <cell r="F315" t="str">
            <v>bh</v>
          </cell>
          <cell r="G315">
            <v>0</v>
          </cell>
          <cell r="I315">
            <v>1</v>
          </cell>
          <cell r="J315">
            <v>1550000</v>
          </cell>
          <cell r="K315">
            <v>1550000</v>
          </cell>
          <cell r="M315">
            <v>0</v>
          </cell>
          <cell r="N315">
            <v>5</v>
          </cell>
          <cell r="P315">
            <v>0</v>
          </cell>
          <cell r="Q315">
            <v>7750000</v>
          </cell>
          <cell r="R315">
            <v>0</v>
          </cell>
          <cell r="S315">
            <v>0</v>
          </cell>
          <cell r="T315">
            <v>0</v>
          </cell>
          <cell r="Z315" t="str">
            <v>2.1.13.1</v>
          </cell>
          <cell r="AA315" t="str">
            <v>Bend PVC, dia 300 mm</v>
          </cell>
          <cell r="AB315" t="str">
            <v>bh</v>
          </cell>
          <cell r="AC315">
            <v>1</v>
          </cell>
        </row>
        <row r="316">
          <cell r="A316" t="str">
            <v>2.1.14</v>
          </cell>
          <cell r="B316">
            <v>14</v>
          </cell>
          <cell r="C316">
            <v>11107141</v>
          </cell>
          <cell r="D316" t="str">
            <v>Fudle Joint ( Steinles steel ), dia 250 mm</v>
          </cell>
          <cell r="F316" t="str">
            <v>bh</v>
          </cell>
          <cell r="G316">
            <v>10</v>
          </cell>
          <cell r="J316">
            <v>0</v>
          </cell>
          <cell r="K316">
            <v>1870000</v>
          </cell>
          <cell r="M316">
            <v>18700000</v>
          </cell>
          <cell r="N316">
            <v>0</v>
          </cell>
          <cell r="P316">
            <v>0</v>
          </cell>
          <cell r="Q316">
            <v>18700000</v>
          </cell>
          <cell r="R316">
            <v>0</v>
          </cell>
          <cell r="S316">
            <v>0</v>
          </cell>
          <cell r="T316">
            <v>18700000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 t="str">
            <v>Bahan</v>
          </cell>
          <cell r="F317">
            <v>0</v>
          </cell>
          <cell r="G317">
            <v>0</v>
          </cell>
          <cell r="J317">
            <v>0</v>
          </cell>
          <cell r="K317">
            <v>1870000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 t="str">
            <v>Fudle Joint (stainles steel), dia. 250 mm</v>
          </cell>
          <cell r="F318" t="str">
            <v>bh</v>
          </cell>
          <cell r="G318">
            <v>0</v>
          </cell>
          <cell r="I318">
            <v>1</v>
          </cell>
          <cell r="J318">
            <v>1870000</v>
          </cell>
          <cell r="K318">
            <v>1870000</v>
          </cell>
          <cell r="M318">
            <v>0</v>
          </cell>
          <cell r="N318">
            <v>10</v>
          </cell>
          <cell r="P318">
            <v>0</v>
          </cell>
          <cell r="Q318">
            <v>18700000</v>
          </cell>
          <cell r="R318">
            <v>0</v>
          </cell>
          <cell r="S318">
            <v>0</v>
          </cell>
          <cell r="T318">
            <v>0</v>
          </cell>
          <cell r="Z318" t="str">
            <v>2.1.14.1</v>
          </cell>
          <cell r="AA318" t="str">
            <v>Fudle Joint (stainles steel), dia. 250 mm</v>
          </cell>
          <cell r="AB318" t="str">
            <v>bh</v>
          </cell>
          <cell r="AC318">
            <v>1</v>
          </cell>
        </row>
        <row r="319">
          <cell r="A319" t="str">
            <v>2.1.15</v>
          </cell>
          <cell r="B319">
            <v>15</v>
          </cell>
          <cell r="C319">
            <v>11107151</v>
          </cell>
          <cell r="D319" t="str">
            <v>Screen / Saringan, dia 250 mm</v>
          </cell>
          <cell r="F319" t="str">
            <v>bh</v>
          </cell>
          <cell r="G319">
            <v>10</v>
          </cell>
          <cell r="J319">
            <v>0</v>
          </cell>
          <cell r="K319">
            <v>380000</v>
          </cell>
          <cell r="M319">
            <v>3800000</v>
          </cell>
          <cell r="N319">
            <v>0</v>
          </cell>
          <cell r="P319">
            <v>0</v>
          </cell>
          <cell r="Q319">
            <v>3800000</v>
          </cell>
          <cell r="R319">
            <v>0</v>
          </cell>
          <cell r="S319">
            <v>0</v>
          </cell>
          <cell r="T319">
            <v>3800000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 t="str">
            <v>Bahan</v>
          </cell>
          <cell r="F320">
            <v>0</v>
          </cell>
          <cell r="G320">
            <v>0</v>
          </cell>
          <cell r="J320">
            <v>0</v>
          </cell>
          <cell r="K320">
            <v>380000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 t="str">
            <v>Screen AF./Saringan, dia. 250 mm</v>
          </cell>
          <cell r="F321" t="str">
            <v>bh</v>
          </cell>
          <cell r="G321">
            <v>0</v>
          </cell>
          <cell r="I321">
            <v>1</v>
          </cell>
          <cell r="J321">
            <v>380000</v>
          </cell>
          <cell r="K321">
            <v>380000</v>
          </cell>
          <cell r="M321">
            <v>0</v>
          </cell>
          <cell r="N321">
            <v>10</v>
          </cell>
          <cell r="P321">
            <v>0</v>
          </cell>
          <cell r="Q321">
            <v>3800000</v>
          </cell>
          <cell r="R321">
            <v>0</v>
          </cell>
          <cell r="S321">
            <v>0</v>
          </cell>
          <cell r="T321">
            <v>0</v>
          </cell>
          <cell r="Z321" t="str">
            <v>2.1.15.1</v>
          </cell>
          <cell r="AA321" t="str">
            <v>Screen AF./Saringan, dia. 250 mm</v>
          </cell>
          <cell r="AB321" t="str">
            <v>bh</v>
          </cell>
          <cell r="AC321">
            <v>1</v>
          </cell>
        </row>
        <row r="322">
          <cell r="A322" t="str">
            <v>2.2.0</v>
          </cell>
          <cell r="B322" t="str">
            <v>II</v>
          </cell>
          <cell r="C322">
            <v>11108001</v>
          </cell>
          <cell r="D322" t="str">
            <v>PEKERJAAN PELENGKAP</v>
          </cell>
          <cell r="F322">
            <v>0</v>
          </cell>
          <cell r="G322">
            <v>0</v>
          </cell>
          <cell r="J322">
            <v>0</v>
          </cell>
          <cell r="K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</row>
        <row r="323">
          <cell r="A323" t="str">
            <v>2.2.1</v>
          </cell>
          <cell r="B323">
            <v>1</v>
          </cell>
          <cell r="C323">
            <v>11108011</v>
          </cell>
          <cell r="D323" t="str">
            <v>Pembuatan dan Pemasangan Tangga Pipa GIP</v>
          </cell>
          <cell r="F323" t="str">
            <v>m'</v>
          </cell>
          <cell r="G323">
            <v>7</v>
          </cell>
          <cell r="J323">
            <v>0</v>
          </cell>
          <cell r="K323">
            <v>353187.5</v>
          </cell>
          <cell r="M323">
            <v>2472312.5</v>
          </cell>
          <cell r="N323">
            <v>0</v>
          </cell>
          <cell r="P323">
            <v>105437.5</v>
          </cell>
          <cell r="Q323">
            <v>1995000</v>
          </cell>
          <cell r="R323">
            <v>371875</v>
          </cell>
          <cell r="S323">
            <v>0</v>
          </cell>
          <cell r="T323">
            <v>2472312.5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 t="str">
            <v>Upah</v>
          </cell>
          <cell r="F324">
            <v>0</v>
          </cell>
          <cell r="G324">
            <v>0</v>
          </cell>
          <cell r="J324">
            <v>0</v>
          </cell>
          <cell r="K324">
            <v>15062.5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 t="str">
            <v>Pekerja</v>
          </cell>
          <cell r="F325" t="str">
            <v>oh</v>
          </cell>
          <cell r="G325">
            <v>0</v>
          </cell>
          <cell r="I325">
            <v>0.5</v>
          </cell>
          <cell r="J325">
            <v>18000</v>
          </cell>
          <cell r="K325">
            <v>9000</v>
          </cell>
          <cell r="M325">
            <v>0</v>
          </cell>
          <cell r="N325">
            <v>3.5</v>
          </cell>
          <cell r="P325">
            <v>63000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Z325" t="str">
            <v>2.2.1.1</v>
          </cell>
          <cell r="AA325" t="str">
            <v>Pekerja</v>
          </cell>
          <cell r="AB325" t="str">
            <v>oh</v>
          </cell>
          <cell r="AC325">
            <v>0.5</v>
          </cell>
        </row>
        <row r="326">
          <cell r="B326">
            <v>0</v>
          </cell>
          <cell r="C326">
            <v>0</v>
          </cell>
          <cell r="D326">
            <v>0</v>
          </cell>
          <cell r="E326" t="str">
            <v>Tukang Besi</v>
          </cell>
          <cell r="F326" t="str">
            <v>oh</v>
          </cell>
          <cell r="G326">
            <v>0</v>
          </cell>
          <cell r="I326">
            <v>0.1</v>
          </cell>
          <cell r="J326">
            <v>25000</v>
          </cell>
          <cell r="K326">
            <v>2500</v>
          </cell>
          <cell r="M326">
            <v>0</v>
          </cell>
          <cell r="N326">
            <v>0.70000000000000007</v>
          </cell>
          <cell r="P326">
            <v>17500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Z326" t="str">
            <v>2.2.1.2</v>
          </cell>
          <cell r="AA326" t="str">
            <v>Tukang Besi</v>
          </cell>
          <cell r="AB326" t="str">
            <v>oh</v>
          </cell>
          <cell r="AC326">
            <v>0.1</v>
          </cell>
        </row>
        <row r="327">
          <cell r="B327">
            <v>0</v>
          </cell>
          <cell r="C327">
            <v>0</v>
          </cell>
          <cell r="D327">
            <v>0</v>
          </cell>
          <cell r="E327" t="str">
            <v>Kepala Tukang</v>
          </cell>
          <cell r="F327" t="str">
            <v>oh</v>
          </cell>
          <cell r="G327">
            <v>0</v>
          </cell>
          <cell r="I327">
            <v>7.4999999999999997E-2</v>
          </cell>
          <cell r="J327">
            <v>27500</v>
          </cell>
          <cell r="K327">
            <v>2062.5</v>
          </cell>
          <cell r="M327">
            <v>0</v>
          </cell>
          <cell r="N327">
            <v>0.52500000000000002</v>
          </cell>
          <cell r="P327">
            <v>14437.5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Z327" t="str">
            <v>2.2.1.3</v>
          </cell>
          <cell r="AA327" t="str">
            <v>Kepala Tukang</v>
          </cell>
          <cell r="AB327" t="str">
            <v>oh</v>
          </cell>
          <cell r="AC327">
            <v>7.4999999999999997E-2</v>
          </cell>
        </row>
        <row r="328">
          <cell r="B328">
            <v>0</v>
          </cell>
          <cell r="C328">
            <v>0</v>
          </cell>
          <cell r="D328">
            <v>0</v>
          </cell>
          <cell r="E328" t="str">
            <v>Mandor</v>
          </cell>
          <cell r="F328" t="str">
            <v>oh</v>
          </cell>
          <cell r="G328">
            <v>0</v>
          </cell>
          <cell r="I328">
            <v>0.05</v>
          </cell>
          <cell r="J328">
            <v>30000</v>
          </cell>
          <cell r="K328">
            <v>1500</v>
          </cell>
          <cell r="M328">
            <v>0</v>
          </cell>
          <cell r="N328">
            <v>0.35000000000000003</v>
          </cell>
          <cell r="P328">
            <v>10500.000000000002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Z328" t="str">
            <v>2.2.1.4</v>
          </cell>
          <cell r="AA328" t="str">
            <v>Mandor</v>
          </cell>
          <cell r="AB328" t="str">
            <v>oh</v>
          </cell>
          <cell r="AC328">
            <v>0.05</v>
          </cell>
        </row>
        <row r="329">
          <cell r="B329">
            <v>0</v>
          </cell>
          <cell r="C329">
            <v>0</v>
          </cell>
          <cell r="D329">
            <v>0</v>
          </cell>
          <cell r="E329" t="str">
            <v>Bahan</v>
          </cell>
          <cell r="F329">
            <v>0</v>
          </cell>
          <cell r="G329">
            <v>0</v>
          </cell>
          <cell r="J329">
            <v>0</v>
          </cell>
          <cell r="K329">
            <v>285000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 t="str">
            <v>Pipa GIP dia. 2.5"</v>
          </cell>
          <cell r="F330" t="str">
            <v>m'</v>
          </cell>
          <cell r="G330">
            <v>0</v>
          </cell>
          <cell r="I330">
            <v>5</v>
          </cell>
          <cell r="J330">
            <v>57000</v>
          </cell>
          <cell r="K330">
            <v>285000</v>
          </cell>
          <cell r="M330">
            <v>0</v>
          </cell>
          <cell r="N330">
            <v>35</v>
          </cell>
          <cell r="P330">
            <v>0</v>
          </cell>
          <cell r="Q330">
            <v>1995000</v>
          </cell>
          <cell r="R330">
            <v>0</v>
          </cell>
          <cell r="S330">
            <v>0</v>
          </cell>
          <cell r="T330">
            <v>0</v>
          </cell>
          <cell r="Z330" t="str">
            <v>2.2.1.5</v>
          </cell>
          <cell r="AA330" t="str">
            <v>Pipa GIP dia. 2.5"</v>
          </cell>
          <cell r="AB330" t="str">
            <v>m'</v>
          </cell>
          <cell r="AC330">
            <v>5</v>
          </cell>
        </row>
        <row r="331">
          <cell r="B331">
            <v>0</v>
          </cell>
          <cell r="C331">
            <v>0</v>
          </cell>
          <cell r="D331">
            <v>0</v>
          </cell>
          <cell r="E331" t="str">
            <v>Alat</v>
          </cell>
          <cell r="F331">
            <v>0</v>
          </cell>
          <cell r="G331">
            <v>0</v>
          </cell>
          <cell r="J331">
            <v>0</v>
          </cell>
          <cell r="K331">
            <v>53125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 t="str">
            <v>Mesin Las</v>
          </cell>
          <cell r="F332" t="str">
            <v>jam</v>
          </cell>
          <cell r="G332">
            <v>0</v>
          </cell>
          <cell r="I332">
            <v>0.75</v>
          </cell>
          <cell r="J332">
            <v>37500</v>
          </cell>
          <cell r="K332">
            <v>28125</v>
          </cell>
          <cell r="M332">
            <v>0</v>
          </cell>
          <cell r="N332">
            <v>5.25</v>
          </cell>
          <cell r="P332">
            <v>0</v>
          </cell>
          <cell r="Q332">
            <v>0</v>
          </cell>
          <cell r="R332">
            <v>196875</v>
          </cell>
          <cell r="S332">
            <v>0</v>
          </cell>
          <cell r="T332">
            <v>0</v>
          </cell>
          <cell r="Z332" t="str">
            <v>2.2.1.6</v>
          </cell>
          <cell r="AA332" t="str">
            <v>Mesin Las</v>
          </cell>
          <cell r="AB332" t="str">
            <v>jam</v>
          </cell>
          <cell r="AC332">
            <v>0.75</v>
          </cell>
        </row>
        <row r="333">
          <cell r="B333">
            <v>0</v>
          </cell>
          <cell r="C333">
            <v>0</v>
          </cell>
          <cell r="D333">
            <v>0</v>
          </cell>
          <cell r="E333" t="str">
            <v>Mesin Potong</v>
          </cell>
          <cell r="F333" t="str">
            <v>jam</v>
          </cell>
          <cell r="G333">
            <v>0</v>
          </cell>
          <cell r="I333">
            <v>0.5</v>
          </cell>
          <cell r="J333">
            <v>50000</v>
          </cell>
          <cell r="K333">
            <v>25000</v>
          </cell>
          <cell r="M333">
            <v>0</v>
          </cell>
          <cell r="N333">
            <v>3.5</v>
          </cell>
          <cell r="P333">
            <v>0</v>
          </cell>
          <cell r="Q333">
            <v>0</v>
          </cell>
          <cell r="R333">
            <v>175000</v>
          </cell>
          <cell r="S333">
            <v>0</v>
          </cell>
          <cell r="T333">
            <v>0</v>
          </cell>
          <cell r="Z333" t="str">
            <v>2.2.1.7</v>
          </cell>
          <cell r="AA333" t="str">
            <v>Mesin Potong</v>
          </cell>
          <cell r="AB333" t="str">
            <v>jam</v>
          </cell>
          <cell r="AC333">
            <v>0.5</v>
          </cell>
        </row>
        <row r="334">
          <cell r="A334" t="str">
            <v>2.2.2</v>
          </cell>
          <cell r="B334">
            <v>2</v>
          </cell>
          <cell r="C334">
            <v>11108021</v>
          </cell>
          <cell r="D334" t="str">
            <v>Pembuatan Penutup Main hole</v>
          </cell>
          <cell r="F334" t="str">
            <v>bh</v>
          </cell>
          <cell r="G334">
            <v>2</v>
          </cell>
          <cell r="J334">
            <v>0</v>
          </cell>
          <cell r="K334">
            <v>357562.5</v>
          </cell>
          <cell r="M334">
            <v>715125</v>
          </cell>
          <cell r="N334">
            <v>0</v>
          </cell>
          <cell r="P334">
            <v>30125</v>
          </cell>
          <cell r="Q334">
            <v>680000</v>
          </cell>
          <cell r="R334">
            <v>5000</v>
          </cell>
          <cell r="S334">
            <v>0</v>
          </cell>
          <cell r="T334">
            <v>715125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 t="str">
            <v>Upah</v>
          </cell>
          <cell r="F335">
            <v>0</v>
          </cell>
          <cell r="G335">
            <v>0</v>
          </cell>
          <cell r="J335">
            <v>0</v>
          </cell>
          <cell r="K335">
            <v>15062.5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 t="str">
            <v>Pekerja</v>
          </cell>
          <cell r="F336" t="str">
            <v>oh</v>
          </cell>
          <cell r="G336">
            <v>0</v>
          </cell>
          <cell r="I336">
            <v>0.5</v>
          </cell>
          <cell r="J336">
            <v>18000</v>
          </cell>
          <cell r="K336">
            <v>9000</v>
          </cell>
          <cell r="M336">
            <v>0</v>
          </cell>
          <cell r="N336">
            <v>1</v>
          </cell>
          <cell r="P336">
            <v>18000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Z336" t="str">
            <v>2.2.2.1</v>
          </cell>
          <cell r="AA336" t="str">
            <v>Pekerja</v>
          </cell>
          <cell r="AB336" t="str">
            <v>oh</v>
          </cell>
          <cell r="AC336">
            <v>0.5</v>
          </cell>
        </row>
        <row r="337">
          <cell r="B337">
            <v>0</v>
          </cell>
          <cell r="C337">
            <v>0</v>
          </cell>
          <cell r="D337">
            <v>0</v>
          </cell>
          <cell r="E337" t="str">
            <v>Tukang Batu</v>
          </cell>
          <cell r="F337" t="str">
            <v>oh</v>
          </cell>
          <cell r="G337">
            <v>0</v>
          </cell>
          <cell r="I337">
            <v>0.1</v>
          </cell>
          <cell r="J337">
            <v>25000</v>
          </cell>
          <cell r="K337">
            <v>2500</v>
          </cell>
          <cell r="M337">
            <v>0</v>
          </cell>
          <cell r="N337">
            <v>0.2</v>
          </cell>
          <cell r="P337">
            <v>5000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Z337" t="str">
            <v>2.2.2.2</v>
          </cell>
          <cell r="AA337" t="str">
            <v>Tukang Batu</v>
          </cell>
          <cell r="AB337" t="str">
            <v>oh</v>
          </cell>
          <cell r="AC337">
            <v>0.1</v>
          </cell>
        </row>
        <row r="338">
          <cell r="B338">
            <v>0</v>
          </cell>
          <cell r="C338">
            <v>0</v>
          </cell>
          <cell r="D338">
            <v>0</v>
          </cell>
          <cell r="E338" t="str">
            <v>Kepala Tukang</v>
          </cell>
          <cell r="F338" t="str">
            <v>oh</v>
          </cell>
          <cell r="G338">
            <v>0</v>
          </cell>
          <cell r="I338">
            <v>7.4999999999999997E-2</v>
          </cell>
          <cell r="J338">
            <v>27500</v>
          </cell>
          <cell r="K338">
            <v>2062.5</v>
          </cell>
          <cell r="M338">
            <v>0</v>
          </cell>
          <cell r="N338">
            <v>0.15</v>
          </cell>
          <cell r="P338">
            <v>4125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Z338" t="str">
            <v>2.2.2.3</v>
          </cell>
          <cell r="AA338" t="str">
            <v>Kepala Tukang</v>
          </cell>
          <cell r="AB338" t="str">
            <v>oh</v>
          </cell>
          <cell r="AC338">
            <v>7.4999999999999997E-2</v>
          </cell>
        </row>
        <row r="339">
          <cell r="B339">
            <v>0</v>
          </cell>
          <cell r="C339">
            <v>0</v>
          </cell>
          <cell r="D339">
            <v>0</v>
          </cell>
          <cell r="E339" t="str">
            <v>Mandor</v>
          </cell>
          <cell r="F339" t="str">
            <v>oh</v>
          </cell>
          <cell r="G339">
            <v>0</v>
          </cell>
          <cell r="I339">
            <v>0.05</v>
          </cell>
          <cell r="J339">
            <v>30000</v>
          </cell>
          <cell r="K339">
            <v>1500</v>
          </cell>
          <cell r="M339">
            <v>0</v>
          </cell>
          <cell r="N339">
            <v>0.1</v>
          </cell>
          <cell r="P339">
            <v>3000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Z339" t="str">
            <v>2.2.2.4</v>
          </cell>
          <cell r="AA339" t="str">
            <v>Mandor</v>
          </cell>
          <cell r="AB339" t="str">
            <v>oh</v>
          </cell>
          <cell r="AC339">
            <v>0.05</v>
          </cell>
        </row>
        <row r="340">
          <cell r="B340">
            <v>0</v>
          </cell>
          <cell r="C340">
            <v>0</v>
          </cell>
          <cell r="D340">
            <v>0</v>
          </cell>
          <cell r="E340" t="str">
            <v>Bahan</v>
          </cell>
          <cell r="F340">
            <v>0</v>
          </cell>
          <cell r="G340">
            <v>0</v>
          </cell>
          <cell r="J340">
            <v>0</v>
          </cell>
          <cell r="K340">
            <v>340000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 t="str">
            <v>Penutup Manhole</v>
          </cell>
          <cell r="F341" t="str">
            <v>bh</v>
          </cell>
          <cell r="G341">
            <v>0</v>
          </cell>
          <cell r="I341">
            <v>1</v>
          </cell>
          <cell r="J341">
            <v>340000</v>
          </cell>
          <cell r="K341">
            <v>340000</v>
          </cell>
          <cell r="M341">
            <v>0</v>
          </cell>
          <cell r="N341">
            <v>2</v>
          </cell>
          <cell r="P341">
            <v>0</v>
          </cell>
          <cell r="Q341">
            <v>680000</v>
          </cell>
          <cell r="R341">
            <v>0</v>
          </cell>
          <cell r="S341">
            <v>0</v>
          </cell>
          <cell r="T341">
            <v>0</v>
          </cell>
          <cell r="Z341" t="str">
            <v>2.2.2.5</v>
          </cell>
          <cell r="AA341" t="str">
            <v>Penutup Manhole</v>
          </cell>
          <cell r="AB341" t="str">
            <v>bh</v>
          </cell>
          <cell r="AC341">
            <v>1</v>
          </cell>
        </row>
        <row r="342">
          <cell r="B342">
            <v>0</v>
          </cell>
          <cell r="C342">
            <v>0</v>
          </cell>
          <cell r="D342">
            <v>0</v>
          </cell>
          <cell r="E342" t="str">
            <v>Alat</v>
          </cell>
          <cell r="F342">
            <v>0</v>
          </cell>
          <cell r="G342">
            <v>0</v>
          </cell>
          <cell r="J342">
            <v>0</v>
          </cell>
          <cell r="K342">
            <v>2500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 t="str">
            <v>Alat Bantu</v>
          </cell>
          <cell r="F343" t="str">
            <v>Ls</v>
          </cell>
          <cell r="G343">
            <v>0</v>
          </cell>
          <cell r="I343">
            <v>2500</v>
          </cell>
          <cell r="J343">
            <v>1</v>
          </cell>
          <cell r="K343">
            <v>2500</v>
          </cell>
          <cell r="M343">
            <v>0</v>
          </cell>
          <cell r="N343">
            <v>5000</v>
          </cell>
          <cell r="P343">
            <v>0</v>
          </cell>
          <cell r="Q343">
            <v>0</v>
          </cell>
          <cell r="R343">
            <v>5000</v>
          </cell>
          <cell r="S343">
            <v>0</v>
          </cell>
          <cell r="T343">
            <v>0</v>
          </cell>
          <cell r="Z343" t="str">
            <v>2.2.2.6</v>
          </cell>
          <cell r="AA343" t="str">
            <v>Alat Bantu</v>
          </cell>
          <cell r="AB343" t="str">
            <v>Ls</v>
          </cell>
          <cell r="AC343">
            <v>2500</v>
          </cell>
        </row>
        <row r="344">
          <cell r="A344" t="str">
            <v>3.0.0</v>
          </cell>
          <cell r="B344" t="str">
            <v>C</v>
          </cell>
          <cell r="C344">
            <v>11109001</v>
          </cell>
          <cell r="D344" t="str">
            <v>PEKERJAAN MEKANIKAL-ELEKTRIKAL</v>
          </cell>
          <cell r="F344">
            <v>0</v>
          </cell>
          <cell r="G344">
            <v>0</v>
          </cell>
          <cell r="J344">
            <v>0</v>
          </cell>
          <cell r="K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</row>
        <row r="345">
          <cell r="A345" t="str">
            <v>3.1.0</v>
          </cell>
          <cell r="B345" t="str">
            <v>I</v>
          </cell>
          <cell r="C345">
            <v>11110001</v>
          </cell>
          <cell r="D345" t="str">
            <v>PEKERJAAN DAN PEMASANGAN GENSET</v>
          </cell>
          <cell r="F345">
            <v>0</v>
          </cell>
          <cell r="G345">
            <v>0</v>
          </cell>
          <cell r="J345">
            <v>0</v>
          </cell>
          <cell r="K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</row>
        <row r="346">
          <cell r="A346" t="str">
            <v>3.1.1</v>
          </cell>
          <cell r="B346">
            <v>1</v>
          </cell>
          <cell r="C346">
            <v>11110011</v>
          </cell>
          <cell r="D346" t="str">
            <v>Generator Set 114 KVA</v>
          </cell>
          <cell r="F346" t="str">
            <v>unit</v>
          </cell>
          <cell r="G346">
            <v>3</v>
          </cell>
          <cell r="J346">
            <v>0</v>
          </cell>
          <cell r="K346">
            <v>125235000</v>
          </cell>
          <cell r="M346">
            <v>375705000</v>
          </cell>
          <cell r="N346">
            <v>0</v>
          </cell>
          <cell r="P346">
            <v>675000</v>
          </cell>
          <cell r="Q346">
            <v>375000000</v>
          </cell>
          <cell r="R346">
            <v>30000</v>
          </cell>
          <cell r="S346">
            <v>0</v>
          </cell>
          <cell r="T346">
            <v>375705000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 t="str">
            <v>Upah</v>
          </cell>
          <cell r="F347">
            <v>0</v>
          </cell>
          <cell r="G347">
            <v>0</v>
          </cell>
          <cell r="J347">
            <v>0</v>
          </cell>
          <cell r="K347">
            <v>225000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 t="str">
            <v>Teknisi</v>
          </cell>
          <cell r="F348" t="str">
            <v>oh</v>
          </cell>
          <cell r="G348">
            <v>0</v>
          </cell>
          <cell r="I348">
            <v>3</v>
          </cell>
          <cell r="J348">
            <v>75000</v>
          </cell>
          <cell r="K348">
            <v>225000</v>
          </cell>
          <cell r="M348">
            <v>0</v>
          </cell>
          <cell r="N348">
            <v>9</v>
          </cell>
          <cell r="P348">
            <v>675000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Z348" t="str">
            <v>3.1.1.1</v>
          </cell>
          <cell r="AA348" t="str">
            <v>Teknisi</v>
          </cell>
          <cell r="AB348" t="str">
            <v>oh</v>
          </cell>
          <cell r="AC348">
            <v>3</v>
          </cell>
        </row>
        <row r="349">
          <cell r="B349">
            <v>0</v>
          </cell>
          <cell r="C349">
            <v>0</v>
          </cell>
          <cell r="D349">
            <v>0</v>
          </cell>
          <cell r="E349" t="str">
            <v>Bahan</v>
          </cell>
          <cell r="F349">
            <v>0</v>
          </cell>
          <cell r="G349">
            <v>0</v>
          </cell>
          <cell r="J349">
            <v>0</v>
          </cell>
          <cell r="K349">
            <v>125000000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 t="str">
            <v>Generator Set 114 kVA</v>
          </cell>
          <cell r="F350" t="str">
            <v>unit</v>
          </cell>
          <cell r="G350">
            <v>0</v>
          </cell>
          <cell r="I350">
            <v>1</v>
          </cell>
          <cell r="J350">
            <v>125000000</v>
          </cell>
          <cell r="K350">
            <v>125000000</v>
          </cell>
          <cell r="M350">
            <v>0</v>
          </cell>
          <cell r="N350">
            <v>3</v>
          </cell>
          <cell r="P350">
            <v>0</v>
          </cell>
          <cell r="Q350">
            <v>375000000</v>
          </cell>
          <cell r="R350">
            <v>0</v>
          </cell>
          <cell r="S350">
            <v>0</v>
          </cell>
          <cell r="T350">
            <v>0</v>
          </cell>
          <cell r="Z350" t="str">
            <v>3.1.1.2</v>
          </cell>
          <cell r="AA350" t="str">
            <v>Generator Set 114 kVA</v>
          </cell>
          <cell r="AB350" t="str">
            <v>unit</v>
          </cell>
          <cell r="AC350">
            <v>1</v>
          </cell>
        </row>
        <row r="351">
          <cell r="B351">
            <v>0</v>
          </cell>
          <cell r="C351">
            <v>0</v>
          </cell>
          <cell r="D351">
            <v>0</v>
          </cell>
          <cell r="E351" t="str">
            <v>Alat</v>
          </cell>
          <cell r="F351">
            <v>0</v>
          </cell>
          <cell r="G351">
            <v>0</v>
          </cell>
          <cell r="J351">
            <v>0</v>
          </cell>
          <cell r="K351">
            <v>10000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 t="str">
            <v>Alat Bantu</v>
          </cell>
          <cell r="F352" t="str">
            <v>Ls</v>
          </cell>
          <cell r="G352">
            <v>0</v>
          </cell>
          <cell r="I352">
            <v>10000</v>
          </cell>
          <cell r="J352">
            <v>1</v>
          </cell>
          <cell r="K352">
            <v>10000</v>
          </cell>
          <cell r="M352">
            <v>0</v>
          </cell>
          <cell r="N352">
            <v>30000</v>
          </cell>
          <cell r="P352">
            <v>0</v>
          </cell>
          <cell r="Q352">
            <v>0</v>
          </cell>
          <cell r="R352">
            <v>30000</v>
          </cell>
          <cell r="S352">
            <v>0</v>
          </cell>
          <cell r="T352">
            <v>0</v>
          </cell>
          <cell r="Z352" t="str">
            <v>3.1.1.3</v>
          </cell>
          <cell r="AA352" t="str">
            <v>Alat Bantu</v>
          </cell>
          <cell r="AB352" t="str">
            <v>Ls</v>
          </cell>
          <cell r="AC352">
            <v>10000</v>
          </cell>
        </row>
        <row r="353">
          <cell r="A353" t="str">
            <v>3.1.2</v>
          </cell>
          <cell r="B353">
            <v>2</v>
          </cell>
          <cell r="C353">
            <v>11110021</v>
          </cell>
          <cell r="D353" t="str">
            <v>Generator Set 140 KVA</v>
          </cell>
          <cell r="F353" t="str">
            <v>unit</v>
          </cell>
          <cell r="G353">
            <v>2</v>
          </cell>
          <cell r="J353">
            <v>0</v>
          </cell>
          <cell r="K353">
            <v>160235000</v>
          </cell>
          <cell r="M353">
            <v>320470000</v>
          </cell>
          <cell r="N353">
            <v>0</v>
          </cell>
          <cell r="P353">
            <v>450000</v>
          </cell>
          <cell r="Q353">
            <v>320000000</v>
          </cell>
          <cell r="R353">
            <v>20000</v>
          </cell>
          <cell r="S353">
            <v>0</v>
          </cell>
          <cell r="T353">
            <v>320470000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 t="str">
            <v>Upah</v>
          </cell>
          <cell r="F354">
            <v>0</v>
          </cell>
          <cell r="G354">
            <v>0</v>
          </cell>
          <cell r="J354">
            <v>0</v>
          </cell>
          <cell r="K354">
            <v>225000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 t="str">
            <v>Teknisi</v>
          </cell>
          <cell r="F355" t="str">
            <v>oh</v>
          </cell>
          <cell r="G355">
            <v>0</v>
          </cell>
          <cell r="I355">
            <v>3</v>
          </cell>
          <cell r="J355">
            <v>75000</v>
          </cell>
          <cell r="K355">
            <v>225000</v>
          </cell>
          <cell r="M355">
            <v>0</v>
          </cell>
          <cell r="N355">
            <v>6</v>
          </cell>
          <cell r="P355">
            <v>450000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Z355" t="str">
            <v>3.1.2.1</v>
          </cell>
          <cell r="AA355" t="str">
            <v>Teknisi</v>
          </cell>
          <cell r="AB355" t="str">
            <v>oh</v>
          </cell>
          <cell r="AC355">
            <v>3</v>
          </cell>
        </row>
        <row r="356">
          <cell r="B356">
            <v>0</v>
          </cell>
          <cell r="C356">
            <v>0</v>
          </cell>
          <cell r="D356">
            <v>0</v>
          </cell>
          <cell r="E356" t="str">
            <v>Bahan</v>
          </cell>
          <cell r="F356">
            <v>0</v>
          </cell>
          <cell r="G356">
            <v>0</v>
          </cell>
          <cell r="J356">
            <v>0</v>
          </cell>
          <cell r="K356">
            <v>160000000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</row>
        <row r="357">
          <cell r="B357">
            <v>0</v>
          </cell>
          <cell r="C357">
            <v>0</v>
          </cell>
          <cell r="D357">
            <v>0</v>
          </cell>
          <cell r="E357" t="str">
            <v>Generator Set 140 KVA</v>
          </cell>
          <cell r="F357" t="str">
            <v>unit</v>
          </cell>
          <cell r="G357">
            <v>0</v>
          </cell>
          <cell r="I357">
            <v>1</v>
          </cell>
          <cell r="J357">
            <v>160000000</v>
          </cell>
          <cell r="K357">
            <v>160000000</v>
          </cell>
          <cell r="M357">
            <v>0</v>
          </cell>
          <cell r="N357">
            <v>2</v>
          </cell>
          <cell r="P357">
            <v>0</v>
          </cell>
          <cell r="Q357">
            <v>320000000</v>
          </cell>
          <cell r="R357">
            <v>0</v>
          </cell>
          <cell r="S357">
            <v>0</v>
          </cell>
          <cell r="T357">
            <v>0</v>
          </cell>
          <cell r="Z357" t="str">
            <v>3.1.2.2</v>
          </cell>
          <cell r="AA357" t="str">
            <v>Generator Set 140 KVA</v>
          </cell>
          <cell r="AB357" t="str">
            <v>unit</v>
          </cell>
          <cell r="AC357">
            <v>1</v>
          </cell>
        </row>
        <row r="358">
          <cell r="B358">
            <v>0</v>
          </cell>
          <cell r="C358">
            <v>0</v>
          </cell>
          <cell r="D358">
            <v>0</v>
          </cell>
          <cell r="E358" t="str">
            <v>Alat</v>
          </cell>
          <cell r="F358">
            <v>0</v>
          </cell>
          <cell r="G358">
            <v>0</v>
          </cell>
          <cell r="J358">
            <v>0</v>
          </cell>
          <cell r="K358">
            <v>10000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 t="str">
            <v>Alat bantu</v>
          </cell>
          <cell r="F359" t="str">
            <v>Ls</v>
          </cell>
          <cell r="G359">
            <v>0</v>
          </cell>
          <cell r="I359">
            <v>10000</v>
          </cell>
          <cell r="J359">
            <v>1</v>
          </cell>
          <cell r="K359">
            <v>10000</v>
          </cell>
          <cell r="M359">
            <v>0</v>
          </cell>
          <cell r="N359">
            <v>20000</v>
          </cell>
          <cell r="P359">
            <v>0</v>
          </cell>
          <cell r="Q359">
            <v>0</v>
          </cell>
          <cell r="R359">
            <v>20000</v>
          </cell>
          <cell r="S359">
            <v>0</v>
          </cell>
          <cell r="T359">
            <v>0</v>
          </cell>
          <cell r="Z359" t="str">
            <v>3.1.2.3</v>
          </cell>
          <cell r="AA359" t="str">
            <v>Alat bantu</v>
          </cell>
          <cell r="AB359" t="str">
            <v>Ls</v>
          </cell>
          <cell r="AC359">
            <v>10000</v>
          </cell>
        </row>
        <row r="360">
          <cell r="A360" t="str">
            <v>3.2.0</v>
          </cell>
          <cell r="B360" t="str">
            <v>II</v>
          </cell>
          <cell r="C360">
            <v>11111001</v>
          </cell>
          <cell r="D360" t="str">
            <v>PENGADAAN DAN PEMASANGAN POMPA</v>
          </cell>
          <cell r="F360">
            <v>0</v>
          </cell>
          <cell r="G360">
            <v>0</v>
          </cell>
          <cell r="J360">
            <v>0</v>
          </cell>
          <cell r="K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</row>
        <row r="361">
          <cell r="A361" t="str">
            <v>3.2.1</v>
          </cell>
          <cell r="B361">
            <v>1</v>
          </cell>
          <cell r="C361">
            <v>11111011</v>
          </cell>
          <cell r="D361" t="str">
            <v>Pompa H=106 m Q = 20 ltr / dt</v>
          </cell>
          <cell r="F361" t="str">
            <v>unit</v>
          </cell>
          <cell r="G361">
            <v>6</v>
          </cell>
          <cell r="J361">
            <v>0</v>
          </cell>
          <cell r="K361">
            <v>56305000</v>
          </cell>
          <cell r="M361">
            <v>337830000</v>
          </cell>
          <cell r="N361">
            <v>0</v>
          </cell>
          <cell r="P361">
            <v>1800000</v>
          </cell>
          <cell r="Q361">
            <v>336000000</v>
          </cell>
          <cell r="R361">
            <v>30000</v>
          </cell>
          <cell r="S361">
            <v>0</v>
          </cell>
          <cell r="T361">
            <v>337830000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 t="str">
            <v>Upah</v>
          </cell>
          <cell r="F362">
            <v>0</v>
          </cell>
          <cell r="G362">
            <v>0</v>
          </cell>
          <cell r="J362">
            <v>0</v>
          </cell>
          <cell r="K362">
            <v>300000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 t="str">
            <v>Teknisi</v>
          </cell>
          <cell r="F363" t="str">
            <v>oh</v>
          </cell>
          <cell r="G363">
            <v>0</v>
          </cell>
          <cell r="I363">
            <v>4</v>
          </cell>
          <cell r="J363">
            <v>75000</v>
          </cell>
          <cell r="K363">
            <v>300000</v>
          </cell>
          <cell r="M363">
            <v>0</v>
          </cell>
          <cell r="N363">
            <v>24</v>
          </cell>
          <cell r="P363">
            <v>1800000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Z363" t="str">
            <v>3.2.1.1</v>
          </cell>
          <cell r="AA363" t="str">
            <v>Teknisi</v>
          </cell>
          <cell r="AB363" t="str">
            <v>oh</v>
          </cell>
          <cell r="AC363">
            <v>4</v>
          </cell>
        </row>
        <row r="364">
          <cell r="B364">
            <v>0</v>
          </cell>
          <cell r="C364">
            <v>0</v>
          </cell>
          <cell r="D364">
            <v>0</v>
          </cell>
          <cell r="E364" t="str">
            <v>Bahan</v>
          </cell>
          <cell r="F364">
            <v>0</v>
          </cell>
          <cell r="G364">
            <v>0</v>
          </cell>
          <cell r="J364">
            <v>0</v>
          </cell>
          <cell r="K364">
            <v>56000000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E365" t="str">
            <v>Pompa H=106 m Q=20 lt/dt</v>
          </cell>
          <cell r="F365" t="str">
            <v>unit</v>
          </cell>
          <cell r="G365">
            <v>0</v>
          </cell>
          <cell r="I365">
            <v>1</v>
          </cell>
          <cell r="J365">
            <v>56000000</v>
          </cell>
          <cell r="K365">
            <v>56000000</v>
          </cell>
          <cell r="M365">
            <v>0</v>
          </cell>
          <cell r="N365">
            <v>6</v>
          </cell>
          <cell r="P365">
            <v>0</v>
          </cell>
          <cell r="Q365">
            <v>336000000</v>
          </cell>
          <cell r="R365">
            <v>0</v>
          </cell>
          <cell r="S365">
            <v>0</v>
          </cell>
          <cell r="T365">
            <v>0</v>
          </cell>
          <cell r="Z365" t="str">
            <v>3.2.1.2</v>
          </cell>
          <cell r="AA365" t="str">
            <v>Pompa H=106 m Q=20 lt/dt</v>
          </cell>
          <cell r="AB365" t="str">
            <v>unit</v>
          </cell>
          <cell r="AC365">
            <v>1</v>
          </cell>
        </row>
        <row r="366">
          <cell r="B366">
            <v>0</v>
          </cell>
          <cell r="C366">
            <v>0</v>
          </cell>
          <cell r="D366">
            <v>0</v>
          </cell>
          <cell r="E366" t="str">
            <v>Alat</v>
          </cell>
          <cell r="F366">
            <v>0</v>
          </cell>
          <cell r="G366">
            <v>0</v>
          </cell>
          <cell r="J366">
            <v>0</v>
          </cell>
          <cell r="K366">
            <v>5000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</row>
        <row r="367">
          <cell r="B367">
            <v>0</v>
          </cell>
          <cell r="C367">
            <v>0</v>
          </cell>
          <cell r="D367">
            <v>0</v>
          </cell>
          <cell r="E367" t="str">
            <v>Alat Bantu</v>
          </cell>
          <cell r="F367" t="str">
            <v>Ls</v>
          </cell>
          <cell r="G367">
            <v>0</v>
          </cell>
          <cell r="I367">
            <v>5000</v>
          </cell>
          <cell r="J367">
            <v>1</v>
          </cell>
          <cell r="K367">
            <v>5000</v>
          </cell>
          <cell r="M367">
            <v>0</v>
          </cell>
          <cell r="N367">
            <v>30000</v>
          </cell>
          <cell r="P367">
            <v>0</v>
          </cell>
          <cell r="Q367">
            <v>0</v>
          </cell>
          <cell r="R367">
            <v>30000</v>
          </cell>
          <cell r="S367">
            <v>0</v>
          </cell>
          <cell r="T367">
            <v>0</v>
          </cell>
          <cell r="Z367" t="str">
            <v>3.2.1.3</v>
          </cell>
          <cell r="AA367" t="str">
            <v>Alat Bantu</v>
          </cell>
          <cell r="AB367" t="str">
            <v>Ls</v>
          </cell>
          <cell r="AC367">
            <v>5000</v>
          </cell>
        </row>
        <row r="368">
          <cell r="A368" t="str">
            <v>3.2.2</v>
          </cell>
          <cell r="B368">
            <v>2</v>
          </cell>
          <cell r="C368">
            <v>11111021</v>
          </cell>
          <cell r="D368" t="str">
            <v>Pompa H=115 m Q = 20 ltr / dt</v>
          </cell>
          <cell r="F368" t="str">
            <v>unit</v>
          </cell>
          <cell r="G368">
            <v>4</v>
          </cell>
          <cell r="J368">
            <v>0</v>
          </cell>
          <cell r="K368">
            <v>69105000</v>
          </cell>
          <cell r="M368">
            <v>276420000</v>
          </cell>
          <cell r="N368">
            <v>0</v>
          </cell>
          <cell r="P368">
            <v>1200000</v>
          </cell>
          <cell r="Q368">
            <v>275200000</v>
          </cell>
          <cell r="R368">
            <v>20000</v>
          </cell>
          <cell r="S368">
            <v>0</v>
          </cell>
          <cell r="T368">
            <v>276420000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 t="str">
            <v>Upah</v>
          </cell>
          <cell r="F369">
            <v>0</v>
          </cell>
          <cell r="G369">
            <v>0</v>
          </cell>
          <cell r="J369">
            <v>0</v>
          </cell>
          <cell r="K369">
            <v>300000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 t="str">
            <v>Teknisi</v>
          </cell>
          <cell r="F370" t="str">
            <v>oh</v>
          </cell>
          <cell r="G370">
            <v>0</v>
          </cell>
          <cell r="I370">
            <v>4</v>
          </cell>
          <cell r="J370">
            <v>75000</v>
          </cell>
          <cell r="K370">
            <v>300000</v>
          </cell>
          <cell r="M370">
            <v>0</v>
          </cell>
          <cell r="N370">
            <v>16</v>
          </cell>
          <cell r="P370">
            <v>1200000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Z370" t="str">
            <v>3.2.2.1</v>
          </cell>
          <cell r="AA370" t="str">
            <v>Teknisi</v>
          </cell>
          <cell r="AB370" t="str">
            <v>oh</v>
          </cell>
          <cell r="AC370">
            <v>4</v>
          </cell>
        </row>
        <row r="371">
          <cell r="B371">
            <v>0</v>
          </cell>
          <cell r="C371">
            <v>0</v>
          </cell>
          <cell r="D371">
            <v>0</v>
          </cell>
          <cell r="E371" t="str">
            <v>Bahan</v>
          </cell>
          <cell r="F371">
            <v>0</v>
          </cell>
          <cell r="G371">
            <v>0</v>
          </cell>
          <cell r="J371">
            <v>0</v>
          </cell>
          <cell r="K371">
            <v>68800000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 t="str">
            <v>Pompa H=115 m Q=20 lt/dt</v>
          </cell>
          <cell r="F372" t="str">
            <v>unit</v>
          </cell>
          <cell r="G372">
            <v>0</v>
          </cell>
          <cell r="I372">
            <v>1</v>
          </cell>
          <cell r="J372">
            <v>68800000</v>
          </cell>
          <cell r="K372">
            <v>68800000</v>
          </cell>
          <cell r="M372">
            <v>0</v>
          </cell>
          <cell r="N372">
            <v>4</v>
          </cell>
          <cell r="P372">
            <v>0</v>
          </cell>
          <cell r="Q372">
            <v>275200000</v>
          </cell>
          <cell r="R372">
            <v>0</v>
          </cell>
          <cell r="S372">
            <v>0</v>
          </cell>
          <cell r="T372">
            <v>0</v>
          </cell>
          <cell r="Z372" t="str">
            <v>3.2.2.2</v>
          </cell>
          <cell r="AA372" t="str">
            <v>Pompa H=115 m Q=20 lt/dt</v>
          </cell>
          <cell r="AB372" t="str">
            <v>unit</v>
          </cell>
          <cell r="AC372">
            <v>1</v>
          </cell>
        </row>
        <row r="373">
          <cell r="B373">
            <v>0</v>
          </cell>
          <cell r="C373">
            <v>0</v>
          </cell>
          <cell r="D373">
            <v>0</v>
          </cell>
          <cell r="E373" t="str">
            <v>Alat</v>
          </cell>
          <cell r="F373">
            <v>0</v>
          </cell>
          <cell r="G373">
            <v>0</v>
          </cell>
          <cell r="J373">
            <v>0</v>
          </cell>
          <cell r="K373">
            <v>5000</v>
          </cell>
          <cell r="M373">
            <v>0</v>
          </cell>
          <cell r="N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 t="str">
            <v>Alat Bantu</v>
          </cell>
          <cell r="F374" t="str">
            <v>Ls</v>
          </cell>
          <cell r="G374">
            <v>0</v>
          </cell>
          <cell r="I374">
            <v>5000</v>
          </cell>
          <cell r="J374">
            <v>1</v>
          </cell>
          <cell r="K374">
            <v>5000</v>
          </cell>
          <cell r="M374">
            <v>0</v>
          </cell>
          <cell r="N374">
            <v>20000</v>
          </cell>
          <cell r="P374">
            <v>0</v>
          </cell>
          <cell r="Q374">
            <v>0</v>
          </cell>
          <cell r="R374">
            <v>20000</v>
          </cell>
          <cell r="S374">
            <v>0</v>
          </cell>
          <cell r="T374">
            <v>0</v>
          </cell>
          <cell r="Z374" t="str">
            <v>3.2.2.3</v>
          </cell>
          <cell r="AA374" t="str">
            <v>Alat Bantu</v>
          </cell>
          <cell r="AB374" t="str">
            <v>Ls</v>
          </cell>
          <cell r="AC374">
            <v>5000</v>
          </cell>
        </row>
        <row r="375">
          <cell r="A375" t="str">
            <v>3.3.0</v>
          </cell>
          <cell r="B375" t="str">
            <v>III</v>
          </cell>
          <cell r="C375">
            <v>11112001</v>
          </cell>
          <cell r="D375" t="str">
            <v>PENGADAAN DAN PEMASANGAN PANEL POMPA</v>
          </cell>
          <cell r="F375">
            <v>0</v>
          </cell>
          <cell r="G375">
            <v>0</v>
          </cell>
          <cell r="J375">
            <v>0</v>
          </cell>
          <cell r="K375">
            <v>0</v>
          </cell>
          <cell r="M375">
            <v>0</v>
          </cell>
          <cell r="N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</row>
        <row r="376">
          <cell r="A376" t="str">
            <v>3.3.1</v>
          </cell>
          <cell r="B376">
            <v>1</v>
          </cell>
          <cell r="C376">
            <v>11112011</v>
          </cell>
          <cell r="D376" t="str">
            <v>Panel Pompa - 30 KW</v>
          </cell>
          <cell r="F376" t="str">
            <v>unit</v>
          </cell>
          <cell r="G376">
            <v>6</v>
          </cell>
          <cell r="J376">
            <v>0</v>
          </cell>
          <cell r="K376">
            <v>14652500</v>
          </cell>
          <cell r="M376">
            <v>87915000</v>
          </cell>
          <cell r="N376">
            <v>0</v>
          </cell>
          <cell r="P376">
            <v>900000</v>
          </cell>
          <cell r="Q376">
            <v>87000000</v>
          </cell>
          <cell r="R376">
            <v>15000</v>
          </cell>
          <cell r="S376">
            <v>0</v>
          </cell>
          <cell r="T376">
            <v>87915000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 t="str">
            <v>Upah</v>
          </cell>
          <cell r="F377">
            <v>0</v>
          </cell>
          <cell r="G377">
            <v>0</v>
          </cell>
          <cell r="J377">
            <v>0</v>
          </cell>
          <cell r="K377">
            <v>150000</v>
          </cell>
          <cell r="M377">
            <v>0</v>
          </cell>
          <cell r="N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 t="str">
            <v>Teknisi</v>
          </cell>
          <cell r="F378" t="str">
            <v>oh</v>
          </cell>
          <cell r="G378">
            <v>0</v>
          </cell>
          <cell r="I378">
            <v>2</v>
          </cell>
          <cell r="J378">
            <v>75000</v>
          </cell>
          <cell r="K378">
            <v>150000</v>
          </cell>
          <cell r="M378">
            <v>0</v>
          </cell>
          <cell r="N378">
            <v>12</v>
          </cell>
          <cell r="P378">
            <v>900000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Z378" t="str">
            <v>3.3.1.1</v>
          </cell>
          <cell r="AA378" t="str">
            <v>Teknisi</v>
          </cell>
          <cell r="AB378" t="str">
            <v>oh</v>
          </cell>
          <cell r="AC378">
            <v>2</v>
          </cell>
        </row>
        <row r="379">
          <cell r="B379">
            <v>0</v>
          </cell>
          <cell r="C379">
            <v>0</v>
          </cell>
          <cell r="D379">
            <v>0</v>
          </cell>
          <cell r="E379" t="str">
            <v>Bahan</v>
          </cell>
          <cell r="F379">
            <v>0</v>
          </cell>
          <cell r="G379">
            <v>0</v>
          </cell>
          <cell r="J379">
            <v>0</v>
          </cell>
          <cell r="K379">
            <v>14500000</v>
          </cell>
          <cell r="M379">
            <v>0</v>
          </cell>
          <cell r="N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 t="str">
            <v>Panel Pompa - 30 KW</v>
          </cell>
          <cell r="F380" t="str">
            <v>unit</v>
          </cell>
          <cell r="G380">
            <v>0</v>
          </cell>
          <cell r="I380">
            <v>1</v>
          </cell>
          <cell r="J380">
            <v>14500000</v>
          </cell>
          <cell r="K380">
            <v>14500000</v>
          </cell>
          <cell r="M380">
            <v>0</v>
          </cell>
          <cell r="N380">
            <v>6</v>
          </cell>
          <cell r="P380">
            <v>0</v>
          </cell>
          <cell r="Q380">
            <v>87000000</v>
          </cell>
          <cell r="R380">
            <v>0</v>
          </cell>
          <cell r="S380">
            <v>0</v>
          </cell>
          <cell r="T380">
            <v>0</v>
          </cell>
          <cell r="Z380" t="str">
            <v>3.3.1.2</v>
          </cell>
          <cell r="AA380" t="str">
            <v>Panel Pompa - 30 KW</v>
          </cell>
          <cell r="AB380" t="str">
            <v>unit</v>
          </cell>
          <cell r="AC380">
            <v>1</v>
          </cell>
        </row>
        <row r="381">
          <cell r="B381">
            <v>0</v>
          </cell>
          <cell r="C381">
            <v>0</v>
          </cell>
          <cell r="D381">
            <v>0</v>
          </cell>
          <cell r="E381" t="str">
            <v>Alat</v>
          </cell>
          <cell r="F381">
            <v>0</v>
          </cell>
          <cell r="G381">
            <v>0</v>
          </cell>
          <cell r="J381">
            <v>0</v>
          </cell>
          <cell r="K381">
            <v>2500</v>
          </cell>
          <cell r="M381">
            <v>0</v>
          </cell>
          <cell r="N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 t="str">
            <v>Alat Bantu</v>
          </cell>
          <cell r="F382" t="str">
            <v>Ls</v>
          </cell>
          <cell r="G382">
            <v>0</v>
          </cell>
          <cell r="I382">
            <v>2500</v>
          </cell>
          <cell r="J382">
            <v>1</v>
          </cell>
          <cell r="K382">
            <v>2500</v>
          </cell>
          <cell r="M382">
            <v>0</v>
          </cell>
          <cell r="N382">
            <v>15000</v>
          </cell>
          <cell r="P382">
            <v>0</v>
          </cell>
          <cell r="Q382">
            <v>0</v>
          </cell>
          <cell r="R382">
            <v>15000</v>
          </cell>
          <cell r="S382">
            <v>0</v>
          </cell>
          <cell r="T382">
            <v>0</v>
          </cell>
          <cell r="Z382" t="str">
            <v>3.3.1.3</v>
          </cell>
          <cell r="AA382" t="str">
            <v>Alat Bantu</v>
          </cell>
          <cell r="AB382" t="str">
            <v>Ls</v>
          </cell>
          <cell r="AC382">
            <v>2500</v>
          </cell>
        </row>
        <row r="383">
          <cell r="A383" t="str">
            <v>3.3.2</v>
          </cell>
          <cell r="B383">
            <v>2</v>
          </cell>
          <cell r="C383">
            <v>11112021</v>
          </cell>
          <cell r="D383" t="str">
            <v>Panel Pompa - 37 KW</v>
          </cell>
          <cell r="F383" t="str">
            <v>unit</v>
          </cell>
          <cell r="G383">
            <v>4</v>
          </cell>
          <cell r="J383">
            <v>0</v>
          </cell>
          <cell r="K383">
            <v>18752500</v>
          </cell>
          <cell r="M383">
            <v>75010000</v>
          </cell>
          <cell r="N383">
            <v>0</v>
          </cell>
          <cell r="P383">
            <v>600000</v>
          </cell>
          <cell r="Q383">
            <v>74400000</v>
          </cell>
          <cell r="R383">
            <v>10000</v>
          </cell>
          <cell r="S383">
            <v>0</v>
          </cell>
          <cell r="T383">
            <v>75010000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</row>
        <row r="384">
          <cell r="B384">
            <v>0</v>
          </cell>
          <cell r="C384">
            <v>0</v>
          </cell>
          <cell r="D384">
            <v>0</v>
          </cell>
          <cell r="E384" t="str">
            <v>Upah</v>
          </cell>
          <cell r="F384">
            <v>0</v>
          </cell>
          <cell r="G384">
            <v>0</v>
          </cell>
          <cell r="J384">
            <v>0</v>
          </cell>
          <cell r="K384">
            <v>150000</v>
          </cell>
          <cell r="M384">
            <v>0</v>
          </cell>
          <cell r="N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 t="str">
            <v>Teknisi</v>
          </cell>
          <cell r="F385" t="str">
            <v>oh</v>
          </cell>
          <cell r="G385">
            <v>0</v>
          </cell>
          <cell r="I385">
            <v>2</v>
          </cell>
          <cell r="J385">
            <v>75000</v>
          </cell>
          <cell r="K385">
            <v>150000</v>
          </cell>
          <cell r="M385">
            <v>0</v>
          </cell>
          <cell r="N385">
            <v>8</v>
          </cell>
          <cell r="P385">
            <v>600000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Z385" t="str">
            <v>3.3.2.1</v>
          </cell>
          <cell r="AA385" t="str">
            <v>Teknisi</v>
          </cell>
          <cell r="AB385" t="str">
            <v>oh</v>
          </cell>
          <cell r="AC385">
            <v>2</v>
          </cell>
        </row>
        <row r="386">
          <cell r="B386">
            <v>0</v>
          </cell>
          <cell r="C386">
            <v>0</v>
          </cell>
          <cell r="D386">
            <v>0</v>
          </cell>
          <cell r="E386" t="str">
            <v>Bahan</v>
          </cell>
          <cell r="F386">
            <v>0</v>
          </cell>
          <cell r="G386">
            <v>0</v>
          </cell>
          <cell r="J386">
            <v>0</v>
          </cell>
          <cell r="K386">
            <v>18600000</v>
          </cell>
          <cell r="M386">
            <v>0</v>
          </cell>
          <cell r="N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 t="str">
            <v>Panel Pompa - 37 KW</v>
          </cell>
          <cell r="F387" t="str">
            <v>unit</v>
          </cell>
          <cell r="G387">
            <v>0</v>
          </cell>
          <cell r="I387">
            <v>1</v>
          </cell>
          <cell r="J387">
            <v>18600000</v>
          </cell>
          <cell r="K387">
            <v>18600000</v>
          </cell>
          <cell r="M387">
            <v>0</v>
          </cell>
          <cell r="N387">
            <v>4</v>
          </cell>
          <cell r="P387">
            <v>0</v>
          </cell>
          <cell r="Q387">
            <v>74400000</v>
          </cell>
          <cell r="R387">
            <v>0</v>
          </cell>
          <cell r="S387">
            <v>0</v>
          </cell>
          <cell r="T387">
            <v>0</v>
          </cell>
          <cell r="Z387" t="str">
            <v>3.3.2.2</v>
          </cell>
          <cell r="AA387" t="str">
            <v>Panel Pompa - 37 KW</v>
          </cell>
          <cell r="AB387" t="str">
            <v>unit</v>
          </cell>
          <cell r="AC387">
            <v>1</v>
          </cell>
        </row>
        <row r="388">
          <cell r="B388">
            <v>0</v>
          </cell>
          <cell r="C388">
            <v>0</v>
          </cell>
          <cell r="D388">
            <v>0</v>
          </cell>
          <cell r="E388" t="str">
            <v>Alat</v>
          </cell>
          <cell r="F388">
            <v>0</v>
          </cell>
          <cell r="G388">
            <v>0</v>
          </cell>
          <cell r="J388">
            <v>0</v>
          </cell>
          <cell r="K388">
            <v>2500</v>
          </cell>
          <cell r="M388">
            <v>0</v>
          </cell>
          <cell r="N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 t="str">
            <v>Alat Bantu</v>
          </cell>
          <cell r="F389" t="str">
            <v>Ls</v>
          </cell>
          <cell r="G389">
            <v>0</v>
          </cell>
          <cell r="I389">
            <v>2500</v>
          </cell>
          <cell r="J389">
            <v>1</v>
          </cell>
          <cell r="K389">
            <v>2500</v>
          </cell>
          <cell r="M389">
            <v>0</v>
          </cell>
          <cell r="N389">
            <v>10000</v>
          </cell>
          <cell r="P389">
            <v>0</v>
          </cell>
          <cell r="Q389">
            <v>0</v>
          </cell>
          <cell r="R389">
            <v>10000</v>
          </cell>
          <cell r="S389">
            <v>0</v>
          </cell>
          <cell r="T389">
            <v>0</v>
          </cell>
          <cell r="Z389" t="str">
            <v>3.3.2.3</v>
          </cell>
          <cell r="AA389" t="str">
            <v>Alat Bantu</v>
          </cell>
          <cell r="AB389" t="str">
            <v>Ls</v>
          </cell>
          <cell r="AC389">
            <v>2500</v>
          </cell>
        </row>
        <row r="390">
          <cell r="A390" t="str">
            <v>3.4.0</v>
          </cell>
          <cell r="B390" t="str">
            <v>IV</v>
          </cell>
          <cell r="C390">
            <v>11113001</v>
          </cell>
          <cell r="D390" t="str">
            <v>PEMASANGAN KABEL INSTALASI</v>
          </cell>
          <cell r="F390">
            <v>0</v>
          </cell>
          <cell r="G390">
            <v>0</v>
          </cell>
          <cell r="J390">
            <v>0</v>
          </cell>
          <cell r="K390">
            <v>0</v>
          </cell>
          <cell r="M390">
            <v>0</v>
          </cell>
          <cell r="N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</row>
        <row r="391">
          <cell r="A391" t="str">
            <v>3.4.1</v>
          </cell>
          <cell r="B391">
            <v>1</v>
          </cell>
          <cell r="C391">
            <v>11113011</v>
          </cell>
          <cell r="D391" t="str">
            <v>Kabel NYYHY 4x6 mm2</v>
          </cell>
          <cell r="F391" t="str">
            <v>m'</v>
          </cell>
          <cell r="G391">
            <v>80</v>
          </cell>
          <cell r="J391">
            <v>0</v>
          </cell>
          <cell r="K391">
            <v>46850</v>
          </cell>
          <cell r="M391">
            <v>3748000</v>
          </cell>
          <cell r="N391">
            <v>0</v>
          </cell>
          <cell r="P391">
            <v>1500000</v>
          </cell>
          <cell r="Q391">
            <v>2168000</v>
          </cell>
          <cell r="R391">
            <v>80000</v>
          </cell>
          <cell r="S391">
            <v>0</v>
          </cell>
          <cell r="T391">
            <v>3748000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 t="str">
            <v>Upah</v>
          </cell>
          <cell r="F392">
            <v>0</v>
          </cell>
          <cell r="G392">
            <v>0</v>
          </cell>
          <cell r="J392">
            <v>0</v>
          </cell>
          <cell r="K392">
            <v>18750</v>
          </cell>
          <cell r="M392">
            <v>0</v>
          </cell>
          <cell r="N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 t="str">
            <v>Teknisi</v>
          </cell>
          <cell r="F393" t="str">
            <v>oh</v>
          </cell>
          <cell r="G393">
            <v>0</v>
          </cell>
          <cell r="I393">
            <v>0.25</v>
          </cell>
          <cell r="J393">
            <v>75000</v>
          </cell>
          <cell r="K393">
            <v>18750</v>
          </cell>
          <cell r="M393">
            <v>0</v>
          </cell>
          <cell r="N393">
            <v>20</v>
          </cell>
          <cell r="P393">
            <v>1500000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Z393" t="str">
            <v>3.4.1.1</v>
          </cell>
          <cell r="AA393" t="str">
            <v>Teknisi</v>
          </cell>
          <cell r="AB393" t="str">
            <v>oh</v>
          </cell>
          <cell r="AC393">
            <v>0.25</v>
          </cell>
        </row>
        <row r="394">
          <cell r="B394">
            <v>0</v>
          </cell>
          <cell r="C394">
            <v>0</v>
          </cell>
          <cell r="D394">
            <v>0</v>
          </cell>
          <cell r="E394" t="str">
            <v>Bahan</v>
          </cell>
          <cell r="F394">
            <v>0</v>
          </cell>
          <cell r="G394">
            <v>0</v>
          </cell>
          <cell r="J394">
            <v>0</v>
          </cell>
          <cell r="K394">
            <v>27100</v>
          </cell>
          <cell r="M394">
            <v>0</v>
          </cell>
          <cell r="N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 t="str">
            <v>Kabel NYYHY 4x6 mm2</v>
          </cell>
          <cell r="F395" t="str">
            <v>m</v>
          </cell>
          <cell r="G395">
            <v>0</v>
          </cell>
          <cell r="I395">
            <v>1</v>
          </cell>
          <cell r="J395">
            <v>27100</v>
          </cell>
          <cell r="K395">
            <v>27100</v>
          </cell>
          <cell r="M395">
            <v>0</v>
          </cell>
          <cell r="N395">
            <v>80</v>
          </cell>
          <cell r="P395">
            <v>0</v>
          </cell>
          <cell r="Q395">
            <v>2168000</v>
          </cell>
          <cell r="R395">
            <v>0</v>
          </cell>
          <cell r="S395">
            <v>0</v>
          </cell>
          <cell r="T395">
            <v>0</v>
          </cell>
          <cell r="Z395" t="str">
            <v>3.4.1.2</v>
          </cell>
          <cell r="AA395" t="str">
            <v>Kabel NYYHY 4x6 mm2</v>
          </cell>
          <cell r="AB395" t="str">
            <v>m</v>
          </cell>
          <cell r="AC395">
            <v>1</v>
          </cell>
        </row>
        <row r="396">
          <cell r="B396">
            <v>0</v>
          </cell>
          <cell r="C396">
            <v>0</v>
          </cell>
          <cell r="D396">
            <v>0</v>
          </cell>
          <cell r="E396" t="str">
            <v>Alat</v>
          </cell>
          <cell r="F396">
            <v>0</v>
          </cell>
          <cell r="G396">
            <v>0</v>
          </cell>
          <cell r="J396">
            <v>0</v>
          </cell>
          <cell r="K396">
            <v>1000</v>
          </cell>
          <cell r="M396">
            <v>0</v>
          </cell>
          <cell r="N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</row>
        <row r="397">
          <cell r="B397">
            <v>0</v>
          </cell>
          <cell r="C397">
            <v>0</v>
          </cell>
          <cell r="D397">
            <v>0</v>
          </cell>
          <cell r="E397" t="str">
            <v>Alat Bantu</v>
          </cell>
          <cell r="F397" t="str">
            <v>Ls</v>
          </cell>
          <cell r="G397">
            <v>0</v>
          </cell>
          <cell r="I397">
            <v>1000</v>
          </cell>
          <cell r="J397">
            <v>1</v>
          </cell>
          <cell r="K397">
            <v>1000</v>
          </cell>
          <cell r="M397">
            <v>0</v>
          </cell>
          <cell r="N397">
            <v>80000</v>
          </cell>
          <cell r="P397">
            <v>0</v>
          </cell>
          <cell r="Q397">
            <v>0</v>
          </cell>
          <cell r="R397">
            <v>80000</v>
          </cell>
          <cell r="S397">
            <v>0</v>
          </cell>
          <cell r="T397">
            <v>0</v>
          </cell>
          <cell r="Z397" t="str">
            <v>3.4.1.3</v>
          </cell>
          <cell r="AA397" t="str">
            <v>Alat Bantu</v>
          </cell>
          <cell r="AB397" t="str">
            <v>Ls</v>
          </cell>
          <cell r="AC397">
            <v>1000</v>
          </cell>
        </row>
        <row r="398">
          <cell r="A398" t="str">
            <v>3.4.2</v>
          </cell>
          <cell r="B398">
            <v>2</v>
          </cell>
          <cell r="C398">
            <v>11113021</v>
          </cell>
          <cell r="D398" t="str">
            <v>Kabel NYYHY 4x10 mm2</v>
          </cell>
          <cell r="F398" t="str">
            <v>m'</v>
          </cell>
          <cell r="G398">
            <v>75</v>
          </cell>
          <cell r="J398">
            <v>0</v>
          </cell>
          <cell r="K398">
            <v>71750</v>
          </cell>
          <cell r="M398">
            <v>5381250</v>
          </cell>
          <cell r="N398">
            <v>0</v>
          </cell>
          <cell r="P398">
            <v>1406250</v>
          </cell>
          <cell r="Q398">
            <v>3900000</v>
          </cell>
          <cell r="R398">
            <v>75000</v>
          </cell>
          <cell r="S398">
            <v>0</v>
          </cell>
          <cell r="T398">
            <v>5381250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</row>
        <row r="399">
          <cell r="B399">
            <v>0</v>
          </cell>
          <cell r="C399">
            <v>0</v>
          </cell>
          <cell r="D399">
            <v>0</v>
          </cell>
          <cell r="E399" t="str">
            <v>Upah</v>
          </cell>
          <cell r="F399">
            <v>0</v>
          </cell>
          <cell r="G399">
            <v>0</v>
          </cell>
          <cell r="J399">
            <v>0</v>
          </cell>
          <cell r="K399">
            <v>18750</v>
          </cell>
          <cell r="M399">
            <v>0</v>
          </cell>
          <cell r="N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</row>
        <row r="400">
          <cell r="B400">
            <v>0</v>
          </cell>
          <cell r="C400">
            <v>0</v>
          </cell>
          <cell r="D400">
            <v>0</v>
          </cell>
          <cell r="E400" t="str">
            <v>Teknisi</v>
          </cell>
          <cell r="F400" t="str">
            <v>oh</v>
          </cell>
          <cell r="G400">
            <v>0</v>
          </cell>
          <cell r="I400">
            <v>0.25</v>
          </cell>
          <cell r="J400">
            <v>75000</v>
          </cell>
          <cell r="K400">
            <v>18750</v>
          </cell>
          <cell r="M400">
            <v>0</v>
          </cell>
          <cell r="N400">
            <v>18.75</v>
          </cell>
          <cell r="P400">
            <v>1406250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Z400" t="str">
            <v>3.4.2.1</v>
          </cell>
          <cell r="AA400" t="str">
            <v>Teknisi</v>
          </cell>
          <cell r="AB400" t="str">
            <v>oh</v>
          </cell>
          <cell r="AC400">
            <v>0.25</v>
          </cell>
        </row>
        <row r="401">
          <cell r="B401">
            <v>0</v>
          </cell>
          <cell r="C401">
            <v>0</v>
          </cell>
          <cell r="D401">
            <v>0</v>
          </cell>
          <cell r="E401" t="str">
            <v>Bahan</v>
          </cell>
          <cell r="F401">
            <v>0</v>
          </cell>
          <cell r="G401">
            <v>0</v>
          </cell>
          <cell r="J401">
            <v>0</v>
          </cell>
          <cell r="K401">
            <v>52000</v>
          </cell>
          <cell r="M401">
            <v>0</v>
          </cell>
          <cell r="N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 t="str">
            <v>Kabel NYYHY 4x10 mm2</v>
          </cell>
          <cell r="F402" t="str">
            <v>m</v>
          </cell>
          <cell r="G402">
            <v>0</v>
          </cell>
          <cell r="I402">
            <v>1</v>
          </cell>
          <cell r="J402">
            <v>52000</v>
          </cell>
          <cell r="K402">
            <v>52000</v>
          </cell>
          <cell r="M402">
            <v>0</v>
          </cell>
          <cell r="N402">
            <v>75</v>
          </cell>
          <cell r="P402">
            <v>0</v>
          </cell>
          <cell r="Q402">
            <v>3900000</v>
          </cell>
          <cell r="R402">
            <v>0</v>
          </cell>
          <cell r="S402">
            <v>0</v>
          </cell>
          <cell r="T402">
            <v>0</v>
          </cell>
          <cell r="Z402" t="str">
            <v>3.4.2.2</v>
          </cell>
          <cell r="AA402" t="str">
            <v>Kabel NYYHY 4x10 mm2</v>
          </cell>
          <cell r="AB402" t="str">
            <v>m</v>
          </cell>
          <cell r="AC402">
            <v>1</v>
          </cell>
        </row>
        <row r="403">
          <cell r="B403">
            <v>0</v>
          </cell>
          <cell r="C403">
            <v>0</v>
          </cell>
          <cell r="D403">
            <v>0</v>
          </cell>
          <cell r="E403" t="str">
            <v>Alat</v>
          </cell>
          <cell r="F403">
            <v>0</v>
          </cell>
          <cell r="G403">
            <v>0</v>
          </cell>
          <cell r="J403">
            <v>0</v>
          </cell>
          <cell r="K403">
            <v>1000</v>
          </cell>
          <cell r="M403">
            <v>0</v>
          </cell>
          <cell r="N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 t="str">
            <v>Alat Bantu</v>
          </cell>
          <cell r="F404" t="str">
            <v>Ls</v>
          </cell>
          <cell r="G404">
            <v>0</v>
          </cell>
          <cell r="I404">
            <v>1000</v>
          </cell>
          <cell r="J404">
            <v>1</v>
          </cell>
          <cell r="K404">
            <v>1000</v>
          </cell>
          <cell r="M404">
            <v>0</v>
          </cell>
          <cell r="N404">
            <v>75000</v>
          </cell>
          <cell r="P404">
            <v>0</v>
          </cell>
          <cell r="Q404">
            <v>0</v>
          </cell>
          <cell r="R404">
            <v>75000</v>
          </cell>
          <cell r="S404">
            <v>0</v>
          </cell>
          <cell r="T404">
            <v>0</v>
          </cell>
          <cell r="Z404" t="str">
            <v>3.4.2.3</v>
          </cell>
          <cell r="AA404" t="str">
            <v>Alat Bantu</v>
          </cell>
          <cell r="AB404" t="str">
            <v>Ls</v>
          </cell>
          <cell r="AC404">
            <v>1000</v>
          </cell>
        </row>
        <row r="405">
          <cell r="A405" t="str">
            <v>3.4.3</v>
          </cell>
          <cell r="B405">
            <v>3</v>
          </cell>
          <cell r="C405">
            <v>11113031</v>
          </cell>
          <cell r="D405" t="str">
            <v>Kabel NYYFGBY 4x16 mm2</v>
          </cell>
          <cell r="F405" t="str">
            <v>m'</v>
          </cell>
          <cell r="G405">
            <v>460</v>
          </cell>
          <cell r="J405">
            <v>0</v>
          </cell>
          <cell r="K405">
            <v>70750</v>
          </cell>
          <cell r="M405">
            <v>32545000</v>
          </cell>
          <cell r="N405">
            <v>0</v>
          </cell>
          <cell r="P405">
            <v>8625000</v>
          </cell>
          <cell r="Q405">
            <v>23460000</v>
          </cell>
          <cell r="R405">
            <v>460000</v>
          </cell>
          <cell r="S405">
            <v>0</v>
          </cell>
          <cell r="T405">
            <v>32545000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 t="str">
            <v>Upah</v>
          </cell>
          <cell r="F406">
            <v>0</v>
          </cell>
          <cell r="G406">
            <v>0</v>
          </cell>
          <cell r="J406">
            <v>0</v>
          </cell>
          <cell r="K406">
            <v>18750</v>
          </cell>
          <cell r="M406">
            <v>0</v>
          </cell>
          <cell r="N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 t="str">
            <v>Teknisi</v>
          </cell>
          <cell r="F407" t="str">
            <v>oh</v>
          </cell>
          <cell r="G407">
            <v>0</v>
          </cell>
          <cell r="I407">
            <v>0.25</v>
          </cell>
          <cell r="J407">
            <v>75000</v>
          </cell>
          <cell r="K407">
            <v>18750</v>
          </cell>
          <cell r="M407">
            <v>0</v>
          </cell>
          <cell r="N407">
            <v>115</v>
          </cell>
          <cell r="P407">
            <v>8625000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Z407" t="str">
            <v>3.4.3.1</v>
          </cell>
          <cell r="AA407" t="str">
            <v>Teknisi</v>
          </cell>
          <cell r="AB407" t="str">
            <v>oh</v>
          </cell>
          <cell r="AC407">
            <v>0.25</v>
          </cell>
        </row>
        <row r="408">
          <cell r="B408">
            <v>0</v>
          </cell>
          <cell r="C408">
            <v>0</v>
          </cell>
          <cell r="D408">
            <v>0</v>
          </cell>
          <cell r="E408" t="str">
            <v>Bahan</v>
          </cell>
          <cell r="F408">
            <v>0</v>
          </cell>
          <cell r="G408">
            <v>0</v>
          </cell>
          <cell r="J408">
            <v>0</v>
          </cell>
          <cell r="K408">
            <v>51000</v>
          </cell>
          <cell r="M408">
            <v>0</v>
          </cell>
          <cell r="N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 t="str">
            <v>Kabel NYYFGBY 4x16 mm2</v>
          </cell>
          <cell r="F409" t="str">
            <v>m</v>
          </cell>
          <cell r="G409">
            <v>0</v>
          </cell>
          <cell r="I409">
            <v>1</v>
          </cell>
          <cell r="J409">
            <v>51000</v>
          </cell>
          <cell r="K409">
            <v>51000</v>
          </cell>
          <cell r="M409">
            <v>0</v>
          </cell>
          <cell r="N409">
            <v>460</v>
          </cell>
          <cell r="P409">
            <v>0</v>
          </cell>
          <cell r="Q409">
            <v>23460000</v>
          </cell>
          <cell r="R409">
            <v>0</v>
          </cell>
          <cell r="S409">
            <v>0</v>
          </cell>
          <cell r="T409">
            <v>0</v>
          </cell>
          <cell r="Z409" t="str">
            <v>3.4.3.2</v>
          </cell>
          <cell r="AA409" t="str">
            <v>Kabel NYYFGBY 4x16 mm2</v>
          </cell>
          <cell r="AB409" t="str">
            <v>m</v>
          </cell>
          <cell r="AC409">
            <v>1</v>
          </cell>
        </row>
        <row r="410">
          <cell r="B410">
            <v>0</v>
          </cell>
          <cell r="C410">
            <v>0</v>
          </cell>
          <cell r="D410">
            <v>0</v>
          </cell>
          <cell r="E410" t="str">
            <v>Alat</v>
          </cell>
          <cell r="F410">
            <v>0</v>
          </cell>
          <cell r="G410">
            <v>0</v>
          </cell>
          <cell r="J410">
            <v>0</v>
          </cell>
          <cell r="K410">
            <v>1000</v>
          </cell>
          <cell r="M410">
            <v>0</v>
          </cell>
          <cell r="N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</row>
        <row r="411">
          <cell r="B411">
            <v>0</v>
          </cell>
          <cell r="C411">
            <v>0</v>
          </cell>
          <cell r="D411">
            <v>0</v>
          </cell>
          <cell r="E411" t="str">
            <v>Alat Bantu</v>
          </cell>
          <cell r="F411" t="str">
            <v>Ls</v>
          </cell>
          <cell r="G411">
            <v>0</v>
          </cell>
          <cell r="I411">
            <v>1000</v>
          </cell>
          <cell r="J411">
            <v>1</v>
          </cell>
          <cell r="K411">
            <v>1000</v>
          </cell>
          <cell r="M411">
            <v>0</v>
          </cell>
          <cell r="N411">
            <v>460000</v>
          </cell>
          <cell r="P411">
            <v>0</v>
          </cell>
          <cell r="Q411">
            <v>0</v>
          </cell>
          <cell r="R411">
            <v>460000</v>
          </cell>
          <cell r="S411">
            <v>0</v>
          </cell>
          <cell r="T411">
            <v>0</v>
          </cell>
          <cell r="Z411" t="str">
            <v>3.4.3.3</v>
          </cell>
          <cell r="AA411" t="str">
            <v>Alat Bantu</v>
          </cell>
          <cell r="AB411" t="str">
            <v>Ls</v>
          </cell>
          <cell r="AC411">
            <v>1000</v>
          </cell>
        </row>
        <row r="412">
          <cell r="A412" t="str">
            <v>3.5.0</v>
          </cell>
          <cell r="B412" t="str">
            <v>V</v>
          </cell>
          <cell r="C412">
            <v>11114001</v>
          </cell>
          <cell r="D412" t="str">
            <v>PEKERJAAN LAIN-LAN</v>
          </cell>
          <cell r="F412">
            <v>0</v>
          </cell>
          <cell r="G412">
            <v>0</v>
          </cell>
          <cell r="J412">
            <v>0</v>
          </cell>
          <cell r="K412">
            <v>0</v>
          </cell>
          <cell r="M412">
            <v>0</v>
          </cell>
          <cell r="N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</row>
        <row r="413">
          <cell r="A413" t="str">
            <v>3.5.1</v>
          </cell>
          <cell r="B413">
            <v>1</v>
          </cell>
          <cell r="C413">
            <v>11114011</v>
          </cell>
          <cell r="D413" t="str">
            <v>Mobilisasi</v>
          </cell>
          <cell r="F413" t="str">
            <v>Ls</v>
          </cell>
          <cell r="G413">
            <v>1</v>
          </cell>
          <cell r="J413">
            <v>0</v>
          </cell>
          <cell r="K413">
            <v>0</v>
          </cell>
          <cell r="M413">
            <v>0</v>
          </cell>
          <cell r="N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 t="str">
            <v>Upah</v>
          </cell>
          <cell r="F414">
            <v>0</v>
          </cell>
          <cell r="G414">
            <v>0</v>
          </cell>
          <cell r="J414">
            <v>0</v>
          </cell>
          <cell r="K414">
            <v>0</v>
          </cell>
          <cell r="M414">
            <v>0</v>
          </cell>
          <cell r="N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 t="str">
            <v>Upah Mobilisasi Alat</v>
          </cell>
          <cell r="F415">
            <v>0</v>
          </cell>
          <cell r="G415">
            <v>0</v>
          </cell>
          <cell r="I415">
            <v>1</v>
          </cell>
          <cell r="J415">
            <v>0</v>
          </cell>
          <cell r="K415">
            <v>0</v>
          </cell>
          <cell r="M415">
            <v>0</v>
          </cell>
          <cell r="N415">
            <v>1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</row>
        <row r="416">
          <cell r="A416" t="str">
            <v>3.5.2</v>
          </cell>
          <cell r="B416">
            <v>2</v>
          </cell>
          <cell r="C416">
            <v>11114021</v>
          </cell>
          <cell r="D416" t="str">
            <v>Direksi Keet</v>
          </cell>
          <cell r="F416" t="str">
            <v>m²</v>
          </cell>
          <cell r="G416">
            <v>0</v>
          </cell>
          <cell r="J416">
            <v>0</v>
          </cell>
          <cell r="K416">
            <v>0</v>
          </cell>
          <cell r="M416">
            <v>0</v>
          </cell>
          <cell r="N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</row>
        <row r="417">
          <cell r="B417">
            <v>0</v>
          </cell>
          <cell r="C417">
            <v>0</v>
          </cell>
          <cell r="D417">
            <v>0</v>
          </cell>
          <cell r="E417" t="str">
            <v>Upah</v>
          </cell>
          <cell r="F417">
            <v>0</v>
          </cell>
          <cell r="G417">
            <v>0</v>
          </cell>
          <cell r="J417">
            <v>0</v>
          </cell>
          <cell r="K417">
            <v>0</v>
          </cell>
          <cell r="M417">
            <v>0</v>
          </cell>
          <cell r="N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</row>
        <row r="418">
          <cell r="B418">
            <v>0</v>
          </cell>
          <cell r="C418">
            <v>0</v>
          </cell>
          <cell r="D418">
            <v>0</v>
          </cell>
          <cell r="E418" t="str">
            <v>Upah Pembuatan Direksi Keet</v>
          </cell>
          <cell r="F418">
            <v>0</v>
          </cell>
          <cell r="G418">
            <v>0</v>
          </cell>
          <cell r="I418">
            <v>1</v>
          </cell>
          <cell r="J418">
            <v>0</v>
          </cell>
          <cell r="K418">
            <v>0</v>
          </cell>
          <cell r="M418">
            <v>0</v>
          </cell>
          <cell r="N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</row>
        <row r="419">
          <cell r="B419">
            <v>0</v>
          </cell>
          <cell r="C419">
            <v>0</v>
          </cell>
          <cell r="D419">
            <v>0</v>
          </cell>
          <cell r="E419" t="str">
            <v>Bahan</v>
          </cell>
          <cell r="F419">
            <v>0</v>
          </cell>
          <cell r="G419">
            <v>0</v>
          </cell>
          <cell r="J419">
            <v>0</v>
          </cell>
          <cell r="K419">
            <v>0</v>
          </cell>
          <cell r="M419">
            <v>0</v>
          </cell>
          <cell r="N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</row>
        <row r="420">
          <cell r="B420">
            <v>0</v>
          </cell>
          <cell r="C420">
            <v>0</v>
          </cell>
          <cell r="D420">
            <v>0</v>
          </cell>
          <cell r="E420" t="str">
            <v>Bahan Direksi Keet</v>
          </cell>
          <cell r="F420">
            <v>0</v>
          </cell>
          <cell r="G420">
            <v>0</v>
          </cell>
          <cell r="I420">
            <v>1</v>
          </cell>
          <cell r="J420">
            <v>0</v>
          </cell>
          <cell r="K420">
            <v>0</v>
          </cell>
          <cell r="M420">
            <v>0</v>
          </cell>
          <cell r="N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</row>
        <row r="421">
          <cell r="A421" t="str">
            <v>3.5.3</v>
          </cell>
          <cell r="B421">
            <v>3</v>
          </cell>
          <cell r="C421">
            <v>11114031</v>
          </cell>
          <cell r="D421" t="str">
            <v>Perbaikan Rumah Ibadat*</v>
          </cell>
          <cell r="F421" t="str">
            <v>Ls</v>
          </cell>
          <cell r="G421">
            <v>1</v>
          </cell>
          <cell r="J421">
            <v>0</v>
          </cell>
          <cell r="K421">
            <v>0</v>
          </cell>
          <cell r="M421">
            <v>0</v>
          </cell>
          <cell r="N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</row>
        <row r="422">
          <cell r="B422">
            <v>0</v>
          </cell>
          <cell r="C422">
            <v>0</v>
          </cell>
          <cell r="D422">
            <v>0</v>
          </cell>
          <cell r="E422" t="str">
            <v>Upah</v>
          </cell>
          <cell r="F422">
            <v>0</v>
          </cell>
          <cell r="G422">
            <v>0</v>
          </cell>
          <cell r="J422">
            <v>0</v>
          </cell>
          <cell r="K422">
            <v>0</v>
          </cell>
          <cell r="M422">
            <v>0</v>
          </cell>
          <cell r="N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</row>
        <row r="423">
          <cell r="B423">
            <v>0</v>
          </cell>
          <cell r="C423">
            <v>0</v>
          </cell>
          <cell r="D423">
            <v>0</v>
          </cell>
          <cell r="E423" t="str">
            <v>Upah Perbaikan Rumah Ibadat*</v>
          </cell>
          <cell r="F423">
            <v>0</v>
          </cell>
          <cell r="G423">
            <v>0</v>
          </cell>
          <cell r="J423">
            <v>0</v>
          </cell>
          <cell r="K423">
            <v>0</v>
          </cell>
          <cell r="M423">
            <v>0</v>
          </cell>
          <cell r="N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</row>
        <row r="424">
          <cell r="A424" t="str">
            <v>3.5.4</v>
          </cell>
          <cell r="B424">
            <v>4</v>
          </cell>
          <cell r="C424">
            <v>11114041</v>
          </cell>
          <cell r="D424" t="str">
            <v>Perbaikan Jalan Desa*</v>
          </cell>
          <cell r="F424" t="str">
            <v>Ls</v>
          </cell>
          <cell r="G424">
            <v>1</v>
          </cell>
          <cell r="J424">
            <v>0</v>
          </cell>
          <cell r="K424">
            <v>0</v>
          </cell>
          <cell r="M424">
            <v>0</v>
          </cell>
          <cell r="N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 t="str">
            <v>Upah</v>
          </cell>
          <cell r="F425">
            <v>0</v>
          </cell>
          <cell r="G425">
            <v>0</v>
          </cell>
          <cell r="J425">
            <v>0</v>
          </cell>
          <cell r="K425">
            <v>0</v>
          </cell>
          <cell r="M425">
            <v>0</v>
          </cell>
          <cell r="N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 t="str">
            <v>Upah Perbaikan Jalan Desa*</v>
          </cell>
          <cell r="F426">
            <v>0</v>
          </cell>
          <cell r="G426">
            <v>0</v>
          </cell>
          <cell r="J426">
            <v>0</v>
          </cell>
          <cell r="K426">
            <v>0</v>
          </cell>
          <cell r="M426">
            <v>0</v>
          </cell>
          <cell r="N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</row>
        <row r="427">
          <cell r="A427" t="str">
            <v>3.5.5</v>
          </cell>
          <cell r="B427">
            <v>5</v>
          </cell>
          <cell r="C427">
            <v>11114051</v>
          </cell>
          <cell r="D427" t="str">
            <v>Perbaikan Jalan Kerja*</v>
          </cell>
          <cell r="F427" t="str">
            <v>Ls</v>
          </cell>
          <cell r="G427">
            <v>1</v>
          </cell>
          <cell r="J427">
            <v>0</v>
          </cell>
          <cell r="K427">
            <v>0</v>
          </cell>
          <cell r="M427">
            <v>0</v>
          </cell>
          <cell r="N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 t="str">
            <v>Upah</v>
          </cell>
          <cell r="F428">
            <v>0</v>
          </cell>
          <cell r="G428">
            <v>0</v>
          </cell>
          <cell r="J428">
            <v>0</v>
          </cell>
          <cell r="K428">
            <v>0</v>
          </cell>
          <cell r="M428">
            <v>0</v>
          </cell>
          <cell r="N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</row>
        <row r="429">
          <cell r="B429">
            <v>0</v>
          </cell>
          <cell r="C429">
            <v>0</v>
          </cell>
          <cell r="D429">
            <v>0</v>
          </cell>
          <cell r="E429" t="str">
            <v>Upah Perbaikan Jalan Kerja*</v>
          </cell>
          <cell r="F429">
            <v>0</v>
          </cell>
          <cell r="G429">
            <v>0</v>
          </cell>
          <cell r="J429">
            <v>0</v>
          </cell>
          <cell r="K429">
            <v>0</v>
          </cell>
          <cell r="M429">
            <v>0</v>
          </cell>
          <cell r="N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</row>
        <row r="430">
          <cell r="B430">
            <v>0</v>
          </cell>
          <cell r="C430">
            <v>0</v>
          </cell>
          <cell r="D430">
            <v>0</v>
          </cell>
          <cell r="F430">
            <v>0</v>
          </cell>
          <cell r="G430">
            <v>0</v>
          </cell>
          <cell r="J430">
            <v>0</v>
          </cell>
          <cell r="K430">
            <v>0</v>
          </cell>
          <cell r="M430">
            <v>0</v>
          </cell>
          <cell r="N430">
            <v>0</v>
          </cell>
          <cell r="P430">
            <v>335908528.99579996</v>
          </cell>
          <cell r="Q430">
            <v>3410609457.0500002</v>
          </cell>
          <cell r="R430">
            <v>23296348.300000001</v>
          </cell>
          <cell r="S430">
            <v>0</v>
          </cell>
          <cell r="T430">
            <v>3769814334.3458004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</row>
        <row r="431">
          <cell r="B431">
            <v>0</v>
          </cell>
          <cell r="C431">
            <v>0</v>
          </cell>
          <cell r="D431">
            <v>0</v>
          </cell>
          <cell r="F431">
            <v>0</v>
          </cell>
          <cell r="G431">
            <v>0</v>
          </cell>
          <cell r="J431">
            <v>0</v>
          </cell>
          <cell r="K431">
            <v>0</v>
          </cell>
          <cell r="M431">
            <v>0</v>
          </cell>
          <cell r="N431">
            <v>0</v>
          </cell>
          <cell r="P431">
            <v>335908528.99580002</v>
          </cell>
          <cell r="Q431">
            <v>3410609457.0500002</v>
          </cell>
          <cell r="R431">
            <v>23296348.300000001</v>
          </cell>
          <cell r="S431">
            <v>0</v>
          </cell>
          <cell r="T431">
            <v>3769814334.3458004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</row>
        <row r="432">
          <cell r="B432">
            <v>0</v>
          </cell>
          <cell r="C432">
            <v>0</v>
          </cell>
          <cell r="D432">
            <v>0</v>
          </cell>
          <cell r="F432">
            <v>0</v>
          </cell>
          <cell r="G432">
            <v>0</v>
          </cell>
          <cell r="J432">
            <v>0</v>
          </cell>
          <cell r="K432">
            <v>0</v>
          </cell>
          <cell r="M432">
            <v>0</v>
          </cell>
          <cell r="N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</row>
        <row r="433">
          <cell r="B433">
            <v>0</v>
          </cell>
          <cell r="C433">
            <v>0</v>
          </cell>
          <cell r="D433">
            <v>0</v>
          </cell>
          <cell r="F433">
            <v>0</v>
          </cell>
          <cell r="G433">
            <v>0</v>
          </cell>
          <cell r="J433">
            <v>0</v>
          </cell>
          <cell r="K433">
            <v>0</v>
          </cell>
          <cell r="M433">
            <v>0</v>
          </cell>
          <cell r="N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</row>
        <row r="434">
          <cell r="B434">
            <v>0</v>
          </cell>
          <cell r="C434">
            <v>0</v>
          </cell>
          <cell r="D434">
            <v>0</v>
          </cell>
          <cell r="F434">
            <v>0</v>
          </cell>
          <cell r="G434">
            <v>0</v>
          </cell>
          <cell r="J434">
            <v>0</v>
          </cell>
          <cell r="K434">
            <v>0</v>
          </cell>
          <cell r="M434">
            <v>0</v>
          </cell>
          <cell r="N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F435">
            <v>0</v>
          </cell>
          <cell r="G435">
            <v>0</v>
          </cell>
          <cell r="J435">
            <v>0</v>
          </cell>
          <cell r="K435">
            <v>0</v>
          </cell>
          <cell r="M435">
            <v>0</v>
          </cell>
          <cell r="N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F436">
            <v>0</v>
          </cell>
          <cell r="G436">
            <v>0</v>
          </cell>
          <cell r="J436">
            <v>0</v>
          </cell>
          <cell r="K436">
            <v>0</v>
          </cell>
          <cell r="M436">
            <v>0</v>
          </cell>
          <cell r="N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F437">
            <v>0</v>
          </cell>
          <cell r="G437">
            <v>0</v>
          </cell>
          <cell r="J437">
            <v>0</v>
          </cell>
          <cell r="K437">
            <v>0</v>
          </cell>
          <cell r="M437">
            <v>0</v>
          </cell>
          <cell r="N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F438">
            <v>0</v>
          </cell>
          <cell r="G438">
            <v>0</v>
          </cell>
          <cell r="J438">
            <v>0</v>
          </cell>
          <cell r="K438">
            <v>0</v>
          </cell>
          <cell r="M438">
            <v>0</v>
          </cell>
          <cell r="N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F439">
            <v>0</v>
          </cell>
          <cell r="G439">
            <v>0</v>
          </cell>
          <cell r="J439">
            <v>0</v>
          </cell>
          <cell r="K439">
            <v>0</v>
          </cell>
          <cell r="M439">
            <v>0</v>
          </cell>
          <cell r="N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F440">
            <v>0</v>
          </cell>
          <cell r="G440">
            <v>0</v>
          </cell>
          <cell r="J440">
            <v>0</v>
          </cell>
          <cell r="K440">
            <v>0</v>
          </cell>
          <cell r="M440">
            <v>0</v>
          </cell>
          <cell r="N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F441">
            <v>0</v>
          </cell>
          <cell r="G441">
            <v>0</v>
          </cell>
          <cell r="J441">
            <v>0</v>
          </cell>
          <cell r="K441">
            <v>0</v>
          </cell>
          <cell r="M441">
            <v>0</v>
          </cell>
          <cell r="N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F442">
            <v>0</v>
          </cell>
          <cell r="G442">
            <v>0</v>
          </cell>
          <cell r="J442">
            <v>0</v>
          </cell>
          <cell r="K442">
            <v>0</v>
          </cell>
          <cell r="M442">
            <v>0</v>
          </cell>
          <cell r="N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F443">
            <v>0</v>
          </cell>
          <cell r="G443">
            <v>0</v>
          </cell>
          <cell r="J443">
            <v>0</v>
          </cell>
          <cell r="K443">
            <v>0</v>
          </cell>
          <cell r="M443">
            <v>0</v>
          </cell>
          <cell r="N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F444">
            <v>0</v>
          </cell>
          <cell r="G444">
            <v>0</v>
          </cell>
          <cell r="J444">
            <v>0</v>
          </cell>
          <cell r="K444">
            <v>0</v>
          </cell>
          <cell r="M444">
            <v>0</v>
          </cell>
          <cell r="N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F445">
            <v>0</v>
          </cell>
          <cell r="G445">
            <v>0</v>
          </cell>
          <cell r="J445">
            <v>0</v>
          </cell>
          <cell r="K445">
            <v>0</v>
          </cell>
          <cell r="M445">
            <v>0</v>
          </cell>
          <cell r="N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F446">
            <v>0</v>
          </cell>
          <cell r="G446">
            <v>0</v>
          </cell>
          <cell r="J446">
            <v>0</v>
          </cell>
          <cell r="K446">
            <v>0</v>
          </cell>
          <cell r="M446">
            <v>0</v>
          </cell>
          <cell r="N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</row>
        <row r="447">
          <cell r="B447">
            <v>0</v>
          </cell>
          <cell r="C447">
            <v>0</v>
          </cell>
          <cell r="D447">
            <v>0</v>
          </cell>
          <cell r="F447">
            <v>0</v>
          </cell>
          <cell r="G447">
            <v>0</v>
          </cell>
          <cell r="J447">
            <v>0</v>
          </cell>
          <cell r="K447">
            <v>0</v>
          </cell>
          <cell r="M447">
            <v>0</v>
          </cell>
          <cell r="N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F448">
            <v>0</v>
          </cell>
          <cell r="G448">
            <v>0</v>
          </cell>
          <cell r="J448">
            <v>0</v>
          </cell>
          <cell r="K448">
            <v>0</v>
          </cell>
          <cell r="M448">
            <v>0</v>
          </cell>
          <cell r="N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F449">
            <v>0</v>
          </cell>
          <cell r="G449">
            <v>0</v>
          </cell>
          <cell r="J449">
            <v>0</v>
          </cell>
          <cell r="K449">
            <v>0</v>
          </cell>
          <cell r="M449">
            <v>0</v>
          </cell>
          <cell r="N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</row>
        <row r="450">
          <cell r="B450">
            <v>0</v>
          </cell>
          <cell r="C450">
            <v>0</v>
          </cell>
          <cell r="D450">
            <v>0</v>
          </cell>
          <cell r="F450">
            <v>0</v>
          </cell>
          <cell r="G450">
            <v>0</v>
          </cell>
          <cell r="J450">
            <v>0</v>
          </cell>
          <cell r="K450">
            <v>0</v>
          </cell>
          <cell r="M450">
            <v>0</v>
          </cell>
          <cell r="N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</row>
        <row r="451">
          <cell r="B451">
            <v>0</v>
          </cell>
          <cell r="C451">
            <v>0</v>
          </cell>
          <cell r="D451">
            <v>0</v>
          </cell>
          <cell r="F451">
            <v>0</v>
          </cell>
          <cell r="G451">
            <v>0</v>
          </cell>
          <cell r="J451">
            <v>0</v>
          </cell>
          <cell r="K451">
            <v>0</v>
          </cell>
          <cell r="M451">
            <v>0</v>
          </cell>
          <cell r="N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</row>
        <row r="452">
          <cell r="B452">
            <v>0</v>
          </cell>
          <cell r="C452">
            <v>0</v>
          </cell>
          <cell r="D452">
            <v>0</v>
          </cell>
          <cell r="F452">
            <v>0</v>
          </cell>
          <cell r="G452">
            <v>0</v>
          </cell>
          <cell r="J452">
            <v>0</v>
          </cell>
          <cell r="K452">
            <v>0</v>
          </cell>
          <cell r="M452">
            <v>0</v>
          </cell>
          <cell r="N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</row>
        <row r="453">
          <cell r="B453">
            <v>0</v>
          </cell>
          <cell r="C453">
            <v>0</v>
          </cell>
          <cell r="D453">
            <v>0</v>
          </cell>
          <cell r="F453">
            <v>0</v>
          </cell>
          <cell r="G453">
            <v>0</v>
          </cell>
          <cell r="J453">
            <v>0</v>
          </cell>
          <cell r="K453">
            <v>0</v>
          </cell>
          <cell r="M453">
            <v>0</v>
          </cell>
          <cell r="N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</row>
        <row r="454">
          <cell r="B454">
            <v>0</v>
          </cell>
          <cell r="C454">
            <v>0</v>
          </cell>
          <cell r="D454">
            <v>0</v>
          </cell>
          <cell r="F454">
            <v>0</v>
          </cell>
          <cell r="G454">
            <v>0</v>
          </cell>
          <cell r="J454">
            <v>0</v>
          </cell>
          <cell r="K454">
            <v>0</v>
          </cell>
          <cell r="M454">
            <v>0</v>
          </cell>
          <cell r="N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</row>
        <row r="455">
          <cell r="B455">
            <v>0</v>
          </cell>
          <cell r="C455">
            <v>0</v>
          </cell>
          <cell r="D455">
            <v>0</v>
          </cell>
          <cell r="F455">
            <v>0</v>
          </cell>
          <cell r="G455">
            <v>0</v>
          </cell>
          <cell r="J455">
            <v>0</v>
          </cell>
          <cell r="K455">
            <v>0</v>
          </cell>
          <cell r="M455">
            <v>0</v>
          </cell>
          <cell r="N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</row>
        <row r="456">
          <cell r="B456">
            <v>0</v>
          </cell>
          <cell r="C456">
            <v>0</v>
          </cell>
          <cell r="D456">
            <v>0</v>
          </cell>
          <cell r="F456">
            <v>0</v>
          </cell>
          <cell r="G456">
            <v>0</v>
          </cell>
          <cell r="J456">
            <v>0</v>
          </cell>
          <cell r="K456">
            <v>0</v>
          </cell>
          <cell r="M456">
            <v>0</v>
          </cell>
          <cell r="N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</row>
        <row r="457">
          <cell r="B457">
            <v>0</v>
          </cell>
          <cell r="C457">
            <v>0</v>
          </cell>
          <cell r="D457">
            <v>0</v>
          </cell>
          <cell r="F457">
            <v>0</v>
          </cell>
          <cell r="G457">
            <v>0</v>
          </cell>
          <cell r="J457">
            <v>0</v>
          </cell>
          <cell r="K457">
            <v>0</v>
          </cell>
          <cell r="M457">
            <v>0</v>
          </cell>
          <cell r="N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F458">
            <v>0</v>
          </cell>
          <cell r="G458">
            <v>0</v>
          </cell>
          <cell r="J458">
            <v>0</v>
          </cell>
          <cell r="K458">
            <v>0</v>
          </cell>
          <cell r="M458">
            <v>0</v>
          </cell>
          <cell r="N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F459">
            <v>0</v>
          </cell>
          <cell r="G459">
            <v>0</v>
          </cell>
          <cell r="J459">
            <v>0</v>
          </cell>
          <cell r="K459">
            <v>0</v>
          </cell>
          <cell r="M459">
            <v>0</v>
          </cell>
          <cell r="N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F460">
            <v>0</v>
          </cell>
          <cell r="G460">
            <v>0</v>
          </cell>
          <cell r="J460">
            <v>0</v>
          </cell>
          <cell r="K460">
            <v>0</v>
          </cell>
          <cell r="M460">
            <v>0</v>
          </cell>
          <cell r="N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F461">
            <v>0</v>
          </cell>
          <cell r="G461">
            <v>0</v>
          </cell>
          <cell r="J461">
            <v>0</v>
          </cell>
          <cell r="K461">
            <v>0</v>
          </cell>
          <cell r="M461">
            <v>0</v>
          </cell>
          <cell r="N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</row>
        <row r="462">
          <cell r="B462">
            <v>0</v>
          </cell>
          <cell r="C462">
            <v>0</v>
          </cell>
          <cell r="D462">
            <v>0</v>
          </cell>
          <cell r="F462">
            <v>0</v>
          </cell>
          <cell r="G462">
            <v>0</v>
          </cell>
          <cell r="J462">
            <v>0</v>
          </cell>
          <cell r="K462">
            <v>0</v>
          </cell>
          <cell r="M462">
            <v>0</v>
          </cell>
          <cell r="N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</row>
        <row r="463">
          <cell r="B463">
            <v>0</v>
          </cell>
          <cell r="C463">
            <v>0</v>
          </cell>
          <cell r="D463">
            <v>0</v>
          </cell>
          <cell r="F463">
            <v>0</v>
          </cell>
          <cell r="G463">
            <v>0</v>
          </cell>
          <cell r="J463">
            <v>0</v>
          </cell>
          <cell r="K463">
            <v>0</v>
          </cell>
          <cell r="M463">
            <v>0</v>
          </cell>
          <cell r="N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</row>
        <row r="464">
          <cell r="B464">
            <v>0</v>
          </cell>
          <cell r="C464">
            <v>0</v>
          </cell>
          <cell r="D464">
            <v>0</v>
          </cell>
          <cell r="F464">
            <v>0</v>
          </cell>
          <cell r="G464">
            <v>0</v>
          </cell>
          <cell r="J464">
            <v>0</v>
          </cell>
          <cell r="K464">
            <v>0</v>
          </cell>
          <cell r="M464">
            <v>0</v>
          </cell>
          <cell r="N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</row>
        <row r="465">
          <cell r="B465">
            <v>0</v>
          </cell>
          <cell r="C465">
            <v>0</v>
          </cell>
          <cell r="D465">
            <v>0</v>
          </cell>
          <cell r="F465">
            <v>0</v>
          </cell>
          <cell r="G465">
            <v>0</v>
          </cell>
          <cell r="J465">
            <v>0</v>
          </cell>
          <cell r="K465">
            <v>0</v>
          </cell>
          <cell r="M465">
            <v>0</v>
          </cell>
          <cell r="N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  <cell r="F466">
            <v>0</v>
          </cell>
          <cell r="G466">
            <v>0</v>
          </cell>
          <cell r="J466">
            <v>0</v>
          </cell>
          <cell r="K466">
            <v>0</v>
          </cell>
          <cell r="M466">
            <v>0</v>
          </cell>
          <cell r="N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</row>
        <row r="467">
          <cell r="B467">
            <v>0</v>
          </cell>
          <cell r="C467">
            <v>0</v>
          </cell>
          <cell r="D467">
            <v>0</v>
          </cell>
          <cell r="F467">
            <v>0</v>
          </cell>
          <cell r="G467">
            <v>0</v>
          </cell>
          <cell r="J467">
            <v>0</v>
          </cell>
          <cell r="K467">
            <v>0</v>
          </cell>
          <cell r="M467">
            <v>0</v>
          </cell>
          <cell r="N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</row>
        <row r="468">
          <cell r="B468">
            <v>0</v>
          </cell>
          <cell r="C468">
            <v>0</v>
          </cell>
          <cell r="D468">
            <v>0</v>
          </cell>
          <cell r="F468">
            <v>0</v>
          </cell>
          <cell r="G468">
            <v>0</v>
          </cell>
          <cell r="J468">
            <v>0</v>
          </cell>
          <cell r="K468">
            <v>0</v>
          </cell>
          <cell r="M468">
            <v>0</v>
          </cell>
          <cell r="N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</row>
        <row r="469">
          <cell r="B469">
            <v>0</v>
          </cell>
          <cell r="C469">
            <v>0</v>
          </cell>
          <cell r="D469">
            <v>0</v>
          </cell>
          <cell r="F469">
            <v>0</v>
          </cell>
          <cell r="G469">
            <v>0</v>
          </cell>
          <cell r="J469">
            <v>0</v>
          </cell>
          <cell r="K469">
            <v>0</v>
          </cell>
          <cell r="M469">
            <v>0</v>
          </cell>
          <cell r="N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F470">
            <v>0</v>
          </cell>
          <cell r="G470">
            <v>0</v>
          </cell>
          <cell r="J470">
            <v>0</v>
          </cell>
          <cell r="K470">
            <v>0</v>
          </cell>
          <cell r="M470">
            <v>0</v>
          </cell>
          <cell r="N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</row>
        <row r="471">
          <cell r="B471">
            <v>0</v>
          </cell>
          <cell r="C471">
            <v>0</v>
          </cell>
          <cell r="D471">
            <v>0</v>
          </cell>
          <cell r="F471">
            <v>0</v>
          </cell>
          <cell r="G471">
            <v>0</v>
          </cell>
          <cell r="J471">
            <v>0</v>
          </cell>
          <cell r="K471">
            <v>0</v>
          </cell>
          <cell r="M471">
            <v>0</v>
          </cell>
          <cell r="N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</row>
        <row r="472">
          <cell r="B472">
            <v>0</v>
          </cell>
          <cell r="C472">
            <v>0</v>
          </cell>
          <cell r="D472">
            <v>0</v>
          </cell>
          <cell r="F472">
            <v>0</v>
          </cell>
          <cell r="G472">
            <v>0</v>
          </cell>
          <cell r="J472">
            <v>0</v>
          </cell>
          <cell r="K472">
            <v>0</v>
          </cell>
          <cell r="M472">
            <v>0</v>
          </cell>
          <cell r="N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</row>
        <row r="473">
          <cell r="B473">
            <v>0</v>
          </cell>
          <cell r="C473">
            <v>0</v>
          </cell>
          <cell r="D473">
            <v>0</v>
          </cell>
          <cell r="F473">
            <v>0</v>
          </cell>
          <cell r="G473">
            <v>0</v>
          </cell>
          <cell r="J473">
            <v>0</v>
          </cell>
          <cell r="K473">
            <v>0</v>
          </cell>
          <cell r="M473">
            <v>0</v>
          </cell>
          <cell r="N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</row>
        <row r="474">
          <cell r="B474">
            <v>0</v>
          </cell>
          <cell r="C474">
            <v>0</v>
          </cell>
          <cell r="D474">
            <v>0</v>
          </cell>
          <cell r="F474">
            <v>0</v>
          </cell>
          <cell r="G474">
            <v>0</v>
          </cell>
          <cell r="J474">
            <v>0</v>
          </cell>
          <cell r="K474">
            <v>0</v>
          </cell>
          <cell r="M474">
            <v>0</v>
          </cell>
          <cell r="N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</row>
        <row r="475">
          <cell r="B475">
            <v>0</v>
          </cell>
          <cell r="C475">
            <v>0</v>
          </cell>
          <cell r="D475">
            <v>0</v>
          </cell>
          <cell r="F475">
            <v>0</v>
          </cell>
          <cell r="G475">
            <v>0</v>
          </cell>
          <cell r="J475">
            <v>0</v>
          </cell>
          <cell r="K475">
            <v>0</v>
          </cell>
          <cell r="M475">
            <v>0</v>
          </cell>
          <cell r="N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</row>
        <row r="476">
          <cell r="B476">
            <v>0</v>
          </cell>
          <cell r="C476">
            <v>0</v>
          </cell>
          <cell r="D476">
            <v>0</v>
          </cell>
          <cell r="F476">
            <v>0</v>
          </cell>
          <cell r="G476">
            <v>0</v>
          </cell>
          <cell r="J476">
            <v>0</v>
          </cell>
          <cell r="K476">
            <v>0</v>
          </cell>
          <cell r="M476">
            <v>0</v>
          </cell>
          <cell r="N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</row>
        <row r="477">
          <cell r="B477">
            <v>0</v>
          </cell>
          <cell r="C477">
            <v>0</v>
          </cell>
          <cell r="D477">
            <v>0</v>
          </cell>
          <cell r="F477">
            <v>0</v>
          </cell>
          <cell r="G477">
            <v>0</v>
          </cell>
          <cell r="J477">
            <v>0</v>
          </cell>
          <cell r="K477">
            <v>0</v>
          </cell>
          <cell r="M477">
            <v>0</v>
          </cell>
          <cell r="N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</row>
        <row r="478">
          <cell r="B478">
            <v>0</v>
          </cell>
          <cell r="C478">
            <v>0</v>
          </cell>
          <cell r="D478">
            <v>0</v>
          </cell>
          <cell r="F478">
            <v>0</v>
          </cell>
          <cell r="G478">
            <v>0</v>
          </cell>
          <cell r="J478">
            <v>0</v>
          </cell>
          <cell r="K478">
            <v>0</v>
          </cell>
          <cell r="M478">
            <v>0</v>
          </cell>
          <cell r="N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</row>
        <row r="479">
          <cell r="B479">
            <v>0</v>
          </cell>
          <cell r="C479">
            <v>0</v>
          </cell>
          <cell r="D479">
            <v>0</v>
          </cell>
          <cell r="F479">
            <v>0</v>
          </cell>
          <cell r="G479">
            <v>0</v>
          </cell>
          <cell r="J479">
            <v>0</v>
          </cell>
          <cell r="K479">
            <v>0</v>
          </cell>
          <cell r="M479">
            <v>0</v>
          </cell>
          <cell r="N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</row>
        <row r="480">
          <cell r="B480">
            <v>0</v>
          </cell>
          <cell r="C480">
            <v>0</v>
          </cell>
          <cell r="D480">
            <v>0</v>
          </cell>
          <cell r="F480">
            <v>0</v>
          </cell>
          <cell r="G480">
            <v>0</v>
          </cell>
          <cell r="J480">
            <v>0</v>
          </cell>
          <cell r="K480">
            <v>0</v>
          </cell>
          <cell r="M480">
            <v>0</v>
          </cell>
          <cell r="N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</row>
        <row r="481">
          <cell r="B481">
            <v>0</v>
          </cell>
          <cell r="C481">
            <v>0</v>
          </cell>
          <cell r="D481">
            <v>0</v>
          </cell>
          <cell r="F481">
            <v>0</v>
          </cell>
          <cell r="G481">
            <v>0</v>
          </cell>
          <cell r="J481">
            <v>0</v>
          </cell>
          <cell r="K481">
            <v>0</v>
          </cell>
          <cell r="M481">
            <v>0</v>
          </cell>
          <cell r="N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</row>
        <row r="482">
          <cell r="B482">
            <v>0</v>
          </cell>
          <cell r="C482">
            <v>0</v>
          </cell>
          <cell r="D482">
            <v>0</v>
          </cell>
          <cell r="F482">
            <v>0</v>
          </cell>
          <cell r="G482">
            <v>0</v>
          </cell>
          <cell r="J482">
            <v>0</v>
          </cell>
          <cell r="K482">
            <v>0</v>
          </cell>
          <cell r="M482">
            <v>0</v>
          </cell>
          <cell r="N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</row>
        <row r="483">
          <cell r="B483">
            <v>0</v>
          </cell>
          <cell r="C483">
            <v>0</v>
          </cell>
          <cell r="D483">
            <v>0</v>
          </cell>
          <cell r="F483">
            <v>0</v>
          </cell>
          <cell r="G483">
            <v>0</v>
          </cell>
          <cell r="J483">
            <v>0</v>
          </cell>
          <cell r="K483">
            <v>0</v>
          </cell>
          <cell r="M483">
            <v>0</v>
          </cell>
          <cell r="N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</row>
        <row r="484">
          <cell r="B484">
            <v>0</v>
          </cell>
          <cell r="C484">
            <v>0</v>
          </cell>
          <cell r="D484">
            <v>0</v>
          </cell>
          <cell r="F484">
            <v>0</v>
          </cell>
          <cell r="G484">
            <v>0</v>
          </cell>
          <cell r="J484">
            <v>0</v>
          </cell>
          <cell r="K484">
            <v>0</v>
          </cell>
          <cell r="M484">
            <v>0</v>
          </cell>
          <cell r="N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</row>
        <row r="485">
          <cell r="B485">
            <v>0</v>
          </cell>
          <cell r="C485">
            <v>0</v>
          </cell>
          <cell r="D485">
            <v>0</v>
          </cell>
          <cell r="F485">
            <v>0</v>
          </cell>
          <cell r="G485">
            <v>0</v>
          </cell>
          <cell r="J485">
            <v>0</v>
          </cell>
          <cell r="K485">
            <v>0</v>
          </cell>
          <cell r="M485">
            <v>0</v>
          </cell>
          <cell r="N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</row>
        <row r="486">
          <cell r="B486">
            <v>0</v>
          </cell>
          <cell r="C486">
            <v>0</v>
          </cell>
          <cell r="D486">
            <v>0</v>
          </cell>
          <cell r="F486">
            <v>0</v>
          </cell>
          <cell r="G486">
            <v>0</v>
          </cell>
          <cell r="J486">
            <v>0</v>
          </cell>
          <cell r="K486">
            <v>0</v>
          </cell>
          <cell r="M486">
            <v>0</v>
          </cell>
          <cell r="N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</row>
        <row r="487">
          <cell r="B487">
            <v>0</v>
          </cell>
          <cell r="C487">
            <v>0</v>
          </cell>
          <cell r="D487">
            <v>0</v>
          </cell>
          <cell r="F487">
            <v>0</v>
          </cell>
          <cell r="G487">
            <v>0</v>
          </cell>
          <cell r="J487">
            <v>0</v>
          </cell>
          <cell r="K487">
            <v>0</v>
          </cell>
          <cell r="M487">
            <v>0</v>
          </cell>
          <cell r="N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</row>
        <row r="488">
          <cell r="B488">
            <v>0</v>
          </cell>
          <cell r="C488">
            <v>0</v>
          </cell>
          <cell r="D488">
            <v>0</v>
          </cell>
          <cell r="F488">
            <v>0</v>
          </cell>
          <cell r="G488">
            <v>0</v>
          </cell>
          <cell r="J488">
            <v>0</v>
          </cell>
          <cell r="K488">
            <v>0</v>
          </cell>
          <cell r="M488">
            <v>0</v>
          </cell>
          <cell r="N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</row>
        <row r="489">
          <cell r="B489">
            <v>0</v>
          </cell>
          <cell r="C489">
            <v>0</v>
          </cell>
          <cell r="D489">
            <v>0</v>
          </cell>
          <cell r="F489">
            <v>0</v>
          </cell>
          <cell r="G489">
            <v>0</v>
          </cell>
          <cell r="J489">
            <v>0</v>
          </cell>
          <cell r="K489">
            <v>0</v>
          </cell>
          <cell r="M489">
            <v>0</v>
          </cell>
          <cell r="N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</row>
        <row r="490">
          <cell r="B490">
            <v>0</v>
          </cell>
          <cell r="C490">
            <v>0</v>
          </cell>
          <cell r="D490">
            <v>0</v>
          </cell>
          <cell r="F490">
            <v>0</v>
          </cell>
          <cell r="G490">
            <v>0</v>
          </cell>
          <cell r="J490">
            <v>0</v>
          </cell>
          <cell r="K490">
            <v>0</v>
          </cell>
          <cell r="M490">
            <v>0</v>
          </cell>
          <cell r="N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</row>
        <row r="491">
          <cell r="B491">
            <v>0</v>
          </cell>
          <cell r="C491">
            <v>0</v>
          </cell>
          <cell r="D491">
            <v>0</v>
          </cell>
          <cell r="F491">
            <v>0</v>
          </cell>
          <cell r="G491">
            <v>0</v>
          </cell>
          <cell r="J491">
            <v>0</v>
          </cell>
          <cell r="K491">
            <v>0</v>
          </cell>
          <cell r="M491">
            <v>0</v>
          </cell>
          <cell r="N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</row>
        <row r="492">
          <cell r="B492">
            <v>0</v>
          </cell>
          <cell r="C492">
            <v>0</v>
          </cell>
          <cell r="D492">
            <v>0</v>
          </cell>
          <cell r="F492">
            <v>0</v>
          </cell>
          <cell r="G492">
            <v>0</v>
          </cell>
          <cell r="J492">
            <v>0</v>
          </cell>
          <cell r="K492">
            <v>0</v>
          </cell>
          <cell r="M492">
            <v>0</v>
          </cell>
          <cell r="N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</row>
        <row r="493">
          <cell r="B493">
            <v>0</v>
          </cell>
          <cell r="C493">
            <v>0</v>
          </cell>
          <cell r="D493">
            <v>0</v>
          </cell>
          <cell r="F493">
            <v>0</v>
          </cell>
          <cell r="G493">
            <v>0</v>
          </cell>
          <cell r="J493">
            <v>0</v>
          </cell>
          <cell r="K493">
            <v>0</v>
          </cell>
          <cell r="M493">
            <v>0</v>
          </cell>
          <cell r="N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</row>
        <row r="494">
          <cell r="B494">
            <v>0</v>
          </cell>
          <cell r="C494">
            <v>0</v>
          </cell>
          <cell r="D494">
            <v>0</v>
          </cell>
          <cell r="F494">
            <v>0</v>
          </cell>
          <cell r="G494">
            <v>0</v>
          </cell>
          <cell r="J494">
            <v>0</v>
          </cell>
          <cell r="K494">
            <v>0</v>
          </cell>
          <cell r="M494">
            <v>0</v>
          </cell>
          <cell r="N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</row>
        <row r="495">
          <cell r="B495">
            <v>0</v>
          </cell>
          <cell r="C495">
            <v>0</v>
          </cell>
          <cell r="D495">
            <v>0</v>
          </cell>
          <cell r="F495">
            <v>0</v>
          </cell>
          <cell r="G495">
            <v>0</v>
          </cell>
          <cell r="J495">
            <v>0</v>
          </cell>
          <cell r="K495">
            <v>0</v>
          </cell>
          <cell r="M495">
            <v>0</v>
          </cell>
          <cell r="N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</row>
        <row r="496">
          <cell r="B496">
            <v>0</v>
          </cell>
          <cell r="C496">
            <v>0</v>
          </cell>
          <cell r="D496">
            <v>0</v>
          </cell>
          <cell r="F496">
            <v>0</v>
          </cell>
          <cell r="G496">
            <v>0</v>
          </cell>
          <cell r="J496">
            <v>0</v>
          </cell>
          <cell r="K496">
            <v>0</v>
          </cell>
          <cell r="M496">
            <v>0</v>
          </cell>
          <cell r="N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</row>
        <row r="497">
          <cell r="B497">
            <v>0</v>
          </cell>
          <cell r="C497">
            <v>0</v>
          </cell>
          <cell r="D497">
            <v>0</v>
          </cell>
          <cell r="F497">
            <v>0</v>
          </cell>
          <cell r="G497">
            <v>0</v>
          </cell>
          <cell r="J497">
            <v>0</v>
          </cell>
          <cell r="K497">
            <v>0</v>
          </cell>
          <cell r="M497">
            <v>0</v>
          </cell>
          <cell r="N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</row>
        <row r="498">
          <cell r="B498">
            <v>0</v>
          </cell>
          <cell r="C498">
            <v>0</v>
          </cell>
          <cell r="D498">
            <v>0</v>
          </cell>
          <cell r="F498">
            <v>0</v>
          </cell>
          <cell r="G498">
            <v>0</v>
          </cell>
          <cell r="J498">
            <v>0</v>
          </cell>
          <cell r="K498">
            <v>0</v>
          </cell>
          <cell r="M498">
            <v>0</v>
          </cell>
          <cell r="N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</row>
        <row r="499">
          <cell r="B499">
            <v>0</v>
          </cell>
          <cell r="C499">
            <v>0</v>
          </cell>
          <cell r="D499">
            <v>0</v>
          </cell>
          <cell r="F499">
            <v>0</v>
          </cell>
          <cell r="G499">
            <v>0</v>
          </cell>
          <cell r="J499">
            <v>0</v>
          </cell>
          <cell r="K499">
            <v>0</v>
          </cell>
          <cell r="M499">
            <v>0</v>
          </cell>
          <cell r="N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</row>
        <row r="500">
          <cell r="B500">
            <v>0</v>
          </cell>
          <cell r="C500">
            <v>0</v>
          </cell>
          <cell r="D500">
            <v>0</v>
          </cell>
          <cell r="F500">
            <v>0</v>
          </cell>
          <cell r="G500">
            <v>0</v>
          </cell>
          <cell r="J500">
            <v>0</v>
          </cell>
          <cell r="K500">
            <v>0</v>
          </cell>
          <cell r="M500">
            <v>0</v>
          </cell>
          <cell r="N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</row>
        <row r="501">
          <cell r="B501">
            <v>0</v>
          </cell>
          <cell r="C501">
            <v>0</v>
          </cell>
          <cell r="D501">
            <v>0</v>
          </cell>
          <cell r="F501">
            <v>0</v>
          </cell>
          <cell r="G501">
            <v>0</v>
          </cell>
          <cell r="J501">
            <v>0</v>
          </cell>
          <cell r="K501">
            <v>0</v>
          </cell>
          <cell r="M501">
            <v>0</v>
          </cell>
          <cell r="N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</row>
        <row r="502">
          <cell r="B502">
            <v>0</v>
          </cell>
          <cell r="C502">
            <v>0</v>
          </cell>
          <cell r="D502">
            <v>0</v>
          </cell>
          <cell r="F502">
            <v>0</v>
          </cell>
          <cell r="G502">
            <v>0</v>
          </cell>
          <cell r="J502">
            <v>0</v>
          </cell>
          <cell r="K502">
            <v>0</v>
          </cell>
          <cell r="M502">
            <v>0</v>
          </cell>
          <cell r="N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</row>
        <row r="503">
          <cell r="B503">
            <v>0</v>
          </cell>
          <cell r="C503">
            <v>0</v>
          </cell>
          <cell r="D503">
            <v>0</v>
          </cell>
          <cell r="F503">
            <v>0</v>
          </cell>
          <cell r="G503">
            <v>0</v>
          </cell>
          <cell r="J503">
            <v>0</v>
          </cell>
          <cell r="K503">
            <v>0</v>
          </cell>
          <cell r="M503">
            <v>0</v>
          </cell>
          <cell r="N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</row>
        <row r="504">
          <cell r="B504">
            <v>0</v>
          </cell>
          <cell r="C504">
            <v>0</v>
          </cell>
          <cell r="D504">
            <v>0</v>
          </cell>
          <cell r="F504">
            <v>0</v>
          </cell>
          <cell r="G504">
            <v>0</v>
          </cell>
          <cell r="J504">
            <v>0</v>
          </cell>
          <cell r="K504">
            <v>0</v>
          </cell>
          <cell r="M504">
            <v>0</v>
          </cell>
          <cell r="N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</row>
        <row r="505">
          <cell r="B505">
            <v>0</v>
          </cell>
          <cell r="C505">
            <v>0</v>
          </cell>
          <cell r="D505">
            <v>0</v>
          </cell>
          <cell r="F505">
            <v>0</v>
          </cell>
          <cell r="G505">
            <v>0</v>
          </cell>
          <cell r="J505">
            <v>0</v>
          </cell>
          <cell r="K505">
            <v>0</v>
          </cell>
          <cell r="M505">
            <v>0</v>
          </cell>
          <cell r="N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</row>
        <row r="506">
          <cell r="B506">
            <v>0</v>
          </cell>
          <cell r="C506">
            <v>0</v>
          </cell>
          <cell r="D506">
            <v>0</v>
          </cell>
          <cell r="F506">
            <v>0</v>
          </cell>
          <cell r="G506">
            <v>0</v>
          </cell>
          <cell r="J506">
            <v>0</v>
          </cell>
          <cell r="K506">
            <v>0</v>
          </cell>
          <cell r="M506">
            <v>0</v>
          </cell>
          <cell r="N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</row>
        <row r="507">
          <cell r="B507">
            <v>0</v>
          </cell>
          <cell r="C507">
            <v>0</v>
          </cell>
          <cell r="D507">
            <v>0</v>
          </cell>
          <cell r="F507">
            <v>0</v>
          </cell>
          <cell r="G507">
            <v>0</v>
          </cell>
          <cell r="J507">
            <v>0</v>
          </cell>
          <cell r="K507">
            <v>0</v>
          </cell>
          <cell r="M507">
            <v>0</v>
          </cell>
          <cell r="N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</row>
        <row r="508">
          <cell r="B508">
            <v>0</v>
          </cell>
          <cell r="C508">
            <v>0</v>
          </cell>
          <cell r="D508">
            <v>0</v>
          </cell>
          <cell r="F508">
            <v>0</v>
          </cell>
          <cell r="G508">
            <v>0</v>
          </cell>
          <cell r="J508">
            <v>0</v>
          </cell>
          <cell r="K508">
            <v>0</v>
          </cell>
          <cell r="M508">
            <v>0</v>
          </cell>
          <cell r="N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F509">
            <v>0</v>
          </cell>
          <cell r="G509">
            <v>0</v>
          </cell>
          <cell r="J509">
            <v>0</v>
          </cell>
          <cell r="K509">
            <v>0</v>
          </cell>
          <cell r="M509">
            <v>0</v>
          </cell>
          <cell r="N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F510">
            <v>0</v>
          </cell>
          <cell r="G510">
            <v>0</v>
          </cell>
          <cell r="J510">
            <v>0</v>
          </cell>
          <cell r="K510">
            <v>0</v>
          </cell>
          <cell r="M510">
            <v>0</v>
          </cell>
          <cell r="N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F511">
            <v>0</v>
          </cell>
          <cell r="G511">
            <v>0</v>
          </cell>
          <cell r="J511">
            <v>0</v>
          </cell>
          <cell r="K511">
            <v>0</v>
          </cell>
          <cell r="M511">
            <v>0</v>
          </cell>
          <cell r="N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F512">
            <v>0</v>
          </cell>
          <cell r="G512">
            <v>0</v>
          </cell>
          <cell r="J512">
            <v>0</v>
          </cell>
          <cell r="K512">
            <v>0</v>
          </cell>
          <cell r="M512">
            <v>0</v>
          </cell>
          <cell r="N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F513">
            <v>0</v>
          </cell>
          <cell r="G513">
            <v>0</v>
          </cell>
          <cell r="J513">
            <v>0</v>
          </cell>
          <cell r="K513">
            <v>0</v>
          </cell>
          <cell r="M513">
            <v>0</v>
          </cell>
          <cell r="N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F514">
            <v>0</v>
          </cell>
          <cell r="G514">
            <v>0</v>
          </cell>
          <cell r="J514">
            <v>0</v>
          </cell>
          <cell r="K514">
            <v>0</v>
          </cell>
          <cell r="M514">
            <v>0</v>
          </cell>
          <cell r="N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F515">
            <v>0</v>
          </cell>
          <cell r="G515">
            <v>0</v>
          </cell>
          <cell r="J515">
            <v>0</v>
          </cell>
          <cell r="K515">
            <v>0</v>
          </cell>
          <cell r="M515">
            <v>0</v>
          </cell>
          <cell r="N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F516">
            <v>0</v>
          </cell>
          <cell r="G516">
            <v>0</v>
          </cell>
          <cell r="J516">
            <v>0</v>
          </cell>
          <cell r="K516">
            <v>0</v>
          </cell>
          <cell r="M516">
            <v>0</v>
          </cell>
          <cell r="N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F517">
            <v>0</v>
          </cell>
          <cell r="G517">
            <v>0</v>
          </cell>
          <cell r="J517">
            <v>0</v>
          </cell>
          <cell r="K517">
            <v>0</v>
          </cell>
          <cell r="M517">
            <v>0</v>
          </cell>
          <cell r="N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F518">
            <v>0</v>
          </cell>
          <cell r="G518">
            <v>0</v>
          </cell>
          <cell r="J518">
            <v>0</v>
          </cell>
          <cell r="K518">
            <v>0</v>
          </cell>
          <cell r="M518">
            <v>0</v>
          </cell>
          <cell r="N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F519">
            <v>0</v>
          </cell>
          <cell r="G519">
            <v>0</v>
          </cell>
          <cell r="J519">
            <v>0</v>
          </cell>
          <cell r="K519">
            <v>0</v>
          </cell>
          <cell r="M519">
            <v>0</v>
          </cell>
          <cell r="N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F520">
            <v>0</v>
          </cell>
          <cell r="G520">
            <v>0</v>
          </cell>
          <cell r="J520">
            <v>0</v>
          </cell>
          <cell r="K520">
            <v>0</v>
          </cell>
          <cell r="M520">
            <v>0</v>
          </cell>
          <cell r="N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F521">
            <v>0</v>
          </cell>
          <cell r="G521">
            <v>0</v>
          </cell>
          <cell r="J521">
            <v>0</v>
          </cell>
          <cell r="K521">
            <v>0</v>
          </cell>
          <cell r="M521">
            <v>0</v>
          </cell>
          <cell r="N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F522">
            <v>0</v>
          </cell>
          <cell r="G522">
            <v>0</v>
          </cell>
          <cell r="J522">
            <v>0</v>
          </cell>
          <cell r="K522">
            <v>0</v>
          </cell>
          <cell r="M522">
            <v>0</v>
          </cell>
          <cell r="N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F523">
            <v>0</v>
          </cell>
          <cell r="G523">
            <v>0</v>
          </cell>
          <cell r="J523">
            <v>0</v>
          </cell>
          <cell r="K523">
            <v>0</v>
          </cell>
          <cell r="M523">
            <v>0</v>
          </cell>
          <cell r="N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F524">
            <v>0</v>
          </cell>
          <cell r="G524">
            <v>0</v>
          </cell>
          <cell r="J524">
            <v>0</v>
          </cell>
          <cell r="K524">
            <v>0</v>
          </cell>
          <cell r="M524">
            <v>0</v>
          </cell>
          <cell r="N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</row>
        <row r="525">
          <cell r="A525" t="str">
            <v>x</v>
          </cell>
          <cell r="B525">
            <v>0</v>
          </cell>
          <cell r="C525">
            <v>0</v>
          </cell>
          <cell r="D525">
            <v>0</v>
          </cell>
          <cell r="F525">
            <v>0</v>
          </cell>
          <cell r="G525">
            <v>0</v>
          </cell>
          <cell r="J525">
            <v>0</v>
          </cell>
          <cell r="K525">
            <v>0</v>
          </cell>
          <cell r="M525">
            <v>0</v>
          </cell>
          <cell r="N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5">
          <cell r="D5" t="str">
            <v>Upah Pembuatan Jalan ke Quarry **</v>
          </cell>
          <cell r="E5" t="str">
            <v>m²</v>
          </cell>
          <cell r="F5">
            <v>15000</v>
          </cell>
          <cell r="H5" t="e">
            <v>#N/A</v>
          </cell>
          <cell r="I5" t="e">
            <v>#N/A</v>
          </cell>
        </row>
        <row r="6">
          <cell r="D6" t="str">
            <v>Upah Perawatan Jalan ke Quarry **</v>
          </cell>
          <cell r="E6" t="str">
            <v>m²</v>
          </cell>
          <cell r="F6">
            <v>15000</v>
          </cell>
          <cell r="H6" t="e">
            <v>#N/A</v>
          </cell>
          <cell r="I6" t="e">
            <v>#N/A</v>
          </cell>
        </row>
        <row r="7">
          <cell r="D7" t="str">
            <v>Upah Normalisasi Quarry **</v>
          </cell>
          <cell r="E7" t="str">
            <v>lks</v>
          </cell>
          <cell r="G7">
            <v>12</v>
          </cell>
          <cell r="H7" t="e">
            <v>#N/A</v>
          </cell>
          <cell r="I7" t="e">
            <v>#N/A</v>
          </cell>
        </row>
        <row r="8">
          <cell r="D8" t="str">
            <v>Upah Perbaikan Jalan Desa **</v>
          </cell>
          <cell r="E8" t="str">
            <v>m²</v>
          </cell>
          <cell r="F8">
            <v>5572.7892351999999</v>
          </cell>
          <cell r="H8" t="e">
            <v>#N/A</v>
          </cell>
          <cell r="I8" t="e">
            <v>#N/A</v>
          </cell>
        </row>
        <row r="9">
          <cell r="D9" t="str">
            <v>Upah Sewa Lahan **</v>
          </cell>
          <cell r="E9" t="str">
            <v>bln</v>
          </cell>
          <cell r="F9">
            <v>3</v>
          </cell>
          <cell r="G9">
            <v>4</v>
          </cell>
          <cell r="H9" t="e">
            <v>#N/A</v>
          </cell>
          <cell r="I9" t="e">
            <v>#N/A</v>
          </cell>
        </row>
        <row r="10">
          <cell r="I10" t="e">
            <v>#N/A</v>
          </cell>
        </row>
        <row r="12">
          <cell r="D12" t="str">
            <v>Batu Blondos **</v>
          </cell>
          <cell r="E12" t="str">
            <v>m³</v>
          </cell>
          <cell r="F12" t="e">
            <v>#N/A</v>
          </cell>
          <cell r="H12" t="e">
            <v>#N/A</v>
          </cell>
          <cell r="I12" t="e">
            <v>#N/A</v>
          </cell>
        </row>
        <row r="13">
          <cell r="D13" t="str">
            <v>Sirtu Biasa **</v>
          </cell>
          <cell r="E13" t="str">
            <v>m³</v>
          </cell>
          <cell r="F13" t="e">
            <v>#N/A</v>
          </cell>
          <cell r="H13" t="e">
            <v>#N/A</v>
          </cell>
          <cell r="I13" t="e">
            <v>#N/A</v>
          </cell>
        </row>
        <row r="14">
          <cell r="D14" t="str">
            <v>Agregat A **</v>
          </cell>
          <cell r="E14" t="str">
            <v>m³</v>
          </cell>
          <cell r="F14" t="e">
            <v>#N/A</v>
          </cell>
          <cell r="H14" t="e">
            <v>#N/A</v>
          </cell>
          <cell r="I14" t="e">
            <v>#N/A</v>
          </cell>
        </row>
        <row r="15">
          <cell r="I15" t="e">
            <v>#N/A</v>
          </cell>
        </row>
        <row r="17">
          <cell r="D17" t="str">
            <v>LCD Proyektor **</v>
          </cell>
          <cell r="E17" t="str">
            <v>bh</v>
          </cell>
          <cell r="I17">
            <v>0</v>
          </cell>
        </row>
        <row r="18">
          <cell r="D18" t="str">
            <v>Plotter **</v>
          </cell>
          <cell r="E18" t="str">
            <v>bh</v>
          </cell>
          <cell r="I18">
            <v>0</v>
          </cell>
        </row>
        <row r="19">
          <cell r="D19" t="str">
            <v>Notebook **</v>
          </cell>
          <cell r="E19" t="str">
            <v>bh</v>
          </cell>
          <cell r="I19">
            <v>0</v>
          </cell>
        </row>
        <row r="20">
          <cell r="D20" t="str">
            <v>Color Laserjet **</v>
          </cell>
          <cell r="E20" t="str">
            <v>bh</v>
          </cell>
          <cell r="I20">
            <v>0</v>
          </cell>
        </row>
        <row r="21">
          <cell r="D21" t="str">
            <v>Kamera Digital **</v>
          </cell>
          <cell r="E21" t="str">
            <v>bh</v>
          </cell>
          <cell r="I21">
            <v>0</v>
          </cell>
        </row>
        <row r="22">
          <cell r="D22" t="str">
            <v>Total Station **</v>
          </cell>
          <cell r="E22" t="str">
            <v>bh</v>
          </cell>
          <cell r="I22">
            <v>0</v>
          </cell>
        </row>
        <row r="23">
          <cell r="D23" t="str">
            <v>Water Pass **</v>
          </cell>
          <cell r="E23" t="str">
            <v>bh</v>
          </cell>
          <cell r="I23">
            <v>0</v>
          </cell>
        </row>
        <row r="24">
          <cell r="I24">
            <v>0</v>
          </cell>
        </row>
        <row r="26">
          <cell r="I26">
            <v>0</v>
          </cell>
        </row>
        <row r="27">
          <cell r="I27">
            <v>0</v>
          </cell>
        </row>
        <row r="29">
          <cell r="D29" t="str">
            <v>Perjalanan Dinas</v>
          </cell>
          <cell r="E29" t="str">
            <v>Ls</v>
          </cell>
          <cell r="H29">
            <v>50000000</v>
          </cell>
          <cell r="I29">
            <v>0</v>
          </cell>
        </row>
        <row r="30">
          <cell r="D30" t="str">
            <v>Pemakaian Kendaraan Roda 4 **</v>
          </cell>
          <cell r="E30" t="str">
            <v>bln</v>
          </cell>
          <cell r="F30">
            <v>3</v>
          </cell>
          <cell r="G30">
            <v>3</v>
          </cell>
          <cell r="H30">
            <v>4500000</v>
          </cell>
          <cell r="I30">
            <v>40500000</v>
          </cell>
        </row>
        <row r="31">
          <cell r="E31" t="str">
            <v>Ls</v>
          </cell>
          <cell r="I31">
            <v>0</v>
          </cell>
        </row>
        <row r="32">
          <cell r="E32" t="str">
            <v>Ls</v>
          </cell>
          <cell r="I32">
            <v>0</v>
          </cell>
        </row>
        <row r="33">
          <cell r="I33">
            <v>40500000</v>
          </cell>
        </row>
        <row r="35">
          <cell r="H35" t="str">
            <v>Total</v>
          </cell>
          <cell r="I35" t="e">
            <v>#N/A</v>
          </cell>
        </row>
      </sheetData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%"/>
      <sheetName val="MAJOR"/>
      <sheetName val="Peta Quarry-01"/>
      <sheetName val="Peta Quarry-02"/>
      <sheetName val="4-Analisa Quarry"/>
      <sheetName val="Informasi"/>
      <sheetName val="REKAP EE"/>
      <sheetName val="REKAP OE"/>
      <sheetName val="BOQ "/>
      <sheetName val="Mobilisasi"/>
      <sheetName val="D1"/>
      <sheetName val="D2"/>
      <sheetName val="D3"/>
      <sheetName val="D4"/>
      <sheetName val="D5"/>
      <sheetName val="D6"/>
      <sheetName val="D7(1)"/>
      <sheetName val="D7(2)"/>
      <sheetName val="D7(3)"/>
      <sheetName val="D8(1)"/>
      <sheetName val="D8(2)"/>
      <sheetName val="Harga Survey"/>
      <sheetName val="D9"/>
      <sheetName val="D10 LS-Rutin"/>
      <sheetName val="D10 Kuantitas"/>
      <sheetName val="D10 Analisa HSP"/>
      <sheetName val="SK"/>
      <sheetName val="4-Basic Price"/>
      <sheetName val="Catatan Precast"/>
      <sheetName val="Perhitungan Mobilisasi Alat"/>
      <sheetName val="Lalu Lintas"/>
      <sheetName val="Jembatan Sementara"/>
      <sheetName val="5-ALAT(1)"/>
      <sheetName val="Analisa K3"/>
      <sheetName val="4-Formulir harga bahan"/>
      <sheetName val="STANDAR UPAH"/>
      <sheetName val="BACKUP UPAH"/>
      <sheetName val="5-ALAT(2)"/>
      <sheetName val="Agg Halus &amp; Kasar"/>
      <sheetName val="Agg A"/>
      <sheetName val="Agg B dan S"/>
      <sheetName val="Agg C"/>
      <sheetName val="Agg  CBR 60"/>
      <sheetName val="Note"/>
      <sheetName val="RAILING JEMBATAN"/>
      <sheetName val="REVISI"/>
      <sheetName val="TERBIL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B6" t="str">
            <v xml:space="preserve"> Dinas</v>
          </cell>
        </row>
      </sheetData>
      <sheetData sheetId="9">
        <row r="21">
          <cell r="E21">
            <v>1</v>
          </cell>
        </row>
      </sheetData>
      <sheetData sheetId="10"/>
      <sheetData sheetId="11"/>
      <sheetData sheetId="12">
        <row r="2156">
          <cell r="R2156" t="str">
            <v>PERKIRAAN VOL. PEK.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7">
          <cell r="N17">
            <v>11813.311688311687</v>
          </cell>
        </row>
        <row r="18">
          <cell r="N18">
            <v>14280.844155844155</v>
          </cell>
        </row>
        <row r="19">
          <cell r="N19">
            <v>24930.194805194802</v>
          </cell>
        </row>
        <row r="96">
          <cell r="N96">
            <v>17500</v>
          </cell>
        </row>
        <row r="97">
          <cell r="N97">
            <v>4000000</v>
          </cell>
        </row>
        <row r="104">
          <cell r="N104">
            <v>212903.91454024464</v>
          </cell>
        </row>
        <row r="105">
          <cell r="N105">
            <v>206888.40121062368</v>
          </cell>
        </row>
        <row r="116">
          <cell r="N116">
            <v>2061974.7012165461</v>
          </cell>
        </row>
        <row r="117">
          <cell r="N117">
            <v>9530</v>
          </cell>
        </row>
        <row r="136">
          <cell r="N136">
            <v>1031717.5453416916</v>
          </cell>
        </row>
        <row r="137">
          <cell r="N137">
            <v>180000</v>
          </cell>
        </row>
        <row r="144">
          <cell r="N144">
            <v>325000</v>
          </cell>
        </row>
      </sheetData>
      <sheetData sheetId="29"/>
      <sheetData sheetId="30"/>
      <sheetData sheetId="31"/>
      <sheetData sheetId="32"/>
      <sheetData sheetId="33">
        <row r="18">
          <cell r="N18" t="str">
            <v>ASPHALT MIXING PLANT</v>
          </cell>
          <cell r="AW18">
            <v>423487.52099283563</v>
          </cell>
        </row>
        <row r="21">
          <cell r="AW21">
            <v>218616.38747166246</v>
          </cell>
        </row>
        <row r="22">
          <cell r="AW22">
            <v>168704.56103896099</v>
          </cell>
        </row>
        <row r="23">
          <cell r="AW23">
            <v>514788.56778566225</v>
          </cell>
        </row>
        <row r="24">
          <cell r="AW24">
            <v>293256.38747166249</v>
          </cell>
        </row>
        <row r="25">
          <cell r="AW25">
            <v>571554.69780073164</v>
          </cell>
        </row>
        <row r="26">
          <cell r="AW26">
            <v>578533.66516572144</v>
          </cell>
        </row>
        <row r="27">
          <cell r="AW27">
            <v>495994.05289073836</v>
          </cell>
        </row>
        <row r="29">
          <cell r="AW29">
            <v>661306.0766176224</v>
          </cell>
        </row>
        <row r="32">
          <cell r="AW32">
            <v>189899.11673817734</v>
          </cell>
        </row>
        <row r="33">
          <cell r="AW33">
            <v>325286.84226191975</v>
          </cell>
        </row>
        <row r="39">
          <cell r="AW39">
            <v>333522.2574565931</v>
          </cell>
        </row>
        <row r="47">
          <cell r="AW47">
            <v>602683.11611833901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Bahan"/>
      <sheetName val="Analisa"/>
      <sheetName val="REKAP "/>
      <sheetName val="RAB STUKTUR ARSITEKTUR"/>
      <sheetName val="RAB ME"/>
      <sheetName val="RAB PENATAAN"/>
      <sheetName val="volume basement"/>
      <sheetName val="volume lt 1"/>
      <sheetName val="volume lt 2"/>
      <sheetName val="vol. penataan "/>
      <sheetName val="FE "/>
      <sheetName val="struktur"/>
    </sheetNames>
    <sheetDataSet>
      <sheetData sheetId="0"/>
      <sheetData sheetId="1"/>
      <sheetData sheetId="2">
        <row r="16">
          <cell r="F16">
            <v>14000</v>
          </cell>
        </row>
        <row r="36">
          <cell r="F36">
            <v>10000</v>
          </cell>
        </row>
        <row r="85">
          <cell r="F85">
            <v>42428.571428571435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i (2)"/>
      <sheetName val="CekList"/>
      <sheetName val="Cover"/>
      <sheetName val="Sheet1"/>
      <sheetName val="Sheet1 (2)"/>
      <sheetName val="Sekat"/>
      <sheetName val="Daftar Isi"/>
      <sheetName val="Daftari"/>
      <sheetName val="BA"/>
      <sheetName val="Pendahuluan"/>
      <sheetName val="Data Teknik"/>
      <sheetName val="Data Keu"/>
      <sheetName val="Cash Flow"/>
      <sheetName val="Schedule"/>
      <sheetName val="Kebut. Bahan"/>
      <sheetName val="Kebut. Tenaga"/>
      <sheetName val="Kebut. Alat"/>
      <sheetName val="Analisa Schedule"/>
      <sheetName val="Rekap RAP"/>
      <sheetName val="RAP"/>
      <sheetName val="Upah"/>
      <sheetName val="Bahan"/>
      <sheetName val="Alat"/>
      <sheetName val="Sub"/>
      <sheetName val="BUL"/>
      <sheetName val="Analisa RAP"/>
      <sheetName val="BQ RAB"/>
      <sheetName val="Mark Up"/>
      <sheetName val="THR Kintamani"/>
      <sheetName val="Str. Proy."/>
      <sheetName val="Flow"/>
      <sheetName val="RAB"/>
      <sheetName val="Analisa RAB"/>
      <sheetName val="Upah B"/>
      <sheetName val="Bahan B"/>
      <sheetName val="Alat B"/>
      <sheetName val="Lain-Lain"/>
      <sheetName val="Rincian M"/>
      <sheetName val="Penyebaran M"/>
      <sheetName val="Terbilang"/>
      <sheetName val="Sch Tender"/>
      <sheetName val="Biaya Tender"/>
      <sheetName val="Aktivitas"/>
      <sheetName val="Telusur"/>
      <sheetName val="An Kom Harga"/>
      <sheetName val="BQ OE (2)"/>
      <sheetName val="Analisa Teknik"/>
      <sheetName val="THR"/>
      <sheetName val="Analisa HSP"/>
      <sheetName val="Analisa"/>
      <sheetName val="Material"/>
      <sheetName val="FINISHING"/>
      <sheetName val="BQ"/>
      <sheetName val="BASIC"/>
      <sheetName val="Steel-Twr"/>
      <sheetName val="hs-str"/>
      <sheetName val="hs_str"/>
      <sheetName val="daf-3(OK)"/>
      <sheetName val="daf-7(OK)"/>
      <sheetName val="BAG_III"/>
      <sheetName val="Analisa 2"/>
    </sheetNames>
    <sheetDataSet>
      <sheetData sheetId="0" refreshError="1"/>
      <sheetData sheetId="1" refreshError="1">
        <row r="23">
          <cell r="B23" t="str">
            <v>Pekerjaan</v>
          </cell>
          <cell r="C23" t="str">
            <v>:</v>
          </cell>
          <cell r="D23" t="str">
            <v>Perbaikan Sistem Air Baku Kintamani di Kabupaten Bangli</v>
          </cell>
        </row>
        <row r="24">
          <cell r="B24" t="str">
            <v>Lokasi</v>
          </cell>
          <cell r="C24" t="str">
            <v>:</v>
          </cell>
          <cell r="D24" t="str">
            <v>Kecamatan Kintamani</v>
          </cell>
        </row>
        <row r="25">
          <cell r="B25" t="str">
            <v>Satuan Kerja</v>
          </cell>
          <cell r="C25" t="str">
            <v>:</v>
          </cell>
          <cell r="D25" t="str">
            <v>Penyediaan Air Baku Bali</v>
          </cell>
        </row>
        <row r="26">
          <cell r="B26" t="str">
            <v>Tahun Anggaran</v>
          </cell>
          <cell r="C26" t="str">
            <v>:</v>
          </cell>
          <cell r="D26">
            <v>2005</v>
          </cell>
        </row>
        <row r="28">
          <cell r="B28" t="str">
            <v>Tanggal Kontrak</v>
          </cell>
          <cell r="C28" t="str">
            <v>:</v>
          </cell>
          <cell r="D28">
            <v>38504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97">
          <cell r="H97">
            <v>3934057915.8999996</v>
          </cell>
        </row>
        <row r="100">
          <cell r="H100">
            <v>4327463000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2">
          <cell r="B2" t="str">
            <v>ANALISA HARGA SATUAN PEKERJAAN</v>
          </cell>
        </row>
        <row r="4">
          <cell r="B4" t="str">
            <v>Pekerjaan</v>
          </cell>
          <cell r="D4" t="str">
            <v>:  Bagian Proyek Pengelolaan dan Pengembangan Sumber Daya Perikanan Tangkap</v>
          </cell>
        </row>
        <row r="5">
          <cell r="B5" t="str">
            <v>Lokasi</v>
          </cell>
          <cell r="D5" t="str">
            <v>:  Pengembangan PPI Pengambengan</v>
          </cell>
        </row>
        <row r="6">
          <cell r="B6" t="str">
            <v>Satuan Kerja</v>
          </cell>
          <cell r="D6" t="str">
            <v>:  Pengambengan, Kabupaten Jembrana, Propinsi Bali</v>
          </cell>
        </row>
        <row r="7">
          <cell r="B7" t="str">
            <v>Tahun</v>
          </cell>
          <cell r="D7">
            <v>0</v>
          </cell>
        </row>
        <row r="9">
          <cell r="B9" t="str">
            <v>Uraian Pekerjaan</v>
          </cell>
          <cell r="D9" t="str">
            <v>:  Pembersihan Lapangan/Striping</v>
          </cell>
        </row>
        <row r="10">
          <cell r="B10" t="str">
            <v>Satuan Pembayaran</v>
          </cell>
          <cell r="D10" t="str">
            <v>:  m²</v>
          </cell>
        </row>
        <row r="11">
          <cell r="A11" t="str">
            <v>1.1.1</v>
          </cell>
          <cell r="B11" t="str">
            <v>Harga Satuan</v>
          </cell>
          <cell r="D11">
            <v>2805</v>
          </cell>
        </row>
        <row r="13">
          <cell r="B13" t="str">
            <v>No</v>
          </cell>
          <cell r="C13" t="str">
            <v>Uraian</v>
          </cell>
          <cell r="E13" t="str">
            <v>Satuan</v>
          </cell>
          <cell r="F13" t="str">
            <v>Volume</v>
          </cell>
          <cell r="G13" t="str">
            <v>Harga Satuan     (Rp.)</v>
          </cell>
          <cell r="H13" t="str">
            <v>Jumlah                 (Rp.)</v>
          </cell>
          <cell r="J13" t="str">
            <v>Kode</v>
          </cell>
        </row>
        <row r="14">
          <cell r="B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</row>
        <row r="15">
          <cell r="B15" t="str">
            <v>I</v>
          </cell>
          <cell r="C15" t="str">
            <v>UPAH :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</row>
        <row r="16">
          <cell r="B16">
            <v>0</v>
          </cell>
          <cell r="C16" t="str">
            <v>Pekerja</v>
          </cell>
          <cell r="E16" t="str">
            <v>oh</v>
          </cell>
          <cell r="F16">
            <v>8.5000000000000006E-2</v>
          </cell>
          <cell r="G16">
            <v>18000</v>
          </cell>
          <cell r="H16">
            <v>1530</v>
          </cell>
          <cell r="J16" t="str">
            <v>u</v>
          </cell>
        </row>
        <row r="17">
          <cell r="B17">
            <v>0</v>
          </cell>
          <cell r="C17" t="str">
            <v>Mandor</v>
          </cell>
          <cell r="E17" t="str">
            <v>oh</v>
          </cell>
          <cell r="F17">
            <v>8.9999999999999993E-3</v>
          </cell>
          <cell r="G17">
            <v>30000</v>
          </cell>
          <cell r="H17">
            <v>270</v>
          </cell>
          <cell r="J17" t="str">
            <v>u</v>
          </cell>
        </row>
        <row r="18">
          <cell r="B18">
            <v>0</v>
          </cell>
          <cell r="E18">
            <v>0</v>
          </cell>
          <cell r="G18">
            <v>0</v>
          </cell>
          <cell r="H18">
            <v>1800</v>
          </cell>
          <cell r="J18">
            <v>0</v>
          </cell>
        </row>
        <row r="19">
          <cell r="B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</row>
        <row r="20">
          <cell r="B20" t="str">
            <v>II</v>
          </cell>
          <cell r="C20" t="str">
            <v>BAHAN :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</row>
        <row r="21">
          <cell r="B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</row>
        <row r="22">
          <cell r="B22">
            <v>0</v>
          </cell>
          <cell r="E22">
            <v>0</v>
          </cell>
          <cell r="G22">
            <v>0</v>
          </cell>
          <cell r="H22">
            <v>0</v>
          </cell>
          <cell r="J22">
            <v>0</v>
          </cell>
        </row>
        <row r="23">
          <cell r="B23" t="str">
            <v>III</v>
          </cell>
          <cell r="C23" t="str">
            <v>ALAT :</v>
          </cell>
          <cell r="E23">
            <v>0</v>
          </cell>
          <cell r="G23">
            <v>0</v>
          </cell>
          <cell r="H23">
            <v>0</v>
          </cell>
          <cell r="J23">
            <v>0</v>
          </cell>
        </row>
        <row r="24">
          <cell r="B24">
            <v>0</v>
          </cell>
          <cell r="C24" t="str">
            <v>Alat Bantu</v>
          </cell>
          <cell r="E24" t="str">
            <v>Ls</v>
          </cell>
          <cell r="F24">
            <v>750</v>
          </cell>
          <cell r="G24">
            <v>1</v>
          </cell>
          <cell r="H24">
            <v>750</v>
          </cell>
          <cell r="J24" t="str">
            <v>a</v>
          </cell>
        </row>
        <row r="25">
          <cell r="B25">
            <v>0</v>
          </cell>
          <cell r="E25">
            <v>0</v>
          </cell>
          <cell r="G25">
            <v>0</v>
          </cell>
          <cell r="H25">
            <v>750</v>
          </cell>
          <cell r="J25">
            <v>0</v>
          </cell>
        </row>
        <row r="26">
          <cell r="B26">
            <v>0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</row>
        <row r="27">
          <cell r="B27">
            <v>0</v>
          </cell>
          <cell r="E27">
            <v>0</v>
          </cell>
          <cell r="G27">
            <v>0</v>
          </cell>
          <cell r="H27">
            <v>0</v>
          </cell>
          <cell r="J27">
            <v>0</v>
          </cell>
        </row>
        <row r="28">
          <cell r="B28">
            <v>0</v>
          </cell>
          <cell r="E28">
            <v>0</v>
          </cell>
          <cell r="G28">
            <v>0</v>
          </cell>
          <cell r="H28">
            <v>0</v>
          </cell>
          <cell r="J28">
            <v>0</v>
          </cell>
        </row>
        <row r="29">
          <cell r="B29">
            <v>0</v>
          </cell>
          <cell r="E29">
            <v>0</v>
          </cell>
          <cell r="G29">
            <v>0</v>
          </cell>
          <cell r="H29">
            <v>0</v>
          </cell>
          <cell r="J29">
            <v>0</v>
          </cell>
        </row>
        <row r="30">
          <cell r="B30">
            <v>0</v>
          </cell>
          <cell r="E30">
            <v>0</v>
          </cell>
          <cell r="G30">
            <v>0</v>
          </cell>
          <cell r="H30">
            <v>0</v>
          </cell>
          <cell r="J30">
            <v>0</v>
          </cell>
        </row>
        <row r="31">
          <cell r="B31">
            <v>0</v>
          </cell>
          <cell r="E31">
            <v>0</v>
          </cell>
          <cell r="G31">
            <v>0</v>
          </cell>
          <cell r="H31">
            <v>0</v>
          </cell>
          <cell r="J31">
            <v>0</v>
          </cell>
        </row>
        <row r="32">
          <cell r="B32">
            <v>0</v>
          </cell>
          <cell r="E32">
            <v>0</v>
          </cell>
          <cell r="G32">
            <v>0</v>
          </cell>
          <cell r="H32">
            <v>0</v>
          </cell>
          <cell r="J32">
            <v>0</v>
          </cell>
        </row>
        <row r="33">
          <cell r="B33">
            <v>0</v>
          </cell>
          <cell r="E33">
            <v>0</v>
          </cell>
          <cell r="G33">
            <v>0</v>
          </cell>
          <cell r="H33">
            <v>0</v>
          </cell>
          <cell r="J33">
            <v>0</v>
          </cell>
        </row>
        <row r="34">
          <cell r="B34" t="str">
            <v>Jumlah  I + II + III</v>
          </cell>
          <cell r="H34">
            <v>2550</v>
          </cell>
        </row>
        <row r="35">
          <cell r="B35" t="str">
            <v>Biaya Umum dan Keuntungan 10%</v>
          </cell>
          <cell r="H35">
            <v>255</v>
          </cell>
        </row>
        <row r="36">
          <cell r="B36" t="str">
            <v>Total</v>
          </cell>
          <cell r="H36">
            <v>2805</v>
          </cell>
        </row>
        <row r="38">
          <cell r="B38" t="str">
            <v>Uraian Pekerjaan</v>
          </cell>
          <cell r="D38" t="str">
            <v>:  Pengukuran Situasi</v>
          </cell>
        </row>
        <row r="39">
          <cell r="B39" t="str">
            <v>Satuan Pembayaran</v>
          </cell>
          <cell r="D39" t="str">
            <v>:  ls</v>
          </cell>
        </row>
        <row r="40">
          <cell r="A40" t="str">
            <v>1.1.2</v>
          </cell>
          <cell r="B40" t="str">
            <v>Harga Satuan</v>
          </cell>
          <cell r="D40">
            <v>4834500</v>
          </cell>
        </row>
        <row r="42">
          <cell r="B42" t="str">
            <v>No</v>
          </cell>
          <cell r="C42" t="str">
            <v>Uraian</v>
          </cell>
          <cell r="E42" t="str">
            <v>Satuan</v>
          </cell>
          <cell r="F42" t="str">
            <v>Volume</v>
          </cell>
          <cell r="G42" t="str">
            <v>Harga Satuan     (Rp.)</v>
          </cell>
          <cell r="H42" t="str">
            <v>Jumlah                 (Rp.)</v>
          </cell>
          <cell r="J42" t="str">
            <v>Kode</v>
          </cell>
        </row>
        <row r="43">
          <cell r="B43">
            <v>0</v>
          </cell>
          <cell r="E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B44" t="str">
            <v>I</v>
          </cell>
          <cell r="C44" t="str">
            <v>UPAH :</v>
          </cell>
          <cell r="E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B45">
            <v>0</v>
          </cell>
          <cell r="C45" t="str">
            <v>Pekerja</v>
          </cell>
          <cell r="E45" t="str">
            <v>oh</v>
          </cell>
          <cell r="F45">
            <v>15</v>
          </cell>
          <cell r="G45">
            <v>18000</v>
          </cell>
          <cell r="H45">
            <v>270000</v>
          </cell>
          <cell r="J45" t="str">
            <v>u</v>
          </cell>
        </row>
        <row r="46">
          <cell r="B46">
            <v>0</v>
          </cell>
          <cell r="C46" t="str">
            <v>Surveyor</v>
          </cell>
          <cell r="E46" t="str">
            <v>oh</v>
          </cell>
          <cell r="F46">
            <v>5</v>
          </cell>
          <cell r="G46">
            <v>75000</v>
          </cell>
          <cell r="H46">
            <v>375000</v>
          </cell>
          <cell r="J46" t="str">
            <v>u</v>
          </cell>
        </row>
        <row r="47">
          <cell r="B47">
            <v>0</v>
          </cell>
          <cell r="E47">
            <v>0</v>
          </cell>
          <cell r="G47">
            <v>0</v>
          </cell>
          <cell r="H47">
            <v>645000</v>
          </cell>
          <cell r="J47">
            <v>0</v>
          </cell>
        </row>
        <row r="48">
          <cell r="B48">
            <v>0</v>
          </cell>
          <cell r="E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B49" t="str">
            <v>II</v>
          </cell>
          <cell r="C49" t="str">
            <v>BAHAN :</v>
          </cell>
          <cell r="E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B50">
            <v>0</v>
          </cell>
          <cell r="C50" t="str">
            <v>Bahan Bantu</v>
          </cell>
          <cell r="E50" t="str">
            <v>Ls</v>
          </cell>
          <cell r="F50">
            <v>750000</v>
          </cell>
          <cell r="G50">
            <v>1</v>
          </cell>
          <cell r="H50">
            <v>750000</v>
          </cell>
          <cell r="J50" t="str">
            <v>b</v>
          </cell>
        </row>
        <row r="51">
          <cell r="B51">
            <v>0</v>
          </cell>
          <cell r="E51">
            <v>0</v>
          </cell>
          <cell r="G51">
            <v>0</v>
          </cell>
          <cell r="H51">
            <v>750000</v>
          </cell>
          <cell r="J51">
            <v>0</v>
          </cell>
        </row>
        <row r="52">
          <cell r="B52">
            <v>0</v>
          </cell>
          <cell r="E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B53" t="str">
            <v>III</v>
          </cell>
          <cell r="C53" t="str">
            <v>ALAT :</v>
          </cell>
          <cell r="E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B54">
            <v>0</v>
          </cell>
          <cell r="C54" t="str">
            <v>Teodholit &amp; Waterpass</v>
          </cell>
          <cell r="E54" t="str">
            <v>bln</v>
          </cell>
          <cell r="F54">
            <v>2</v>
          </cell>
          <cell r="G54">
            <v>1500000</v>
          </cell>
          <cell r="H54">
            <v>3000000</v>
          </cell>
          <cell r="J54" t="str">
            <v>a</v>
          </cell>
        </row>
        <row r="55">
          <cell r="B55">
            <v>0</v>
          </cell>
          <cell r="E55">
            <v>0</v>
          </cell>
          <cell r="G55">
            <v>0</v>
          </cell>
          <cell r="H55">
            <v>3000000</v>
          </cell>
          <cell r="J55">
            <v>0</v>
          </cell>
        </row>
        <row r="56">
          <cell r="B56">
            <v>0</v>
          </cell>
          <cell r="E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B57">
            <v>0</v>
          </cell>
          <cell r="E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B58">
            <v>0</v>
          </cell>
          <cell r="E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B59">
            <v>0</v>
          </cell>
          <cell r="E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B60">
            <v>0</v>
          </cell>
          <cell r="E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B61">
            <v>0</v>
          </cell>
          <cell r="E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B62">
            <v>0</v>
          </cell>
          <cell r="E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B63" t="str">
            <v>Jumlah  I + II + III</v>
          </cell>
          <cell r="H63">
            <v>4395000</v>
          </cell>
        </row>
        <row r="64">
          <cell r="B64" t="str">
            <v>Biaya Umum dan Keuntungan 10%</v>
          </cell>
          <cell r="H64">
            <v>439500</v>
          </cell>
        </row>
        <row r="65">
          <cell r="B65" t="str">
            <v>Total</v>
          </cell>
          <cell r="H65">
            <v>4834500</v>
          </cell>
        </row>
        <row r="67">
          <cell r="B67" t="str">
            <v>Uraian Pekerjaan</v>
          </cell>
          <cell r="D67" t="str">
            <v>:  Investigasi tanah</v>
          </cell>
        </row>
        <row r="68">
          <cell r="B68" t="str">
            <v>Satuan Pembayaran</v>
          </cell>
          <cell r="D68" t="str">
            <v>:  ls</v>
          </cell>
        </row>
        <row r="69">
          <cell r="A69" t="str">
            <v>1.1.3</v>
          </cell>
          <cell r="B69" t="str">
            <v>Harga Satuan</v>
          </cell>
          <cell r="D69">
            <v>4732200</v>
          </cell>
        </row>
        <row r="71">
          <cell r="B71" t="str">
            <v>No</v>
          </cell>
          <cell r="C71" t="str">
            <v>Uraian</v>
          </cell>
          <cell r="E71" t="str">
            <v>Satuan</v>
          </cell>
          <cell r="F71" t="str">
            <v>Volume</v>
          </cell>
          <cell r="G71" t="str">
            <v>Harga Satuan     (Rp.)</v>
          </cell>
          <cell r="H71" t="str">
            <v>Jumlah                 (Rp.)</v>
          </cell>
          <cell r="J71" t="str">
            <v>Kode</v>
          </cell>
        </row>
        <row r="72">
          <cell r="B72">
            <v>0</v>
          </cell>
          <cell r="E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B73" t="str">
            <v>I</v>
          </cell>
          <cell r="C73" t="str">
            <v>UPAH :</v>
          </cell>
          <cell r="E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B74">
            <v>0</v>
          </cell>
          <cell r="C74" t="str">
            <v>Pekerja</v>
          </cell>
          <cell r="E74" t="str">
            <v>oh</v>
          </cell>
          <cell r="F74">
            <v>14</v>
          </cell>
          <cell r="G74">
            <v>18000</v>
          </cell>
          <cell r="H74">
            <v>252000</v>
          </cell>
          <cell r="J74" t="str">
            <v>u</v>
          </cell>
        </row>
        <row r="75">
          <cell r="B75">
            <v>0</v>
          </cell>
          <cell r="C75" t="str">
            <v>Laborat</v>
          </cell>
          <cell r="E75" t="str">
            <v>oh</v>
          </cell>
          <cell r="F75">
            <v>14</v>
          </cell>
          <cell r="G75">
            <v>75000</v>
          </cell>
          <cell r="H75">
            <v>1050000</v>
          </cell>
          <cell r="J75" t="str">
            <v>u</v>
          </cell>
        </row>
        <row r="76">
          <cell r="B76">
            <v>0</v>
          </cell>
          <cell r="E76">
            <v>0</v>
          </cell>
          <cell r="G76">
            <v>0</v>
          </cell>
          <cell r="H76">
            <v>1302000</v>
          </cell>
          <cell r="J76">
            <v>0</v>
          </cell>
        </row>
        <row r="77">
          <cell r="B77">
            <v>0</v>
          </cell>
          <cell r="E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B78" t="str">
            <v>II</v>
          </cell>
          <cell r="C78" t="str">
            <v>BAHAN :</v>
          </cell>
          <cell r="E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E79">
            <v>0</v>
          </cell>
          <cell r="G79">
            <v>0</v>
          </cell>
          <cell r="H79">
            <v>0</v>
          </cell>
          <cell r="J79">
            <v>0</v>
          </cell>
        </row>
        <row r="80">
          <cell r="B80">
            <v>0</v>
          </cell>
          <cell r="E80">
            <v>0</v>
          </cell>
          <cell r="G80">
            <v>0</v>
          </cell>
          <cell r="H80">
            <v>0</v>
          </cell>
          <cell r="J80">
            <v>0</v>
          </cell>
        </row>
        <row r="81">
          <cell r="B81" t="str">
            <v>III</v>
          </cell>
          <cell r="C81" t="str">
            <v>ALAT :</v>
          </cell>
          <cell r="E81">
            <v>0</v>
          </cell>
          <cell r="G81">
            <v>0</v>
          </cell>
          <cell r="H81">
            <v>0</v>
          </cell>
          <cell r="J81">
            <v>0</v>
          </cell>
        </row>
        <row r="82">
          <cell r="B82">
            <v>0</v>
          </cell>
          <cell r="C82" t="str">
            <v>Peralatan Lab</v>
          </cell>
          <cell r="E82" t="str">
            <v>Ls</v>
          </cell>
          <cell r="F82">
            <v>1</v>
          </cell>
          <cell r="G82">
            <v>3000000</v>
          </cell>
          <cell r="H82">
            <v>3000000</v>
          </cell>
          <cell r="J82" t="str">
            <v>a</v>
          </cell>
        </row>
        <row r="83">
          <cell r="B83">
            <v>0</v>
          </cell>
          <cell r="E83">
            <v>0</v>
          </cell>
          <cell r="G83">
            <v>0</v>
          </cell>
          <cell r="H83">
            <v>3000000</v>
          </cell>
          <cell r="J83">
            <v>0</v>
          </cell>
        </row>
        <row r="84">
          <cell r="B84">
            <v>0</v>
          </cell>
          <cell r="E84">
            <v>0</v>
          </cell>
          <cell r="G84">
            <v>0</v>
          </cell>
          <cell r="H84">
            <v>0</v>
          </cell>
          <cell r="J84">
            <v>0</v>
          </cell>
        </row>
        <row r="85">
          <cell r="B85">
            <v>0</v>
          </cell>
          <cell r="E85">
            <v>0</v>
          </cell>
          <cell r="G85">
            <v>0</v>
          </cell>
          <cell r="H85">
            <v>0</v>
          </cell>
          <cell r="J85">
            <v>0</v>
          </cell>
        </row>
        <row r="86">
          <cell r="B86">
            <v>0</v>
          </cell>
          <cell r="E86">
            <v>0</v>
          </cell>
          <cell r="G86">
            <v>0</v>
          </cell>
          <cell r="H86">
            <v>0</v>
          </cell>
          <cell r="J86">
            <v>0</v>
          </cell>
        </row>
        <row r="87">
          <cell r="B87">
            <v>0</v>
          </cell>
          <cell r="E87">
            <v>0</v>
          </cell>
          <cell r="G87">
            <v>0</v>
          </cell>
          <cell r="H87">
            <v>0</v>
          </cell>
          <cell r="J87">
            <v>0</v>
          </cell>
        </row>
        <row r="88">
          <cell r="B88">
            <v>0</v>
          </cell>
          <cell r="E88">
            <v>0</v>
          </cell>
          <cell r="G88">
            <v>0</v>
          </cell>
          <cell r="H88">
            <v>0</v>
          </cell>
          <cell r="J88">
            <v>0</v>
          </cell>
        </row>
        <row r="89">
          <cell r="B89">
            <v>0</v>
          </cell>
          <cell r="E89">
            <v>0</v>
          </cell>
          <cell r="G89">
            <v>0</v>
          </cell>
          <cell r="H89">
            <v>0</v>
          </cell>
          <cell r="J89">
            <v>0</v>
          </cell>
        </row>
        <row r="90">
          <cell r="B90">
            <v>0</v>
          </cell>
          <cell r="E90">
            <v>0</v>
          </cell>
          <cell r="G90">
            <v>0</v>
          </cell>
          <cell r="H90">
            <v>0</v>
          </cell>
          <cell r="J90">
            <v>0</v>
          </cell>
        </row>
        <row r="91">
          <cell r="B91">
            <v>0</v>
          </cell>
          <cell r="E91">
            <v>0</v>
          </cell>
          <cell r="G91">
            <v>0</v>
          </cell>
          <cell r="H91">
            <v>0</v>
          </cell>
          <cell r="J91">
            <v>0</v>
          </cell>
        </row>
        <row r="92">
          <cell r="B92" t="str">
            <v>Jumlah  I + II + III</v>
          </cell>
          <cell r="H92">
            <v>4302000</v>
          </cell>
        </row>
        <row r="93">
          <cell r="B93" t="str">
            <v>Biaya Umum dan Keuntungan 10%</v>
          </cell>
          <cell r="H93">
            <v>430200</v>
          </cell>
        </row>
        <row r="94">
          <cell r="B94" t="str">
            <v>Total</v>
          </cell>
          <cell r="H94">
            <v>4732200</v>
          </cell>
        </row>
        <row r="96">
          <cell r="B96" t="str">
            <v>Uraian Pekerjaan</v>
          </cell>
          <cell r="D96" t="str">
            <v>:  Galian Tanah Biasa</v>
          </cell>
        </row>
        <row r="97">
          <cell r="B97" t="str">
            <v>Satuan Pembayaran</v>
          </cell>
          <cell r="D97" t="str">
            <v>:  m³</v>
          </cell>
        </row>
        <row r="98">
          <cell r="A98" t="str">
            <v>1.2.1</v>
          </cell>
          <cell r="B98" t="str">
            <v>Harga Satuan</v>
          </cell>
          <cell r="D98">
            <v>14080</v>
          </cell>
        </row>
        <row r="100">
          <cell r="B100" t="str">
            <v>No</v>
          </cell>
          <cell r="C100" t="str">
            <v>Uraian</v>
          </cell>
          <cell r="E100" t="str">
            <v>Satuan</v>
          </cell>
          <cell r="F100" t="str">
            <v>Volume</v>
          </cell>
          <cell r="G100" t="str">
            <v>Harga Satuan     (Rp.)</v>
          </cell>
          <cell r="H100" t="str">
            <v>Jumlah                 (Rp.)</v>
          </cell>
          <cell r="J100" t="str">
            <v>Kode</v>
          </cell>
        </row>
        <row r="101">
          <cell r="B101">
            <v>0</v>
          </cell>
          <cell r="E101">
            <v>0</v>
          </cell>
          <cell r="G101">
            <v>0</v>
          </cell>
          <cell r="H101">
            <v>0</v>
          </cell>
          <cell r="J101">
            <v>0</v>
          </cell>
        </row>
        <row r="102">
          <cell r="B102" t="str">
            <v>I</v>
          </cell>
          <cell r="C102" t="str">
            <v>UPAH :</v>
          </cell>
          <cell r="E102">
            <v>0</v>
          </cell>
          <cell r="G102">
            <v>0</v>
          </cell>
          <cell r="H102">
            <v>0</v>
          </cell>
          <cell r="J102">
            <v>0</v>
          </cell>
        </row>
        <row r="103">
          <cell r="B103">
            <v>0</v>
          </cell>
          <cell r="C103" t="str">
            <v>Mandor</v>
          </cell>
          <cell r="E103" t="str">
            <v>oh</v>
          </cell>
          <cell r="F103">
            <v>0.06</v>
          </cell>
          <cell r="G103">
            <v>30000</v>
          </cell>
          <cell r="H103">
            <v>1800</v>
          </cell>
          <cell r="J103" t="str">
            <v>u</v>
          </cell>
        </row>
        <row r="104">
          <cell r="B104">
            <v>0</v>
          </cell>
          <cell r="C104" t="str">
            <v>Pekerja</v>
          </cell>
          <cell r="E104" t="str">
            <v>oh</v>
          </cell>
          <cell r="F104">
            <v>0.6</v>
          </cell>
          <cell r="G104">
            <v>18000</v>
          </cell>
          <cell r="H104">
            <v>10800</v>
          </cell>
          <cell r="J104" t="str">
            <v>u</v>
          </cell>
        </row>
        <row r="105">
          <cell r="B105">
            <v>0</v>
          </cell>
          <cell r="E105">
            <v>0</v>
          </cell>
          <cell r="G105">
            <v>0</v>
          </cell>
          <cell r="H105">
            <v>12600</v>
          </cell>
          <cell r="J105">
            <v>0</v>
          </cell>
        </row>
        <row r="106">
          <cell r="B106">
            <v>0</v>
          </cell>
          <cell r="E106">
            <v>0</v>
          </cell>
          <cell r="G106">
            <v>0</v>
          </cell>
          <cell r="H106">
            <v>0</v>
          </cell>
          <cell r="J106">
            <v>0</v>
          </cell>
        </row>
        <row r="107">
          <cell r="B107" t="str">
            <v>II</v>
          </cell>
          <cell r="C107" t="str">
            <v>BAHAN :</v>
          </cell>
          <cell r="E107">
            <v>0</v>
          </cell>
          <cell r="G107">
            <v>0</v>
          </cell>
          <cell r="H107">
            <v>0</v>
          </cell>
          <cell r="J107">
            <v>0</v>
          </cell>
        </row>
        <row r="108">
          <cell r="B108">
            <v>0</v>
          </cell>
          <cell r="E108">
            <v>0</v>
          </cell>
          <cell r="G108">
            <v>0</v>
          </cell>
          <cell r="H108">
            <v>0</v>
          </cell>
          <cell r="J108">
            <v>0</v>
          </cell>
        </row>
        <row r="109">
          <cell r="B109">
            <v>0</v>
          </cell>
          <cell r="E109">
            <v>0</v>
          </cell>
          <cell r="G109">
            <v>0</v>
          </cell>
          <cell r="H109">
            <v>0</v>
          </cell>
          <cell r="J109">
            <v>0</v>
          </cell>
        </row>
        <row r="110">
          <cell r="B110" t="str">
            <v>III</v>
          </cell>
          <cell r="C110" t="str">
            <v>ALAT :</v>
          </cell>
          <cell r="E110">
            <v>0</v>
          </cell>
          <cell r="G110">
            <v>0</v>
          </cell>
          <cell r="H110">
            <v>0</v>
          </cell>
          <cell r="J110">
            <v>0</v>
          </cell>
        </row>
        <row r="111">
          <cell r="B111">
            <v>0</v>
          </cell>
          <cell r="C111" t="str">
            <v>Alat Bantu</v>
          </cell>
          <cell r="E111" t="str">
            <v>Ls</v>
          </cell>
          <cell r="F111">
            <v>200</v>
          </cell>
          <cell r="G111">
            <v>1</v>
          </cell>
          <cell r="H111">
            <v>200</v>
          </cell>
          <cell r="J111" t="str">
            <v>a</v>
          </cell>
        </row>
        <row r="112">
          <cell r="B112">
            <v>0</v>
          </cell>
          <cell r="E112">
            <v>0</v>
          </cell>
          <cell r="G112">
            <v>0</v>
          </cell>
          <cell r="H112">
            <v>200</v>
          </cell>
          <cell r="J112">
            <v>0</v>
          </cell>
        </row>
        <row r="113">
          <cell r="B113">
            <v>0</v>
          </cell>
          <cell r="E113">
            <v>0</v>
          </cell>
          <cell r="G113">
            <v>0</v>
          </cell>
          <cell r="H113">
            <v>0</v>
          </cell>
          <cell r="J113">
            <v>0</v>
          </cell>
        </row>
        <row r="114">
          <cell r="B114">
            <v>0</v>
          </cell>
          <cell r="E114">
            <v>0</v>
          </cell>
          <cell r="G114">
            <v>0</v>
          </cell>
          <cell r="H114">
            <v>0</v>
          </cell>
          <cell r="J114">
            <v>0</v>
          </cell>
        </row>
        <row r="115">
          <cell r="B115">
            <v>0</v>
          </cell>
          <cell r="E115">
            <v>0</v>
          </cell>
          <cell r="G115">
            <v>0</v>
          </cell>
          <cell r="H115">
            <v>0</v>
          </cell>
          <cell r="J115">
            <v>0</v>
          </cell>
        </row>
        <row r="116">
          <cell r="B116">
            <v>0</v>
          </cell>
          <cell r="E116">
            <v>0</v>
          </cell>
          <cell r="G116">
            <v>0</v>
          </cell>
          <cell r="H116">
            <v>0</v>
          </cell>
          <cell r="J116">
            <v>0</v>
          </cell>
        </row>
        <row r="117">
          <cell r="B117">
            <v>0</v>
          </cell>
          <cell r="E117">
            <v>0</v>
          </cell>
          <cell r="G117">
            <v>0</v>
          </cell>
          <cell r="H117">
            <v>0</v>
          </cell>
          <cell r="J117">
            <v>0</v>
          </cell>
        </row>
        <row r="118">
          <cell r="B118">
            <v>0</v>
          </cell>
          <cell r="E118">
            <v>0</v>
          </cell>
          <cell r="G118">
            <v>0</v>
          </cell>
          <cell r="H118">
            <v>0</v>
          </cell>
          <cell r="J118">
            <v>0</v>
          </cell>
        </row>
        <row r="119">
          <cell r="B119">
            <v>0</v>
          </cell>
          <cell r="E119">
            <v>0</v>
          </cell>
          <cell r="G119">
            <v>0</v>
          </cell>
          <cell r="H119">
            <v>0</v>
          </cell>
          <cell r="J119">
            <v>0</v>
          </cell>
        </row>
        <row r="120">
          <cell r="B120">
            <v>0</v>
          </cell>
          <cell r="E120">
            <v>0</v>
          </cell>
          <cell r="G120">
            <v>0</v>
          </cell>
          <cell r="H120">
            <v>0</v>
          </cell>
          <cell r="J120">
            <v>0</v>
          </cell>
        </row>
        <row r="121">
          <cell r="B121" t="str">
            <v>Jumlah  I + II + III</v>
          </cell>
          <cell r="H121">
            <v>12800</v>
          </cell>
        </row>
        <row r="122">
          <cell r="B122" t="str">
            <v>Biaya Umum dan Keuntungan 10%</v>
          </cell>
          <cell r="H122">
            <v>1280</v>
          </cell>
        </row>
        <row r="123">
          <cell r="B123" t="str">
            <v>Total</v>
          </cell>
          <cell r="H123">
            <v>14080</v>
          </cell>
        </row>
        <row r="125">
          <cell r="B125" t="str">
            <v>Uraian Pekerjaan</v>
          </cell>
          <cell r="D125" t="str">
            <v>:  Urugan Pasir</v>
          </cell>
        </row>
        <row r="126">
          <cell r="B126" t="str">
            <v>Satuan Pembayaran</v>
          </cell>
          <cell r="D126" t="str">
            <v>:  m³</v>
          </cell>
        </row>
        <row r="127">
          <cell r="A127" t="str">
            <v>1.2.2</v>
          </cell>
          <cell r="B127" t="str">
            <v>Harga Satuan</v>
          </cell>
          <cell r="D127">
            <v>55220</v>
          </cell>
        </row>
        <row r="129">
          <cell r="B129" t="str">
            <v>No</v>
          </cell>
          <cell r="C129" t="str">
            <v>Uraian</v>
          </cell>
          <cell r="E129" t="str">
            <v>Satuan</v>
          </cell>
          <cell r="F129" t="str">
            <v>Volume</v>
          </cell>
          <cell r="G129" t="str">
            <v>Harga Satuan     (Rp.)</v>
          </cell>
          <cell r="H129" t="str">
            <v>Jumlah                 (Rp.)</v>
          </cell>
          <cell r="J129" t="str">
            <v>Kode</v>
          </cell>
        </row>
        <row r="130">
          <cell r="B130">
            <v>0</v>
          </cell>
          <cell r="E130">
            <v>0</v>
          </cell>
          <cell r="G130">
            <v>0</v>
          </cell>
          <cell r="H130">
            <v>0</v>
          </cell>
          <cell r="J130">
            <v>0</v>
          </cell>
        </row>
        <row r="131">
          <cell r="B131" t="str">
            <v>I</v>
          </cell>
          <cell r="C131" t="str">
            <v>UPAH :</v>
          </cell>
          <cell r="E131">
            <v>0</v>
          </cell>
          <cell r="G131">
            <v>0</v>
          </cell>
          <cell r="H131">
            <v>0</v>
          </cell>
          <cell r="J131">
            <v>0</v>
          </cell>
        </row>
        <row r="132">
          <cell r="B132">
            <v>0</v>
          </cell>
          <cell r="C132" t="str">
            <v>Mandor</v>
          </cell>
          <cell r="E132" t="str">
            <v>oh</v>
          </cell>
          <cell r="F132">
            <v>0.01</v>
          </cell>
          <cell r="G132">
            <v>30000</v>
          </cell>
          <cell r="H132">
            <v>300</v>
          </cell>
          <cell r="J132" t="str">
            <v>u</v>
          </cell>
        </row>
        <row r="133">
          <cell r="B133">
            <v>0</v>
          </cell>
          <cell r="C133" t="str">
            <v>Pekerja</v>
          </cell>
          <cell r="E133" t="str">
            <v>oh</v>
          </cell>
          <cell r="F133">
            <v>0.3</v>
          </cell>
          <cell r="G133">
            <v>18000</v>
          </cell>
          <cell r="H133">
            <v>5400</v>
          </cell>
          <cell r="J133" t="str">
            <v>u</v>
          </cell>
        </row>
        <row r="134">
          <cell r="B134">
            <v>0</v>
          </cell>
          <cell r="E134">
            <v>0</v>
          </cell>
          <cell r="G134">
            <v>0</v>
          </cell>
          <cell r="H134">
            <v>5700</v>
          </cell>
          <cell r="J134">
            <v>0</v>
          </cell>
        </row>
        <row r="135">
          <cell r="B135">
            <v>0</v>
          </cell>
          <cell r="E135">
            <v>0</v>
          </cell>
          <cell r="G135">
            <v>0</v>
          </cell>
          <cell r="H135">
            <v>0</v>
          </cell>
          <cell r="J135">
            <v>0</v>
          </cell>
        </row>
        <row r="136">
          <cell r="B136" t="str">
            <v>II</v>
          </cell>
          <cell r="C136" t="str">
            <v>BAHAN :</v>
          </cell>
          <cell r="E136">
            <v>0</v>
          </cell>
          <cell r="G136">
            <v>0</v>
          </cell>
          <cell r="H136">
            <v>0</v>
          </cell>
          <cell r="J136">
            <v>0</v>
          </cell>
        </row>
        <row r="137">
          <cell r="B137">
            <v>0</v>
          </cell>
          <cell r="C137" t="str">
            <v>Pasir Urug</v>
          </cell>
          <cell r="E137" t="str">
            <v>m³</v>
          </cell>
          <cell r="F137">
            <v>1.1000000000000001</v>
          </cell>
          <cell r="G137">
            <v>40000</v>
          </cell>
          <cell r="H137">
            <v>44000</v>
          </cell>
          <cell r="J137" t="str">
            <v>b</v>
          </cell>
        </row>
        <row r="138">
          <cell r="B138">
            <v>0</v>
          </cell>
          <cell r="E138">
            <v>0</v>
          </cell>
          <cell r="G138">
            <v>0</v>
          </cell>
          <cell r="H138">
            <v>44000</v>
          </cell>
          <cell r="J138">
            <v>0</v>
          </cell>
        </row>
        <row r="139">
          <cell r="B139">
            <v>0</v>
          </cell>
          <cell r="E139">
            <v>0</v>
          </cell>
          <cell r="G139">
            <v>0</v>
          </cell>
          <cell r="H139">
            <v>0</v>
          </cell>
          <cell r="J139">
            <v>0</v>
          </cell>
        </row>
        <row r="140">
          <cell r="B140" t="str">
            <v>III</v>
          </cell>
          <cell r="C140" t="str">
            <v>ALAT :</v>
          </cell>
          <cell r="E140">
            <v>0</v>
          </cell>
          <cell r="G140">
            <v>0</v>
          </cell>
          <cell r="H140">
            <v>0</v>
          </cell>
          <cell r="J140">
            <v>0</v>
          </cell>
        </row>
        <row r="141">
          <cell r="B141">
            <v>0</v>
          </cell>
          <cell r="C141" t="str">
            <v>Alat Bantu</v>
          </cell>
          <cell r="E141" t="str">
            <v>Ls</v>
          </cell>
          <cell r="F141">
            <v>500</v>
          </cell>
          <cell r="G141">
            <v>1</v>
          </cell>
          <cell r="H141">
            <v>500</v>
          </cell>
          <cell r="J141" t="str">
            <v>a</v>
          </cell>
        </row>
        <row r="142">
          <cell r="B142">
            <v>0</v>
          </cell>
          <cell r="E142">
            <v>0</v>
          </cell>
          <cell r="G142">
            <v>0</v>
          </cell>
          <cell r="H142">
            <v>500</v>
          </cell>
          <cell r="J142">
            <v>0</v>
          </cell>
        </row>
        <row r="143">
          <cell r="B143">
            <v>0</v>
          </cell>
          <cell r="E143">
            <v>0</v>
          </cell>
          <cell r="G143">
            <v>0</v>
          </cell>
          <cell r="H143">
            <v>0</v>
          </cell>
          <cell r="J143">
            <v>0</v>
          </cell>
        </row>
        <row r="144">
          <cell r="B144">
            <v>0</v>
          </cell>
          <cell r="E144">
            <v>0</v>
          </cell>
          <cell r="G144">
            <v>0</v>
          </cell>
          <cell r="H144">
            <v>0</v>
          </cell>
          <cell r="J144">
            <v>0</v>
          </cell>
        </row>
        <row r="145">
          <cell r="B145">
            <v>0</v>
          </cell>
          <cell r="E145">
            <v>0</v>
          </cell>
          <cell r="G145">
            <v>0</v>
          </cell>
          <cell r="H145">
            <v>0</v>
          </cell>
          <cell r="J145">
            <v>0</v>
          </cell>
        </row>
        <row r="146">
          <cell r="B146">
            <v>0</v>
          </cell>
          <cell r="E146">
            <v>0</v>
          </cell>
          <cell r="G146">
            <v>0</v>
          </cell>
          <cell r="H146">
            <v>0</v>
          </cell>
          <cell r="J146">
            <v>0</v>
          </cell>
        </row>
        <row r="147">
          <cell r="B147">
            <v>0</v>
          </cell>
          <cell r="E147">
            <v>0</v>
          </cell>
          <cell r="G147">
            <v>0</v>
          </cell>
          <cell r="H147">
            <v>0</v>
          </cell>
          <cell r="J147">
            <v>0</v>
          </cell>
        </row>
        <row r="148">
          <cell r="B148">
            <v>0</v>
          </cell>
          <cell r="E148">
            <v>0</v>
          </cell>
          <cell r="G148">
            <v>0</v>
          </cell>
          <cell r="H148">
            <v>0</v>
          </cell>
          <cell r="J148">
            <v>0</v>
          </cell>
        </row>
        <row r="149">
          <cell r="B149">
            <v>0</v>
          </cell>
          <cell r="E149">
            <v>0</v>
          </cell>
          <cell r="G149">
            <v>0</v>
          </cell>
          <cell r="H149">
            <v>0</v>
          </cell>
          <cell r="J149">
            <v>0</v>
          </cell>
        </row>
        <row r="150">
          <cell r="B150" t="str">
            <v>Jumlah  I + II + III</v>
          </cell>
          <cell r="H150">
            <v>50200</v>
          </cell>
        </row>
        <row r="151">
          <cell r="B151" t="str">
            <v>Biaya Umum dan Keuntungan 10%</v>
          </cell>
          <cell r="H151">
            <v>5020</v>
          </cell>
        </row>
        <row r="152">
          <cell r="B152" t="str">
            <v>Total</v>
          </cell>
          <cell r="H152">
            <v>55220</v>
          </cell>
        </row>
        <row r="154">
          <cell r="B154" t="str">
            <v>Uraian Pekerjaan</v>
          </cell>
          <cell r="D154" t="str">
            <v>:  Timbunan Tanah dipadatkan</v>
          </cell>
        </row>
        <row r="155">
          <cell r="B155" t="str">
            <v>Satuan Pembayaran</v>
          </cell>
          <cell r="D155" t="str">
            <v>:  m³</v>
          </cell>
        </row>
        <row r="156">
          <cell r="A156" t="str">
            <v>1.2.3</v>
          </cell>
          <cell r="B156" t="str">
            <v>Harga Satuan</v>
          </cell>
          <cell r="D156">
            <v>8965</v>
          </cell>
        </row>
        <row r="158">
          <cell r="B158" t="str">
            <v>No</v>
          </cell>
          <cell r="C158" t="str">
            <v>Uraian</v>
          </cell>
          <cell r="E158" t="str">
            <v>Satuan</v>
          </cell>
          <cell r="F158" t="str">
            <v>Volume</v>
          </cell>
          <cell r="G158" t="str">
            <v>Harga Satuan     (Rp.)</v>
          </cell>
          <cell r="H158" t="str">
            <v>Jumlah                 (Rp.)</v>
          </cell>
          <cell r="J158" t="str">
            <v>Kode</v>
          </cell>
        </row>
        <row r="159">
          <cell r="B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</row>
        <row r="160">
          <cell r="B160" t="str">
            <v>I</v>
          </cell>
          <cell r="C160" t="str">
            <v>UPAH :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</row>
        <row r="161">
          <cell r="B161">
            <v>0</v>
          </cell>
          <cell r="C161" t="str">
            <v>Mandor</v>
          </cell>
          <cell r="E161" t="str">
            <v>oh</v>
          </cell>
          <cell r="F161">
            <v>0.03</v>
          </cell>
          <cell r="G161">
            <v>30000</v>
          </cell>
          <cell r="H161">
            <v>900</v>
          </cell>
          <cell r="J161" t="str">
            <v>u</v>
          </cell>
        </row>
        <row r="162">
          <cell r="B162">
            <v>0</v>
          </cell>
          <cell r="C162" t="str">
            <v>Pekerja</v>
          </cell>
          <cell r="E162" t="str">
            <v>oh</v>
          </cell>
          <cell r="F162">
            <v>0.375</v>
          </cell>
          <cell r="G162">
            <v>18000</v>
          </cell>
          <cell r="H162">
            <v>6750</v>
          </cell>
          <cell r="J162" t="str">
            <v>u</v>
          </cell>
        </row>
        <row r="163">
          <cell r="B163">
            <v>0</v>
          </cell>
          <cell r="E163">
            <v>0</v>
          </cell>
          <cell r="G163">
            <v>0</v>
          </cell>
          <cell r="H163">
            <v>7650</v>
          </cell>
          <cell r="J163">
            <v>0</v>
          </cell>
        </row>
        <row r="164">
          <cell r="B164">
            <v>0</v>
          </cell>
          <cell r="E164">
            <v>0</v>
          </cell>
          <cell r="G164">
            <v>0</v>
          </cell>
          <cell r="H164">
            <v>0</v>
          </cell>
          <cell r="J164">
            <v>0</v>
          </cell>
        </row>
        <row r="165">
          <cell r="B165" t="str">
            <v>II</v>
          </cell>
          <cell r="C165" t="str">
            <v>BAHAN :</v>
          </cell>
          <cell r="E165">
            <v>0</v>
          </cell>
          <cell r="G165">
            <v>0</v>
          </cell>
          <cell r="H165">
            <v>0</v>
          </cell>
          <cell r="J165">
            <v>0</v>
          </cell>
        </row>
        <row r="166">
          <cell r="B166">
            <v>0</v>
          </cell>
          <cell r="E166">
            <v>0</v>
          </cell>
          <cell r="G166">
            <v>0</v>
          </cell>
          <cell r="H166">
            <v>0</v>
          </cell>
          <cell r="J166">
            <v>0</v>
          </cell>
        </row>
        <row r="167">
          <cell r="B167">
            <v>0</v>
          </cell>
          <cell r="E167">
            <v>0</v>
          </cell>
          <cell r="G167">
            <v>0</v>
          </cell>
          <cell r="H167">
            <v>0</v>
          </cell>
          <cell r="J167">
            <v>0</v>
          </cell>
        </row>
        <row r="168">
          <cell r="B168" t="str">
            <v>III</v>
          </cell>
          <cell r="C168" t="str">
            <v>ALAT :</v>
          </cell>
          <cell r="E168">
            <v>0</v>
          </cell>
          <cell r="G168">
            <v>0</v>
          </cell>
          <cell r="H168">
            <v>0</v>
          </cell>
          <cell r="J168">
            <v>0</v>
          </cell>
        </row>
        <row r="169">
          <cell r="B169">
            <v>0</v>
          </cell>
          <cell r="C169" t="str">
            <v>Alat Bantu</v>
          </cell>
          <cell r="E169" t="str">
            <v>Ls</v>
          </cell>
          <cell r="F169">
            <v>500</v>
          </cell>
          <cell r="G169">
            <v>1</v>
          </cell>
          <cell r="H169">
            <v>500</v>
          </cell>
          <cell r="J169" t="str">
            <v>a</v>
          </cell>
        </row>
        <row r="170">
          <cell r="B170">
            <v>0</v>
          </cell>
          <cell r="E170">
            <v>0</v>
          </cell>
          <cell r="G170">
            <v>0</v>
          </cell>
          <cell r="H170">
            <v>500</v>
          </cell>
          <cell r="J170">
            <v>0</v>
          </cell>
        </row>
        <row r="171">
          <cell r="B171">
            <v>0</v>
          </cell>
          <cell r="E171">
            <v>0</v>
          </cell>
          <cell r="G171">
            <v>0</v>
          </cell>
          <cell r="H171">
            <v>0</v>
          </cell>
          <cell r="J171">
            <v>0</v>
          </cell>
        </row>
        <row r="172">
          <cell r="B172">
            <v>0</v>
          </cell>
          <cell r="E172">
            <v>0</v>
          </cell>
          <cell r="G172">
            <v>0</v>
          </cell>
          <cell r="H172">
            <v>0</v>
          </cell>
          <cell r="J172">
            <v>0</v>
          </cell>
        </row>
        <row r="173">
          <cell r="B173">
            <v>0</v>
          </cell>
          <cell r="E173">
            <v>0</v>
          </cell>
          <cell r="G173">
            <v>0</v>
          </cell>
          <cell r="H173">
            <v>0</v>
          </cell>
          <cell r="J173">
            <v>0</v>
          </cell>
        </row>
        <row r="174">
          <cell r="B174">
            <v>0</v>
          </cell>
          <cell r="E174">
            <v>0</v>
          </cell>
          <cell r="G174">
            <v>0</v>
          </cell>
          <cell r="H174">
            <v>0</v>
          </cell>
          <cell r="J174">
            <v>0</v>
          </cell>
        </row>
        <row r="175">
          <cell r="B175">
            <v>0</v>
          </cell>
          <cell r="E175">
            <v>0</v>
          </cell>
          <cell r="G175">
            <v>0</v>
          </cell>
          <cell r="H175">
            <v>0</v>
          </cell>
          <cell r="J175">
            <v>0</v>
          </cell>
        </row>
        <row r="176">
          <cell r="B176">
            <v>0</v>
          </cell>
          <cell r="E176">
            <v>0</v>
          </cell>
          <cell r="G176">
            <v>0</v>
          </cell>
          <cell r="H176">
            <v>0</v>
          </cell>
          <cell r="J176">
            <v>0</v>
          </cell>
        </row>
        <row r="177">
          <cell r="B177">
            <v>0</v>
          </cell>
          <cell r="E177">
            <v>0</v>
          </cell>
          <cell r="G177">
            <v>0</v>
          </cell>
          <cell r="H177">
            <v>0</v>
          </cell>
          <cell r="J177">
            <v>0</v>
          </cell>
        </row>
        <row r="178">
          <cell r="B178">
            <v>0</v>
          </cell>
          <cell r="E178">
            <v>0</v>
          </cell>
          <cell r="G178">
            <v>0</v>
          </cell>
          <cell r="H178">
            <v>0</v>
          </cell>
          <cell r="J178">
            <v>0</v>
          </cell>
        </row>
        <row r="179">
          <cell r="B179" t="str">
            <v>Jumlah  I + II + III</v>
          </cell>
          <cell r="H179">
            <v>8150</v>
          </cell>
        </row>
        <row r="180">
          <cell r="B180" t="str">
            <v>Biaya Umum dan Keuntungan 10%</v>
          </cell>
          <cell r="H180">
            <v>815</v>
          </cell>
        </row>
        <row r="181">
          <cell r="B181" t="str">
            <v>Total</v>
          </cell>
          <cell r="H181">
            <v>8965</v>
          </cell>
        </row>
        <row r="183">
          <cell r="B183" t="str">
            <v>Uraian Pekerjaan</v>
          </cell>
          <cell r="D183" t="str">
            <v>:  Beton 1 : 3 : 5</v>
          </cell>
        </row>
        <row r="184">
          <cell r="B184" t="str">
            <v>Satuan Pembayaran</v>
          </cell>
          <cell r="D184" t="str">
            <v>:  m³</v>
          </cell>
        </row>
        <row r="185">
          <cell r="A185" t="str">
            <v>1.3.1</v>
          </cell>
          <cell r="B185" t="str">
            <v>Harga Satuan</v>
          </cell>
          <cell r="D185">
            <v>382987</v>
          </cell>
        </row>
        <row r="187">
          <cell r="B187" t="str">
            <v>No</v>
          </cell>
          <cell r="C187" t="str">
            <v>Uraian</v>
          </cell>
          <cell r="E187" t="str">
            <v>Satuan</v>
          </cell>
          <cell r="F187" t="str">
            <v>Volume</v>
          </cell>
          <cell r="G187" t="str">
            <v>Harga Satuan     (Rp.)</v>
          </cell>
          <cell r="H187" t="str">
            <v>Jumlah                 (Rp.)</v>
          </cell>
          <cell r="J187" t="str">
            <v>Kode</v>
          </cell>
        </row>
        <row r="188">
          <cell r="B188">
            <v>0</v>
          </cell>
          <cell r="E188">
            <v>0</v>
          </cell>
          <cell r="G188">
            <v>0</v>
          </cell>
          <cell r="H188">
            <v>0</v>
          </cell>
          <cell r="J188">
            <v>0</v>
          </cell>
        </row>
        <row r="189">
          <cell r="B189" t="str">
            <v>I</v>
          </cell>
          <cell r="C189" t="str">
            <v>UPAH :</v>
          </cell>
          <cell r="E189">
            <v>0</v>
          </cell>
          <cell r="G189">
            <v>0</v>
          </cell>
          <cell r="H189">
            <v>0</v>
          </cell>
          <cell r="J189">
            <v>0</v>
          </cell>
        </row>
        <row r="190">
          <cell r="B190">
            <v>0</v>
          </cell>
          <cell r="C190" t="str">
            <v>Tukang Batu</v>
          </cell>
          <cell r="E190" t="str">
            <v>oh</v>
          </cell>
          <cell r="F190">
            <v>1.2</v>
          </cell>
          <cell r="G190">
            <v>25000</v>
          </cell>
          <cell r="H190">
            <v>30000</v>
          </cell>
          <cell r="J190" t="str">
            <v>u</v>
          </cell>
        </row>
        <row r="191">
          <cell r="B191">
            <v>0</v>
          </cell>
          <cell r="C191" t="str">
            <v>Kepala Tukang</v>
          </cell>
          <cell r="E191" t="str">
            <v>oh</v>
          </cell>
          <cell r="F191">
            <v>0.2</v>
          </cell>
          <cell r="G191">
            <v>27500</v>
          </cell>
          <cell r="H191">
            <v>5500</v>
          </cell>
          <cell r="J191" t="str">
            <v>u</v>
          </cell>
        </row>
        <row r="192">
          <cell r="B192">
            <v>0</v>
          </cell>
          <cell r="C192" t="str">
            <v>Pekerja</v>
          </cell>
          <cell r="E192" t="str">
            <v>oh</v>
          </cell>
          <cell r="F192">
            <v>2</v>
          </cell>
          <cell r="G192">
            <v>18000</v>
          </cell>
          <cell r="H192">
            <v>36000</v>
          </cell>
          <cell r="J192" t="str">
            <v>u</v>
          </cell>
        </row>
        <row r="193">
          <cell r="B193">
            <v>0</v>
          </cell>
          <cell r="C193" t="str">
            <v>Mandor</v>
          </cell>
          <cell r="E193" t="str">
            <v>oh</v>
          </cell>
          <cell r="F193">
            <v>0.4</v>
          </cell>
          <cell r="G193">
            <v>30000</v>
          </cell>
          <cell r="H193">
            <v>12000</v>
          </cell>
          <cell r="J193" t="str">
            <v>u</v>
          </cell>
        </row>
        <row r="194">
          <cell r="B194">
            <v>0</v>
          </cell>
          <cell r="E194">
            <v>0</v>
          </cell>
          <cell r="G194">
            <v>0</v>
          </cell>
          <cell r="H194">
            <v>83500</v>
          </cell>
          <cell r="J194">
            <v>0</v>
          </cell>
        </row>
        <row r="195">
          <cell r="B195">
            <v>0</v>
          </cell>
          <cell r="E195">
            <v>0</v>
          </cell>
          <cell r="G195">
            <v>0</v>
          </cell>
          <cell r="H195">
            <v>0</v>
          </cell>
          <cell r="J195">
            <v>0</v>
          </cell>
        </row>
        <row r="196">
          <cell r="B196" t="str">
            <v>II</v>
          </cell>
          <cell r="C196" t="str">
            <v>BAHAN :</v>
          </cell>
          <cell r="E196">
            <v>0</v>
          </cell>
          <cell r="G196">
            <v>0</v>
          </cell>
          <cell r="H196">
            <v>0</v>
          </cell>
          <cell r="J196">
            <v>0</v>
          </cell>
        </row>
        <row r="197">
          <cell r="B197">
            <v>0</v>
          </cell>
          <cell r="C197" t="str">
            <v>Semen Portland</v>
          </cell>
          <cell r="E197" t="str">
            <v>zak</v>
          </cell>
          <cell r="F197">
            <v>5</v>
          </cell>
          <cell r="G197">
            <v>29500</v>
          </cell>
          <cell r="H197">
            <v>147500</v>
          </cell>
          <cell r="J197" t="str">
            <v>b</v>
          </cell>
        </row>
        <row r="198">
          <cell r="B198">
            <v>0</v>
          </cell>
          <cell r="C198" t="str">
            <v>Pasir Pasang/beton</v>
          </cell>
          <cell r="E198" t="str">
            <v>m³</v>
          </cell>
          <cell r="F198">
            <v>0.6</v>
          </cell>
          <cell r="G198">
            <v>62000</v>
          </cell>
          <cell r="H198">
            <v>37200</v>
          </cell>
          <cell r="J198" t="str">
            <v>b</v>
          </cell>
        </row>
        <row r="199">
          <cell r="B199">
            <v>0</v>
          </cell>
          <cell r="C199" t="str">
            <v>Batu Pecah</v>
          </cell>
          <cell r="E199" t="str">
            <v>m³</v>
          </cell>
          <cell r="F199">
            <v>0.88</v>
          </cell>
          <cell r="G199">
            <v>85000</v>
          </cell>
          <cell r="H199">
            <v>74800</v>
          </cell>
          <cell r="J199" t="str">
            <v>b</v>
          </cell>
        </row>
        <row r="200">
          <cell r="B200">
            <v>0</v>
          </cell>
          <cell r="E200">
            <v>0</v>
          </cell>
          <cell r="G200">
            <v>0</v>
          </cell>
          <cell r="H200">
            <v>259500</v>
          </cell>
          <cell r="J200">
            <v>0</v>
          </cell>
        </row>
        <row r="201">
          <cell r="B201">
            <v>0</v>
          </cell>
          <cell r="E201">
            <v>0</v>
          </cell>
          <cell r="G201">
            <v>0</v>
          </cell>
          <cell r="H201">
            <v>0</v>
          </cell>
          <cell r="J201">
            <v>0</v>
          </cell>
        </row>
        <row r="202">
          <cell r="B202" t="str">
            <v>III</v>
          </cell>
          <cell r="C202" t="str">
            <v>ALAT :</v>
          </cell>
          <cell r="E202">
            <v>0</v>
          </cell>
          <cell r="G202">
            <v>0</v>
          </cell>
          <cell r="H202">
            <v>0</v>
          </cell>
          <cell r="J202">
            <v>0</v>
          </cell>
        </row>
        <row r="203">
          <cell r="B203">
            <v>0</v>
          </cell>
          <cell r="C203" t="str">
            <v>Concrete Mixer</v>
          </cell>
          <cell r="E203" t="str">
            <v>jam</v>
          </cell>
          <cell r="F203">
            <v>0.3</v>
          </cell>
          <cell r="G203">
            <v>13500</v>
          </cell>
          <cell r="H203">
            <v>4050</v>
          </cell>
          <cell r="J203" t="str">
            <v>a</v>
          </cell>
        </row>
        <row r="204">
          <cell r="B204">
            <v>0</v>
          </cell>
          <cell r="C204" t="str">
            <v>Concrete Vibrator</v>
          </cell>
          <cell r="E204" t="str">
            <v>jam</v>
          </cell>
          <cell r="F204">
            <v>0.14000000000000001</v>
          </cell>
          <cell r="G204">
            <v>8000</v>
          </cell>
          <cell r="H204">
            <v>1120</v>
          </cell>
          <cell r="J204" t="str">
            <v>a</v>
          </cell>
        </row>
        <row r="205">
          <cell r="B205">
            <v>0</v>
          </cell>
          <cell r="E205">
            <v>0</v>
          </cell>
          <cell r="G205">
            <v>0</v>
          </cell>
          <cell r="H205">
            <v>5170</v>
          </cell>
          <cell r="J205">
            <v>0</v>
          </cell>
        </row>
        <row r="206">
          <cell r="B206">
            <v>0</v>
          </cell>
          <cell r="E206">
            <v>0</v>
          </cell>
          <cell r="G206">
            <v>0</v>
          </cell>
          <cell r="H206">
            <v>0</v>
          </cell>
          <cell r="J206">
            <v>0</v>
          </cell>
        </row>
        <row r="207">
          <cell r="B207">
            <v>0</v>
          </cell>
          <cell r="E207">
            <v>0</v>
          </cell>
          <cell r="G207">
            <v>0</v>
          </cell>
          <cell r="H207">
            <v>0</v>
          </cell>
          <cell r="J207">
            <v>0</v>
          </cell>
        </row>
        <row r="208">
          <cell r="B208" t="str">
            <v>Jumlah  I + II + III</v>
          </cell>
          <cell r="H208">
            <v>348170</v>
          </cell>
        </row>
        <row r="209">
          <cell r="B209" t="str">
            <v>Biaya Umum dan Keuntungan 10%</v>
          </cell>
          <cell r="H209">
            <v>34817</v>
          </cell>
        </row>
        <row r="210">
          <cell r="B210" t="str">
            <v>Total</v>
          </cell>
          <cell r="H210">
            <v>382987</v>
          </cell>
        </row>
        <row r="212">
          <cell r="B212" t="str">
            <v>Uraian Pekerjaan</v>
          </cell>
          <cell r="D212" t="str">
            <v>:  Beton 1 : 2 : 3</v>
          </cell>
        </row>
        <row r="213">
          <cell r="B213" t="str">
            <v>Satuan Pembayaran</v>
          </cell>
          <cell r="D213" t="str">
            <v>:  m³</v>
          </cell>
        </row>
        <row r="214">
          <cell r="A214" t="str">
            <v>1.3.2</v>
          </cell>
          <cell r="B214" t="str">
            <v>Harga Satuan</v>
          </cell>
          <cell r="D214">
            <v>444994</v>
          </cell>
        </row>
        <row r="216">
          <cell r="B216" t="str">
            <v>No</v>
          </cell>
          <cell r="C216" t="str">
            <v>Uraian</v>
          </cell>
          <cell r="E216" t="str">
            <v>Satuan</v>
          </cell>
          <cell r="F216" t="str">
            <v>Volume</v>
          </cell>
          <cell r="G216" t="str">
            <v>Harga Satuan     (Rp.)</v>
          </cell>
          <cell r="H216" t="str">
            <v>Jumlah                 (Rp.)</v>
          </cell>
          <cell r="J216" t="str">
            <v>Kode</v>
          </cell>
        </row>
        <row r="217">
          <cell r="B217">
            <v>0</v>
          </cell>
          <cell r="E217">
            <v>0</v>
          </cell>
          <cell r="G217">
            <v>0</v>
          </cell>
          <cell r="H217">
            <v>0</v>
          </cell>
          <cell r="J217">
            <v>0</v>
          </cell>
        </row>
        <row r="218">
          <cell r="B218" t="str">
            <v>I</v>
          </cell>
          <cell r="C218" t="str">
            <v>UPAH :</v>
          </cell>
          <cell r="E218">
            <v>0</v>
          </cell>
          <cell r="G218">
            <v>0</v>
          </cell>
          <cell r="H218">
            <v>0</v>
          </cell>
          <cell r="J218">
            <v>0</v>
          </cell>
        </row>
        <row r="219">
          <cell r="B219">
            <v>0</v>
          </cell>
          <cell r="C219" t="str">
            <v>Pekerja</v>
          </cell>
          <cell r="E219" t="str">
            <v>oh</v>
          </cell>
          <cell r="F219">
            <v>2</v>
          </cell>
          <cell r="G219">
            <v>18000</v>
          </cell>
          <cell r="H219">
            <v>36000</v>
          </cell>
          <cell r="J219" t="str">
            <v>u</v>
          </cell>
        </row>
        <row r="220">
          <cell r="B220">
            <v>0</v>
          </cell>
          <cell r="C220" t="str">
            <v>Mandor</v>
          </cell>
          <cell r="E220" t="str">
            <v>oh</v>
          </cell>
          <cell r="F220">
            <v>0.3</v>
          </cell>
          <cell r="G220">
            <v>30000</v>
          </cell>
          <cell r="H220">
            <v>9000</v>
          </cell>
          <cell r="J220" t="str">
            <v>u</v>
          </cell>
        </row>
        <row r="221">
          <cell r="B221">
            <v>0</v>
          </cell>
          <cell r="C221" t="str">
            <v>Tukang Batu</v>
          </cell>
          <cell r="E221" t="str">
            <v>oh</v>
          </cell>
          <cell r="F221">
            <v>1.2</v>
          </cell>
          <cell r="G221">
            <v>25000</v>
          </cell>
          <cell r="H221">
            <v>30000</v>
          </cell>
          <cell r="J221" t="str">
            <v>u</v>
          </cell>
        </row>
        <row r="222">
          <cell r="B222">
            <v>0</v>
          </cell>
          <cell r="C222" t="str">
            <v>Kepala Tukang</v>
          </cell>
          <cell r="E222" t="str">
            <v>oh</v>
          </cell>
          <cell r="F222">
            <v>0.2</v>
          </cell>
          <cell r="G222">
            <v>27500</v>
          </cell>
          <cell r="H222">
            <v>5500</v>
          </cell>
          <cell r="J222" t="str">
            <v>u</v>
          </cell>
        </row>
        <row r="223">
          <cell r="B223">
            <v>0</v>
          </cell>
          <cell r="E223">
            <v>0</v>
          </cell>
          <cell r="G223">
            <v>0</v>
          </cell>
          <cell r="H223">
            <v>80500</v>
          </cell>
          <cell r="J223">
            <v>0</v>
          </cell>
        </row>
        <row r="224">
          <cell r="B224">
            <v>0</v>
          </cell>
          <cell r="E224">
            <v>0</v>
          </cell>
          <cell r="G224">
            <v>0</v>
          </cell>
          <cell r="H224">
            <v>0</v>
          </cell>
          <cell r="J224">
            <v>0</v>
          </cell>
        </row>
        <row r="225">
          <cell r="B225" t="str">
            <v>II</v>
          </cell>
          <cell r="C225" t="str">
            <v>BAHAN :</v>
          </cell>
          <cell r="E225">
            <v>0</v>
          </cell>
          <cell r="G225">
            <v>0</v>
          </cell>
          <cell r="H225">
            <v>0</v>
          </cell>
          <cell r="J225">
            <v>0</v>
          </cell>
        </row>
        <row r="226">
          <cell r="B226">
            <v>0</v>
          </cell>
          <cell r="C226" t="str">
            <v>Batu Pecah</v>
          </cell>
          <cell r="E226" t="str">
            <v>m³</v>
          </cell>
          <cell r="F226">
            <v>0.74</v>
          </cell>
          <cell r="G226">
            <v>85000</v>
          </cell>
          <cell r="H226">
            <v>62900</v>
          </cell>
          <cell r="J226" t="str">
            <v>b</v>
          </cell>
        </row>
        <row r="227">
          <cell r="B227">
            <v>0</v>
          </cell>
          <cell r="C227" t="str">
            <v>Pasir Pasang/beton</v>
          </cell>
          <cell r="E227" t="str">
            <v>m³</v>
          </cell>
          <cell r="F227">
            <v>0.56000000000000005</v>
          </cell>
          <cell r="G227">
            <v>62000</v>
          </cell>
          <cell r="H227">
            <v>34720</v>
          </cell>
          <cell r="J227" t="str">
            <v>b</v>
          </cell>
        </row>
        <row r="228">
          <cell r="B228">
            <v>0</v>
          </cell>
          <cell r="C228" t="str">
            <v>Semen Portland</v>
          </cell>
          <cell r="E228" t="str">
            <v>zak</v>
          </cell>
          <cell r="F228">
            <v>7.5</v>
          </cell>
          <cell r="G228">
            <v>29500</v>
          </cell>
          <cell r="H228">
            <v>221250</v>
          </cell>
          <cell r="J228" t="str">
            <v>b</v>
          </cell>
        </row>
        <row r="229">
          <cell r="B229">
            <v>0</v>
          </cell>
          <cell r="E229">
            <v>0</v>
          </cell>
          <cell r="G229">
            <v>0</v>
          </cell>
          <cell r="H229">
            <v>318870</v>
          </cell>
          <cell r="J229">
            <v>0</v>
          </cell>
        </row>
        <row r="230">
          <cell r="B230">
            <v>0</v>
          </cell>
          <cell r="E230">
            <v>0</v>
          </cell>
          <cell r="G230">
            <v>0</v>
          </cell>
          <cell r="H230">
            <v>0</v>
          </cell>
          <cell r="J230">
            <v>0</v>
          </cell>
        </row>
        <row r="231">
          <cell r="B231" t="str">
            <v>III</v>
          </cell>
          <cell r="C231" t="str">
            <v>ALAT :</v>
          </cell>
          <cell r="E231">
            <v>0</v>
          </cell>
          <cell r="G231">
            <v>0</v>
          </cell>
          <cell r="H231">
            <v>0</v>
          </cell>
          <cell r="J231">
            <v>0</v>
          </cell>
        </row>
        <row r="232">
          <cell r="B232">
            <v>0</v>
          </cell>
          <cell r="C232" t="str">
            <v>Concrete Mixer</v>
          </cell>
          <cell r="E232" t="str">
            <v>jam</v>
          </cell>
          <cell r="F232">
            <v>0.3</v>
          </cell>
          <cell r="G232">
            <v>13500</v>
          </cell>
          <cell r="H232">
            <v>4050</v>
          </cell>
          <cell r="J232" t="str">
            <v>a</v>
          </cell>
        </row>
        <row r="233">
          <cell r="B233">
            <v>0</v>
          </cell>
          <cell r="C233" t="str">
            <v>Concrete Vibrator</v>
          </cell>
          <cell r="E233" t="str">
            <v>jam</v>
          </cell>
          <cell r="F233">
            <v>0.14000000000000001</v>
          </cell>
          <cell r="G233">
            <v>8000</v>
          </cell>
          <cell r="H233">
            <v>1120</v>
          </cell>
          <cell r="J233" t="str">
            <v>a</v>
          </cell>
        </row>
        <row r="234">
          <cell r="B234">
            <v>0</v>
          </cell>
          <cell r="E234">
            <v>0</v>
          </cell>
          <cell r="G234">
            <v>0</v>
          </cell>
          <cell r="H234">
            <v>5170</v>
          </cell>
          <cell r="J234">
            <v>0</v>
          </cell>
        </row>
        <row r="235">
          <cell r="B235">
            <v>0</v>
          </cell>
          <cell r="E235">
            <v>0</v>
          </cell>
          <cell r="G235">
            <v>0</v>
          </cell>
          <cell r="H235">
            <v>0</v>
          </cell>
          <cell r="J235">
            <v>0</v>
          </cell>
        </row>
        <row r="236">
          <cell r="B236">
            <v>0</v>
          </cell>
          <cell r="E236">
            <v>0</v>
          </cell>
          <cell r="G236">
            <v>0</v>
          </cell>
          <cell r="H236">
            <v>0</v>
          </cell>
          <cell r="J236">
            <v>0</v>
          </cell>
        </row>
        <row r="237">
          <cell r="B237" t="str">
            <v>Jumlah  I + II + III</v>
          </cell>
          <cell r="H237">
            <v>404540</v>
          </cell>
        </row>
        <row r="238">
          <cell r="B238" t="str">
            <v>Biaya Umum dan Keuntungan 10%</v>
          </cell>
          <cell r="H238">
            <v>40454</v>
          </cell>
        </row>
        <row r="239">
          <cell r="B239" t="str">
            <v>Total</v>
          </cell>
          <cell r="H239">
            <v>444994</v>
          </cell>
        </row>
        <row r="241">
          <cell r="B241" t="str">
            <v>Uraian Pekerjaan</v>
          </cell>
          <cell r="D241" t="str">
            <v>:  Baja Tulangan</v>
          </cell>
        </row>
        <row r="242">
          <cell r="B242" t="str">
            <v>Satuan Pembayaran</v>
          </cell>
          <cell r="D242" t="str">
            <v>:  kg</v>
          </cell>
        </row>
        <row r="243">
          <cell r="A243" t="str">
            <v>1.3.3</v>
          </cell>
          <cell r="B243" t="str">
            <v>Harga Satuan</v>
          </cell>
          <cell r="D243">
            <v>7749.5</v>
          </cell>
        </row>
        <row r="245">
          <cell r="B245" t="str">
            <v>No</v>
          </cell>
          <cell r="C245" t="str">
            <v>Uraian</v>
          </cell>
          <cell r="E245" t="str">
            <v>Satuan</v>
          </cell>
          <cell r="F245" t="str">
            <v>Volume</v>
          </cell>
          <cell r="G245" t="str">
            <v>Harga Satuan     (Rp.)</v>
          </cell>
          <cell r="H245" t="str">
            <v>Jumlah                 (Rp.)</v>
          </cell>
          <cell r="J245" t="str">
            <v>Kode</v>
          </cell>
        </row>
        <row r="246">
          <cell r="B246">
            <v>0</v>
          </cell>
          <cell r="E246">
            <v>0</v>
          </cell>
          <cell r="G246">
            <v>0</v>
          </cell>
          <cell r="H246">
            <v>0</v>
          </cell>
          <cell r="J246">
            <v>0</v>
          </cell>
        </row>
        <row r="247">
          <cell r="B247" t="str">
            <v>I</v>
          </cell>
          <cell r="C247" t="str">
            <v>UPAH :</v>
          </cell>
          <cell r="E247">
            <v>0</v>
          </cell>
          <cell r="G247">
            <v>0</v>
          </cell>
          <cell r="H247">
            <v>0</v>
          </cell>
          <cell r="J247">
            <v>0</v>
          </cell>
        </row>
        <row r="248">
          <cell r="B248">
            <v>0</v>
          </cell>
          <cell r="C248" t="str">
            <v>Tukang besi</v>
          </cell>
          <cell r="E248" t="str">
            <v>oh</v>
          </cell>
          <cell r="F248">
            <v>1.2E-2</v>
          </cell>
          <cell r="G248">
            <v>25000</v>
          </cell>
          <cell r="H248">
            <v>300</v>
          </cell>
          <cell r="J248" t="str">
            <v>u</v>
          </cell>
        </row>
        <row r="249">
          <cell r="B249">
            <v>0</v>
          </cell>
          <cell r="C249" t="str">
            <v>Pekerja</v>
          </cell>
          <cell r="E249" t="str">
            <v>oh</v>
          </cell>
          <cell r="F249">
            <v>0.02</v>
          </cell>
          <cell r="G249">
            <v>18000</v>
          </cell>
          <cell r="H249">
            <v>360</v>
          </cell>
          <cell r="J249" t="str">
            <v>u</v>
          </cell>
        </row>
        <row r="250">
          <cell r="B250">
            <v>0</v>
          </cell>
          <cell r="C250" t="str">
            <v>Mandor</v>
          </cell>
          <cell r="E250" t="str">
            <v>oh</v>
          </cell>
          <cell r="F250">
            <v>2E-3</v>
          </cell>
          <cell r="G250">
            <v>30000</v>
          </cell>
          <cell r="H250">
            <v>60</v>
          </cell>
          <cell r="J250" t="str">
            <v>u</v>
          </cell>
        </row>
        <row r="251">
          <cell r="B251">
            <v>0</v>
          </cell>
          <cell r="E251">
            <v>0</v>
          </cell>
          <cell r="G251">
            <v>0</v>
          </cell>
          <cell r="H251">
            <v>720</v>
          </cell>
          <cell r="J251">
            <v>0</v>
          </cell>
        </row>
        <row r="252">
          <cell r="B252">
            <v>0</v>
          </cell>
          <cell r="E252">
            <v>0</v>
          </cell>
          <cell r="G252">
            <v>0</v>
          </cell>
          <cell r="H252">
            <v>0</v>
          </cell>
          <cell r="J252">
            <v>0</v>
          </cell>
        </row>
        <row r="253">
          <cell r="B253" t="str">
            <v>II</v>
          </cell>
          <cell r="C253" t="str">
            <v>BAHAN :</v>
          </cell>
          <cell r="E253">
            <v>0</v>
          </cell>
          <cell r="G253">
            <v>0</v>
          </cell>
          <cell r="H253">
            <v>0</v>
          </cell>
          <cell r="J253">
            <v>0</v>
          </cell>
        </row>
        <row r="254">
          <cell r="B254">
            <v>0</v>
          </cell>
          <cell r="C254" t="str">
            <v>Besi beton</v>
          </cell>
          <cell r="E254" t="str">
            <v>kg</v>
          </cell>
          <cell r="F254">
            <v>1.02</v>
          </cell>
          <cell r="G254">
            <v>6000</v>
          </cell>
          <cell r="H254">
            <v>6120</v>
          </cell>
          <cell r="J254" t="str">
            <v>b</v>
          </cell>
        </row>
        <row r="255">
          <cell r="B255">
            <v>0</v>
          </cell>
          <cell r="C255" t="str">
            <v>Kawat Ikat Beton (Bendrat)</v>
          </cell>
          <cell r="E255" t="str">
            <v>kg</v>
          </cell>
          <cell r="F255">
            <v>0.02</v>
          </cell>
          <cell r="G255">
            <v>9000</v>
          </cell>
          <cell r="H255">
            <v>180</v>
          </cell>
          <cell r="J255" t="str">
            <v>b</v>
          </cell>
        </row>
        <row r="256">
          <cell r="B256">
            <v>0</v>
          </cell>
          <cell r="E256">
            <v>0</v>
          </cell>
          <cell r="G256">
            <v>0</v>
          </cell>
          <cell r="H256">
            <v>6300</v>
          </cell>
          <cell r="J256">
            <v>0</v>
          </cell>
        </row>
        <row r="257">
          <cell r="B257">
            <v>0</v>
          </cell>
          <cell r="E257">
            <v>0</v>
          </cell>
          <cell r="G257">
            <v>0</v>
          </cell>
          <cell r="H257">
            <v>0</v>
          </cell>
          <cell r="J257">
            <v>0</v>
          </cell>
        </row>
        <row r="258">
          <cell r="B258" t="str">
            <v>III</v>
          </cell>
          <cell r="C258" t="str">
            <v>ALAT :</v>
          </cell>
          <cell r="E258">
            <v>0</v>
          </cell>
          <cell r="G258">
            <v>0</v>
          </cell>
          <cell r="H258">
            <v>0</v>
          </cell>
          <cell r="J258">
            <v>0</v>
          </cell>
        </row>
        <row r="259">
          <cell r="B259">
            <v>0</v>
          </cell>
          <cell r="C259" t="str">
            <v>Alat Bantu</v>
          </cell>
          <cell r="E259" t="str">
            <v>Ls</v>
          </cell>
          <cell r="F259">
            <v>25</v>
          </cell>
          <cell r="G259">
            <v>1</v>
          </cell>
          <cell r="H259">
            <v>25</v>
          </cell>
          <cell r="J259" t="str">
            <v>a</v>
          </cell>
        </row>
        <row r="260">
          <cell r="B260">
            <v>0</v>
          </cell>
          <cell r="E260">
            <v>0</v>
          </cell>
          <cell r="G260">
            <v>0</v>
          </cell>
          <cell r="H260">
            <v>25</v>
          </cell>
          <cell r="J260">
            <v>0</v>
          </cell>
        </row>
        <row r="261">
          <cell r="B261">
            <v>0</v>
          </cell>
          <cell r="E261">
            <v>0</v>
          </cell>
          <cell r="G261">
            <v>0</v>
          </cell>
          <cell r="H261">
            <v>0</v>
          </cell>
          <cell r="J261">
            <v>0</v>
          </cell>
        </row>
        <row r="262">
          <cell r="B262">
            <v>0</v>
          </cell>
          <cell r="E262">
            <v>0</v>
          </cell>
          <cell r="G262">
            <v>0</v>
          </cell>
          <cell r="H262">
            <v>0</v>
          </cell>
          <cell r="J262">
            <v>0</v>
          </cell>
        </row>
        <row r="263">
          <cell r="B263">
            <v>0</v>
          </cell>
          <cell r="E263">
            <v>0</v>
          </cell>
          <cell r="G263">
            <v>0</v>
          </cell>
          <cell r="H263">
            <v>0</v>
          </cell>
          <cell r="J263">
            <v>0</v>
          </cell>
        </row>
        <row r="264">
          <cell r="B264">
            <v>0</v>
          </cell>
          <cell r="E264">
            <v>0</v>
          </cell>
          <cell r="G264">
            <v>0</v>
          </cell>
          <cell r="H264">
            <v>0</v>
          </cell>
          <cell r="J264">
            <v>0</v>
          </cell>
        </row>
        <row r="265">
          <cell r="B265">
            <v>0</v>
          </cell>
          <cell r="E265">
            <v>0</v>
          </cell>
          <cell r="G265">
            <v>0</v>
          </cell>
          <cell r="H265">
            <v>0</v>
          </cell>
          <cell r="J265">
            <v>0</v>
          </cell>
        </row>
        <row r="266">
          <cell r="B266" t="str">
            <v>Jumlah  I + II + III</v>
          </cell>
          <cell r="H266">
            <v>7045</v>
          </cell>
        </row>
        <row r="267">
          <cell r="B267" t="str">
            <v>Biaya Umum dan Keuntungan 10%</v>
          </cell>
          <cell r="H267">
            <v>704.5</v>
          </cell>
        </row>
        <row r="268">
          <cell r="B268" t="str">
            <v>Total</v>
          </cell>
          <cell r="H268">
            <v>7749.5</v>
          </cell>
        </row>
        <row r="270">
          <cell r="B270" t="str">
            <v>Uraian Pekerjaan</v>
          </cell>
          <cell r="D270" t="str">
            <v>:  Begisting</v>
          </cell>
        </row>
        <row r="271">
          <cell r="B271" t="str">
            <v>Satuan Pembayaran</v>
          </cell>
          <cell r="D271" t="str">
            <v>:  m²</v>
          </cell>
        </row>
        <row r="272">
          <cell r="A272" t="str">
            <v>1.3.4</v>
          </cell>
          <cell r="B272" t="str">
            <v>Harga Satuan</v>
          </cell>
          <cell r="D272">
            <v>67155</v>
          </cell>
        </row>
        <row r="274">
          <cell r="B274" t="str">
            <v>No</v>
          </cell>
          <cell r="C274" t="str">
            <v>Uraian</v>
          </cell>
          <cell r="E274" t="str">
            <v>Satuan</v>
          </cell>
          <cell r="F274" t="str">
            <v>Volume</v>
          </cell>
          <cell r="G274" t="str">
            <v>Harga Satuan     (Rp.)</v>
          </cell>
          <cell r="H274" t="str">
            <v>Jumlah                 (Rp.)</v>
          </cell>
          <cell r="J274" t="str">
            <v>Kode</v>
          </cell>
        </row>
        <row r="275">
          <cell r="B275">
            <v>0</v>
          </cell>
          <cell r="E275">
            <v>0</v>
          </cell>
          <cell r="G275">
            <v>0</v>
          </cell>
          <cell r="H275">
            <v>0</v>
          </cell>
          <cell r="J275">
            <v>0</v>
          </cell>
        </row>
        <row r="276">
          <cell r="B276" t="str">
            <v>I</v>
          </cell>
          <cell r="C276" t="str">
            <v>UPAH :</v>
          </cell>
          <cell r="E276">
            <v>0</v>
          </cell>
          <cell r="G276">
            <v>0</v>
          </cell>
          <cell r="H276">
            <v>0</v>
          </cell>
          <cell r="J276">
            <v>0</v>
          </cell>
        </row>
        <row r="277">
          <cell r="B277">
            <v>0</v>
          </cell>
          <cell r="C277" t="str">
            <v>Kepala Tukang</v>
          </cell>
          <cell r="E277" t="str">
            <v>oh</v>
          </cell>
          <cell r="F277">
            <v>0.05</v>
          </cell>
          <cell r="G277">
            <v>27500</v>
          </cell>
          <cell r="H277">
            <v>1375</v>
          </cell>
          <cell r="J277" t="str">
            <v>u</v>
          </cell>
        </row>
        <row r="278">
          <cell r="B278">
            <v>0</v>
          </cell>
          <cell r="C278" t="str">
            <v>Mandor</v>
          </cell>
          <cell r="E278" t="str">
            <v>oh</v>
          </cell>
          <cell r="F278">
            <v>0.01</v>
          </cell>
          <cell r="G278">
            <v>30000</v>
          </cell>
          <cell r="H278">
            <v>300</v>
          </cell>
          <cell r="J278" t="str">
            <v>u</v>
          </cell>
        </row>
        <row r="279">
          <cell r="B279">
            <v>0</v>
          </cell>
          <cell r="C279" t="str">
            <v>Tukang Kayu</v>
          </cell>
          <cell r="E279" t="str">
            <v>oh</v>
          </cell>
          <cell r="F279">
            <v>0.23</v>
          </cell>
          <cell r="G279">
            <v>25000</v>
          </cell>
          <cell r="H279">
            <v>5750</v>
          </cell>
          <cell r="J279" t="str">
            <v>u</v>
          </cell>
        </row>
        <row r="280">
          <cell r="B280">
            <v>0</v>
          </cell>
          <cell r="C280" t="str">
            <v>Pekerja</v>
          </cell>
          <cell r="E280" t="str">
            <v>oh</v>
          </cell>
          <cell r="F280">
            <v>0.2</v>
          </cell>
          <cell r="G280">
            <v>18000</v>
          </cell>
          <cell r="H280">
            <v>3600</v>
          </cell>
          <cell r="J280" t="str">
            <v>u</v>
          </cell>
        </row>
        <row r="281">
          <cell r="B281">
            <v>0</v>
          </cell>
          <cell r="E281">
            <v>0</v>
          </cell>
          <cell r="G281">
            <v>0</v>
          </cell>
          <cell r="H281">
            <v>11025</v>
          </cell>
          <cell r="J281">
            <v>0</v>
          </cell>
        </row>
        <row r="282">
          <cell r="B282">
            <v>0</v>
          </cell>
          <cell r="E282">
            <v>0</v>
          </cell>
          <cell r="G282">
            <v>0</v>
          </cell>
          <cell r="H282">
            <v>0</v>
          </cell>
          <cell r="J282">
            <v>0</v>
          </cell>
        </row>
        <row r="283">
          <cell r="B283" t="str">
            <v>II</v>
          </cell>
          <cell r="C283" t="str">
            <v>BAHAN :</v>
          </cell>
          <cell r="E283">
            <v>0</v>
          </cell>
          <cell r="G283">
            <v>0</v>
          </cell>
          <cell r="H283">
            <v>0</v>
          </cell>
          <cell r="J283">
            <v>0</v>
          </cell>
        </row>
        <row r="284">
          <cell r="B284">
            <v>0</v>
          </cell>
          <cell r="C284" t="str">
            <v>Kayu Kelas II</v>
          </cell>
          <cell r="E284" t="str">
            <v>m³</v>
          </cell>
          <cell r="F284">
            <v>0.02</v>
          </cell>
          <cell r="G284">
            <v>1500000</v>
          </cell>
          <cell r="H284">
            <v>30000</v>
          </cell>
          <cell r="J284" t="str">
            <v>b</v>
          </cell>
        </row>
        <row r="285">
          <cell r="B285">
            <v>0</v>
          </cell>
          <cell r="C285" t="str">
            <v>Paku</v>
          </cell>
          <cell r="E285" t="str">
            <v>kg</v>
          </cell>
          <cell r="F285">
            <v>0.05</v>
          </cell>
          <cell r="G285">
            <v>8500</v>
          </cell>
          <cell r="H285">
            <v>425</v>
          </cell>
          <cell r="J285" t="str">
            <v>b</v>
          </cell>
        </row>
        <row r="286">
          <cell r="B286">
            <v>0</v>
          </cell>
          <cell r="C286" t="str">
            <v>Multiplek 12 mm</v>
          </cell>
          <cell r="E286" t="str">
            <v>lbr</v>
          </cell>
          <cell r="F286">
            <v>0.2</v>
          </cell>
          <cell r="G286">
            <v>98000</v>
          </cell>
          <cell r="H286">
            <v>19600</v>
          </cell>
          <cell r="J286" t="str">
            <v>b</v>
          </cell>
        </row>
        <row r="287">
          <cell r="B287">
            <v>0</v>
          </cell>
          <cell r="E287">
            <v>0</v>
          </cell>
          <cell r="G287">
            <v>0</v>
          </cell>
          <cell r="H287">
            <v>50025</v>
          </cell>
          <cell r="J287">
            <v>0</v>
          </cell>
        </row>
        <row r="288">
          <cell r="B288">
            <v>0</v>
          </cell>
          <cell r="E288">
            <v>0</v>
          </cell>
          <cell r="G288">
            <v>0</v>
          </cell>
          <cell r="H288">
            <v>0</v>
          </cell>
          <cell r="J288">
            <v>0</v>
          </cell>
        </row>
        <row r="289">
          <cell r="B289" t="str">
            <v>III</v>
          </cell>
          <cell r="C289" t="str">
            <v>ALAT :</v>
          </cell>
          <cell r="E289">
            <v>0</v>
          </cell>
          <cell r="G289">
            <v>0</v>
          </cell>
          <cell r="H289">
            <v>0</v>
          </cell>
          <cell r="J289">
            <v>0</v>
          </cell>
        </row>
        <row r="290">
          <cell r="B290">
            <v>0</v>
          </cell>
          <cell r="E290">
            <v>0</v>
          </cell>
          <cell r="G290">
            <v>0</v>
          </cell>
          <cell r="H290">
            <v>0</v>
          </cell>
          <cell r="J290">
            <v>0</v>
          </cell>
        </row>
        <row r="291">
          <cell r="B291">
            <v>0</v>
          </cell>
          <cell r="E291">
            <v>0</v>
          </cell>
          <cell r="G291">
            <v>0</v>
          </cell>
          <cell r="H291">
            <v>0</v>
          </cell>
          <cell r="J291">
            <v>0</v>
          </cell>
        </row>
        <row r="292">
          <cell r="B292">
            <v>0</v>
          </cell>
          <cell r="E292">
            <v>0</v>
          </cell>
          <cell r="G292">
            <v>0</v>
          </cell>
          <cell r="H292">
            <v>0</v>
          </cell>
          <cell r="J292">
            <v>0</v>
          </cell>
        </row>
        <row r="293">
          <cell r="B293">
            <v>0</v>
          </cell>
          <cell r="E293">
            <v>0</v>
          </cell>
          <cell r="G293">
            <v>0</v>
          </cell>
          <cell r="H293">
            <v>0</v>
          </cell>
          <cell r="J293">
            <v>0</v>
          </cell>
        </row>
        <row r="294">
          <cell r="B294">
            <v>0</v>
          </cell>
          <cell r="E294">
            <v>0</v>
          </cell>
          <cell r="G294">
            <v>0</v>
          </cell>
          <cell r="H294">
            <v>0</v>
          </cell>
          <cell r="J294">
            <v>0</v>
          </cell>
        </row>
        <row r="295">
          <cell r="B295" t="str">
            <v>Jumlah  I + II + III</v>
          </cell>
          <cell r="H295">
            <v>61050</v>
          </cell>
        </row>
        <row r="296">
          <cell r="B296" t="str">
            <v>Biaya Umum dan Keuntungan 10%</v>
          </cell>
          <cell r="H296">
            <v>6105</v>
          </cell>
        </row>
        <row r="297">
          <cell r="B297" t="str">
            <v>Total</v>
          </cell>
          <cell r="H297">
            <v>67155</v>
          </cell>
        </row>
        <row r="299">
          <cell r="B299" t="str">
            <v>Uraian Pekerjaan</v>
          </cell>
          <cell r="D299" t="str">
            <v>:  Water Stop</v>
          </cell>
        </row>
        <row r="300">
          <cell r="B300" t="str">
            <v>Satuan Pembayaran</v>
          </cell>
          <cell r="D300" t="str">
            <v>:  m'</v>
          </cell>
        </row>
        <row r="301">
          <cell r="A301" t="str">
            <v>1.3.5</v>
          </cell>
          <cell r="B301" t="str">
            <v>Harga Satuan</v>
          </cell>
          <cell r="D301">
            <v>98945</v>
          </cell>
        </row>
        <row r="303">
          <cell r="B303" t="str">
            <v>No</v>
          </cell>
          <cell r="C303" t="str">
            <v>Uraian</v>
          </cell>
          <cell r="E303" t="str">
            <v>Satuan</v>
          </cell>
          <cell r="F303" t="str">
            <v>Volume</v>
          </cell>
          <cell r="G303" t="str">
            <v>Harga Satuan     (Rp.)</v>
          </cell>
          <cell r="H303" t="str">
            <v>Jumlah                 (Rp.)</v>
          </cell>
          <cell r="J303" t="str">
            <v>Kode</v>
          </cell>
        </row>
        <row r="304">
          <cell r="B304">
            <v>0</v>
          </cell>
          <cell r="E304">
            <v>0</v>
          </cell>
          <cell r="G304">
            <v>0</v>
          </cell>
          <cell r="H304">
            <v>0</v>
          </cell>
          <cell r="J304">
            <v>0</v>
          </cell>
        </row>
        <row r="305">
          <cell r="B305" t="str">
            <v>I</v>
          </cell>
          <cell r="C305" t="str">
            <v>UPAH :</v>
          </cell>
          <cell r="E305">
            <v>0</v>
          </cell>
          <cell r="G305">
            <v>0</v>
          </cell>
          <cell r="H305">
            <v>0</v>
          </cell>
          <cell r="J305">
            <v>0</v>
          </cell>
        </row>
        <row r="306">
          <cell r="B306">
            <v>0</v>
          </cell>
          <cell r="C306" t="str">
            <v>Tukang Batu</v>
          </cell>
          <cell r="E306" t="str">
            <v>oh</v>
          </cell>
          <cell r="F306">
            <v>0.1</v>
          </cell>
          <cell r="G306">
            <v>25000</v>
          </cell>
          <cell r="H306">
            <v>2500</v>
          </cell>
          <cell r="J306" t="str">
            <v>u</v>
          </cell>
        </row>
        <row r="307">
          <cell r="B307">
            <v>0</v>
          </cell>
          <cell r="C307" t="str">
            <v>Kepala Tukang</v>
          </cell>
          <cell r="E307" t="str">
            <v>oh</v>
          </cell>
          <cell r="F307">
            <v>0.1</v>
          </cell>
          <cell r="G307">
            <v>27500</v>
          </cell>
          <cell r="H307">
            <v>2750</v>
          </cell>
          <cell r="J307" t="str">
            <v>u</v>
          </cell>
        </row>
        <row r="308">
          <cell r="B308">
            <v>0</v>
          </cell>
          <cell r="C308" t="str">
            <v>Pekerja</v>
          </cell>
          <cell r="E308" t="str">
            <v>oh</v>
          </cell>
          <cell r="F308">
            <v>0.2</v>
          </cell>
          <cell r="G308">
            <v>18000</v>
          </cell>
          <cell r="H308">
            <v>3600</v>
          </cell>
          <cell r="J308" t="str">
            <v>u</v>
          </cell>
        </row>
        <row r="309">
          <cell r="B309">
            <v>0</v>
          </cell>
          <cell r="C309" t="str">
            <v>Mandor</v>
          </cell>
          <cell r="E309" t="str">
            <v>oh</v>
          </cell>
          <cell r="F309">
            <v>0.02</v>
          </cell>
          <cell r="G309">
            <v>30000</v>
          </cell>
          <cell r="H309">
            <v>600</v>
          </cell>
          <cell r="J309" t="str">
            <v>u</v>
          </cell>
        </row>
        <row r="310">
          <cell r="B310">
            <v>0</v>
          </cell>
          <cell r="E310">
            <v>0</v>
          </cell>
          <cell r="G310">
            <v>0</v>
          </cell>
          <cell r="H310">
            <v>9450</v>
          </cell>
          <cell r="J310">
            <v>0</v>
          </cell>
        </row>
        <row r="311">
          <cell r="B311">
            <v>0</v>
          </cell>
          <cell r="E311">
            <v>0</v>
          </cell>
          <cell r="G311">
            <v>0</v>
          </cell>
          <cell r="H311">
            <v>0</v>
          </cell>
          <cell r="J311">
            <v>0</v>
          </cell>
        </row>
        <row r="312">
          <cell r="B312" t="str">
            <v>II</v>
          </cell>
          <cell r="C312" t="str">
            <v>BAHAN :</v>
          </cell>
          <cell r="E312">
            <v>0</v>
          </cell>
          <cell r="G312">
            <v>0</v>
          </cell>
          <cell r="H312">
            <v>0</v>
          </cell>
          <cell r="J312">
            <v>0</v>
          </cell>
        </row>
        <row r="313">
          <cell r="B313">
            <v>0</v>
          </cell>
          <cell r="C313" t="str">
            <v>Water stop</v>
          </cell>
          <cell r="E313" t="str">
            <v>m</v>
          </cell>
          <cell r="F313">
            <v>1</v>
          </cell>
          <cell r="G313">
            <v>79000</v>
          </cell>
          <cell r="H313">
            <v>79000</v>
          </cell>
          <cell r="J313" t="str">
            <v>b</v>
          </cell>
        </row>
        <row r="314">
          <cell r="B314">
            <v>0</v>
          </cell>
          <cell r="E314">
            <v>0</v>
          </cell>
          <cell r="G314">
            <v>0</v>
          </cell>
          <cell r="H314">
            <v>79000</v>
          </cell>
          <cell r="J314">
            <v>0</v>
          </cell>
        </row>
        <row r="315">
          <cell r="B315">
            <v>0</v>
          </cell>
          <cell r="E315">
            <v>0</v>
          </cell>
          <cell r="G315">
            <v>0</v>
          </cell>
          <cell r="H315">
            <v>0</v>
          </cell>
          <cell r="J315">
            <v>0</v>
          </cell>
        </row>
        <row r="316">
          <cell r="B316" t="str">
            <v>III</v>
          </cell>
          <cell r="C316" t="str">
            <v>ALAT :</v>
          </cell>
          <cell r="E316">
            <v>0</v>
          </cell>
          <cell r="G316">
            <v>0</v>
          </cell>
          <cell r="H316">
            <v>0</v>
          </cell>
          <cell r="J316">
            <v>0</v>
          </cell>
        </row>
        <row r="317">
          <cell r="B317">
            <v>0</v>
          </cell>
          <cell r="C317" t="str">
            <v>Alat Bantu</v>
          </cell>
          <cell r="E317" t="str">
            <v>Ls</v>
          </cell>
          <cell r="F317">
            <v>1500</v>
          </cell>
          <cell r="G317">
            <v>1</v>
          </cell>
          <cell r="H317">
            <v>1500</v>
          </cell>
          <cell r="J317" t="str">
            <v>a</v>
          </cell>
        </row>
        <row r="318">
          <cell r="B318">
            <v>0</v>
          </cell>
          <cell r="E318">
            <v>0</v>
          </cell>
          <cell r="G318">
            <v>0</v>
          </cell>
          <cell r="H318">
            <v>1500</v>
          </cell>
          <cell r="J318">
            <v>0</v>
          </cell>
        </row>
        <row r="319">
          <cell r="B319">
            <v>0</v>
          </cell>
          <cell r="E319">
            <v>0</v>
          </cell>
          <cell r="G319">
            <v>0</v>
          </cell>
          <cell r="H319">
            <v>0</v>
          </cell>
          <cell r="J319">
            <v>0</v>
          </cell>
        </row>
        <row r="320">
          <cell r="B320">
            <v>0</v>
          </cell>
          <cell r="E320">
            <v>0</v>
          </cell>
          <cell r="G320">
            <v>0</v>
          </cell>
          <cell r="H320">
            <v>0</v>
          </cell>
          <cell r="J320">
            <v>0</v>
          </cell>
        </row>
        <row r="321">
          <cell r="B321">
            <v>0</v>
          </cell>
          <cell r="E321">
            <v>0</v>
          </cell>
          <cell r="G321">
            <v>0</v>
          </cell>
          <cell r="H321">
            <v>0</v>
          </cell>
          <cell r="J321">
            <v>0</v>
          </cell>
        </row>
        <row r="322">
          <cell r="B322">
            <v>0</v>
          </cell>
          <cell r="E322">
            <v>0</v>
          </cell>
          <cell r="G322">
            <v>0</v>
          </cell>
          <cell r="H322">
            <v>0</v>
          </cell>
          <cell r="J322">
            <v>0</v>
          </cell>
        </row>
        <row r="323">
          <cell r="B323">
            <v>0</v>
          </cell>
          <cell r="E323">
            <v>0</v>
          </cell>
          <cell r="G323">
            <v>0</v>
          </cell>
          <cell r="H323">
            <v>0</v>
          </cell>
          <cell r="J323">
            <v>0</v>
          </cell>
        </row>
        <row r="324">
          <cell r="B324" t="str">
            <v>Jumlah  I + II + III</v>
          </cell>
          <cell r="H324">
            <v>89950</v>
          </cell>
        </row>
        <row r="325">
          <cell r="B325" t="str">
            <v>Biaya Umum dan Keuntungan 10%</v>
          </cell>
          <cell r="H325">
            <v>8995</v>
          </cell>
        </row>
        <row r="326">
          <cell r="B326" t="str">
            <v>Total</v>
          </cell>
          <cell r="H326">
            <v>98945</v>
          </cell>
        </row>
        <row r="328">
          <cell r="B328" t="str">
            <v>Uraian Pekerjaan</v>
          </cell>
          <cell r="D328" t="str">
            <v>:  Water Profing</v>
          </cell>
        </row>
        <row r="329">
          <cell r="B329" t="str">
            <v>Satuan Pembayaran</v>
          </cell>
          <cell r="D329" t="str">
            <v>:  m²</v>
          </cell>
        </row>
        <row r="330">
          <cell r="A330" t="str">
            <v>1.3.6</v>
          </cell>
          <cell r="B330" t="str">
            <v>Harga Satuan</v>
          </cell>
          <cell r="D330">
            <v>57681.25</v>
          </cell>
        </row>
        <row r="332">
          <cell r="B332" t="str">
            <v>No</v>
          </cell>
          <cell r="C332" t="str">
            <v>Uraian</v>
          </cell>
          <cell r="E332" t="str">
            <v>Satuan</v>
          </cell>
          <cell r="F332" t="str">
            <v>Volume</v>
          </cell>
          <cell r="G332" t="str">
            <v>Harga Satuan     (Rp.)</v>
          </cell>
          <cell r="H332" t="str">
            <v>Jumlah                 (Rp.)</v>
          </cell>
          <cell r="J332" t="str">
            <v>Kode</v>
          </cell>
        </row>
        <row r="333">
          <cell r="B333">
            <v>0</v>
          </cell>
          <cell r="E333">
            <v>0</v>
          </cell>
          <cell r="G333">
            <v>0</v>
          </cell>
          <cell r="H333">
            <v>0</v>
          </cell>
          <cell r="J333">
            <v>0</v>
          </cell>
        </row>
        <row r="334">
          <cell r="B334" t="str">
            <v>I</v>
          </cell>
          <cell r="C334" t="str">
            <v>UPAH :</v>
          </cell>
          <cell r="E334">
            <v>0</v>
          </cell>
          <cell r="G334">
            <v>0</v>
          </cell>
          <cell r="H334">
            <v>0</v>
          </cell>
          <cell r="J334">
            <v>0</v>
          </cell>
        </row>
        <row r="335">
          <cell r="B335">
            <v>0</v>
          </cell>
          <cell r="C335" t="str">
            <v>Tukang Batu</v>
          </cell>
          <cell r="E335" t="str">
            <v>oh</v>
          </cell>
          <cell r="F335">
            <v>0.25</v>
          </cell>
          <cell r="G335">
            <v>25000</v>
          </cell>
          <cell r="H335">
            <v>6250</v>
          </cell>
          <cell r="J335" t="str">
            <v>u</v>
          </cell>
        </row>
        <row r="336">
          <cell r="B336">
            <v>0</v>
          </cell>
          <cell r="C336" t="str">
            <v>Kepala Tukang</v>
          </cell>
          <cell r="E336" t="str">
            <v>oh</v>
          </cell>
          <cell r="F336">
            <v>2.5000000000000001E-2</v>
          </cell>
          <cell r="G336">
            <v>27500</v>
          </cell>
          <cell r="H336">
            <v>687.5</v>
          </cell>
          <cell r="J336" t="str">
            <v>u</v>
          </cell>
        </row>
        <row r="337">
          <cell r="B337">
            <v>0</v>
          </cell>
          <cell r="C337" t="str">
            <v>Pekerja</v>
          </cell>
          <cell r="E337" t="str">
            <v>oh</v>
          </cell>
          <cell r="F337">
            <v>0.5</v>
          </cell>
          <cell r="G337">
            <v>18000</v>
          </cell>
          <cell r="H337">
            <v>9000</v>
          </cell>
          <cell r="J337" t="str">
            <v>u</v>
          </cell>
        </row>
        <row r="338">
          <cell r="B338">
            <v>0</v>
          </cell>
          <cell r="C338" t="str">
            <v>Mandor</v>
          </cell>
          <cell r="E338" t="str">
            <v>oh</v>
          </cell>
          <cell r="F338">
            <v>0.25</v>
          </cell>
          <cell r="G338">
            <v>30000</v>
          </cell>
          <cell r="H338">
            <v>7500</v>
          </cell>
          <cell r="J338" t="str">
            <v>u</v>
          </cell>
        </row>
        <row r="339">
          <cell r="B339">
            <v>0</v>
          </cell>
          <cell r="E339">
            <v>0</v>
          </cell>
          <cell r="G339">
            <v>0</v>
          </cell>
          <cell r="H339">
            <v>23437.5</v>
          </cell>
          <cell r="J339">
            <v>0</v>
          </cell>
        </row>
        <row r="340">
          <cell r="B340">
            <v>0</v>
          </cell>
          <cell r="E340">
            <v>0</v>
          </cell>
          <cell r="G340">
            <v>0</v>
          </cell>
          <cell r="H340">
            <v>0</v>
          </cell>
          <cell r="J340">
            <v>0</v>
          </cell>
        </row>
        <row r="341">
          <cell r="B341" t="str">
            <v>II</v>
          </cell>
          <cell r="C341" t="str">
            <v>BAHAN :</v>
          </cell>
          <cell r="E341">
            <v>0</v>
          </cell>
          <cell r="G341">
            <v>0</v>
          </cell>
          <cell r="H341">
            <v>0</v>
          </cell>
          <cell r="J341">
            <v>0</v>
          </cell>
        </row>
        <row r="342">
          <cell r="B342">
            <v>0</v>
          </cell>
          <cell r="C342" t="str">
            <v>Waterproofing</v>
          </cell>
          <cell r="E342" t="str">
            <v>m²</v>
          </cell>
          <cell r="F342">
            <v>1</v>
          </cell>
          <cell r="G342">
            <v>27000</v>
          </cell>
          <cell r="H342">
            <v>27000</v>
          </cell>
          <cell r="J342" t="str">
            <v>b</v>
          </cell>
        </row>
        <row r="343">
          <cell r="B343">
            <v>0</v>
          </cell>
          <cell r="E343">
            <v>0</v>
          </cell>
          <cell r="G343">
            <v>0</v>
          </cell>
          <cell r="H343">
            <v>27000</v>
          </cell>
          <cell r="J343">
            <v>0</v>
          </cell>
        </row>
        <row r="344">
          <cell r="B344">
            <v>0</v>
          </cell>
          <cell r="E344">
            <v>0</v>
          </cell>
          <cell r="G344">
            <v>0</v>
          </cell>
          <cell r="H344">
            <v>0</v>
          </cell>
          <cell r="J344">
            <v>0</v>
          </cell>
        </row>
        <row r="345">
          <cell r="B345" t="str">
            <v>III</v>
          </cell>
          <cell r="C345" t="str">
            <v>ALAT :</v>
          </cell>
          <cell r="E345">
            <v>0</v>
          </cell>
          <cell r="G345">
            <v>0</v>
          </cell>
          <cell r="H345">
            <v>0</v>
          </cell>
          <cell r="J345">
            <v>0</v>
          </cell>
        </row>
        <row r="346">
          <cell r="B346">
            <v>0</v>
          </cell>
          <cell r="C346" t="str">
            <v>Alat Bantu</v>
          </cell>
          <cell r="E346" t="str">
            <v>Ls</v>
          </cell>
          <cell r="F346">
            <v>2000</v>
          </cell>
          <cell r="G346">
            <v>1</v>
          </cell>
          <cell r="H346">
            <v>2000</v>
          </cell>
          <cell r="J346" t="str">
            <v>a</v>
          </cell>
        </row>
        <row r="347">
          <cell r="B347">
            <v>0</v>
          </cell>
          <cell r="E347">
            <v>0</v>
          </cell>
          <cell r="G347">
            <v>0</v>
          </cell>
          <cell r="H347">
            <v>2000</v>
          </cell>
          <cell r="J347">
            <v>0</v>
          </cell>
        </row>
        <row r="348">
          <cell r="B348">
            <v>0</v>
          </cell>
          <cell r="E348">
            <v>0</v>
          </cell>
          <cell r="G348">
            <v>0</v>
          </cell>
          <cell r="H348">
            <v>0</v>
          </cell>
          <cell r="J348">
            <v>0</v>
          </cell>
        </row>
        <row r="349">
          <cell r="B349">
            <v>0</v>
          </cell>
          <cell r="E349">
            <v>0</v>
          </cell>
          <cell r="G349">
            <v>0</v>
          </cell>
          <cell r="H349">
            <v>0</v>
          </cell>
          <cell r="J349">
            <v>0</v>
          </cell>
        </row>
        <row r="350">
          <cell r="B350">
            <v>0</v>
          </cell>
          <cell r="E350">
            <v>0</v>
          </cell>
          <cell r="G350">
            <v>0</v>
          </cell>
          <cell r="H350">
            <v>0</v>
          </cell>
          <cell r="J350">
            <v>0</v>
          </cell>
        </row>
        <row r="351">
          <cell r="B351">
            <v>0</v>
          </cell>
          <cell r="E351">
            <v>0</v>
          </cell>
          <cell r="G351">
            <v>0</v>
          </cell>
          <cell r="H351">
            <v>0</v>
          </cell>
          <cell r="J351">
            <v>0</v>
          </cell>
        </row>
        <row r="352">
          <cell r="B352">
            <v>0</v>
          </cell>
          <cell r="E352">
            <v>0</v>
          </cell>
          <cell r="G352">
            <v>0</v>
          </cell>
          <cell r="H352">
            <v>0</v>
          </cell>
          <cell r="J352">
            <v>0</v>
          </cell>
        </row>
        <row r="353">
          <cell r="B353" t="str">
            <v>Jumlah  I + II + III</v>
          </cell>
          <cell r="H353">
            <v>52437.5</v>
          </cell>
        </row>
        <row r="354">
          <cell r="B354" t="str">
            <v>Biaya Umum dan Keuntungan 10%</v>
          </cell>
          <cell r="H354">
            <v>5243.75</v>
          </cell>
        </row>
        <row r="355">
          <cell r="B355" t="str">
            <v>Total</v>
          </cell>
          <cell r="H355">
            <v>57681.25</v>
          </cell>
        </row>
        <row r="357">
          <cell r="B357" t="str">
            <v>Uraian Pekerjaan</v>
          </cell>
          <cell r="D357" t="str">
            <v>:  Pasangan Batu Kali 1 : 4</v>
          </cell>
        </row>
        <row r="358">
          <cell r="B358" t="str">
            <v>Satuan Pembayaran</v>
          </cell>
          <cell r="D358" t="str">
            <v>:  m³</v>
          </cell>
        </row>
        <row r="359">
          <cell r="A359" t="str">
            <v>1.4.1</v>
          </cell>
          <cell r="B359" t="str">
            <v>Harga Satuan</v>
          </cell>
          <cell r="D359">
            <v>261624</v>
          </cell>
        </row>
        <row r="361">
          <cell r="B361" t="str">
            <v>No</v>
          </cell>
          <cell r="C361" t="str">
            <v>Uraian</v>
          </cell>
          <cell r="E361" t="str">
            <v>Satuan</v>
          </cell>
          <cell r="F361" t="str">
            <v>Volume</v>
          </cell>
          <cell r="G361" t="str">
            <v>Harga Satuan     (Rp.)</v>
          </cell>
          <cell r="H361" t="str">
            <v>Jumlah                 (Rp.)</v>
          </cell>
          <cell r="J361" t="str">
            <v>Kode</v>
          </cell>
        </row>
        <row r="362">
          <cell r="B362">
            <v>0</v>
          </cell>
          <cell r="E362">
            <v>0</v>
          </cell>
          <cell r="G362">
            <v>0</v>
          </cell>
          <cell r="H362">
            <v>0</v>
          </cell>
          <cell r="J362">
            <v>0</v>
          </cell>
        </row>
        <row r="363">
          <cell r="B363" t="str">
            <v>I</v>
          </cell>
          <cell r="C363" t="str">
            <v>UPAH :</v>
          </cell>
          <cell r="E363">
            <v>0</v>
          </cell>
          <cell r="G363">
            <v>0</v>
          </cell>
          <cell r="H363">
            <v>0</v>
          </cell>
          <cell r="J363">
            <v>0</v>
          </cell>
        </row>
        <row r="364">
          <cell r="B364">
            <v>0</v>
          </cell>
          <cell r="C364" t="str">
            <v>Tukang Batu</v>
          </cell>
          <cell r="E364" t="str">
            <v>oh</v>
          </cell>
          <cell r="F364">
            <v>0.7</v>
          </cell>
          <cell r="G364">
            <v>25000</v>
          </cell>
          <cell r="H364">
            <v>17500</v>
          </cell>
          <cell r="J364" t="str">
            <v>u</v>
          </cell>
        </row>
        <row r="365">
          <cell r="B365">
            <v>0</v>
          </cell>
          <cell r="C365" t="str">
            <v>Kepala Tukang</v>
          </cell>
          <cell r="E365" t="str">
            <v>oh</v>
          </cell>
          <cell r="F365">
            <v>0.12</v>
          </cell>
          <cell r="G365">
            <v>27500</v>
          </cell>
          <cell r="H365">
            <v>3300</v>
          </cell>
          <cell r="J365" t="str">
            <v>u</v>
          </cell>
        </row>
        <row r="366">
          <cell r="B366">
            <v>0</v>
          </cell>
          <cell r="C366" t="str">
            <v>Pekerja</v>
          </cell>
          <cell r="E366" t="str">
            <v>oh</v>
          </cell>
          <cell r="F366">
            <v>0.9</v>
          </cell>
          <cell r="G366">
            <v>18000</v>
          </cell>
          <cell r="H366">
            <v>16200</v>
          </cell>
          <cell r="J366" t="str">
            <v>u</v>
          </cell>
        </row>
        <row r="367">
          <cell r="B367">
            <v>0</v>
          </cell>
          <cell r="C367" t="str">
            <v>Mandor</v>
          </cell>
          <cell r="E367" t="str">
            <v>oh</v>
          </cell>
          <cell r="F367">
            <v>0.18</v>
          </cell>
          <cell r="G367">
            <v>30000</v>
          </cell>
          <cell r="H367">
            <v>5400</v>
          </cell>
          <cell r="J367" t="str">
            <v>u</v>
          </cell>
        </row>
        <row r="368">
          <cell r="B368">
            <v>0</v>
          </cell>
          <cell r="E368">
            <v>0</v>
          </cell>
          <cell r="G368">
            <v>0</v>
          </cell>
          <cell r="H368">
            <v>42400</v>
          </cell>
          <cell r="J368">
            <v>0</v>
          </cell>
        </row>
        <row r="369">
          <cell r="B369">
            <v>0</v>
          </cell>
          <cell r="E369">
            <v>0</v>
          </cell>
          <cell r="G369">
            <v>0</v>
          </cell>
          <cell r="H369">
            <v>0</v>
          </cell>
          <cell r="J369">
            <v>0</v>
          </cell>
        </row>
        <row r="370">
          <cell r="B370" t="str">
            <v>II</v>
          </cell>
          <cell r="C370" t="str">
            <v>BAHAN :</v>
          </cell>
          <cell r="E370">
            <v>0</v>
          </cell>
          <cell r="G370">
            <v>0</v>
          </cell>
          <cell r="H370">
            <v>0</v>
          </cell>
          <cell r="J370">
            <v>0</v>
          </cell>
        </row>
        <row r="371">
          <cell r="B371">
            <v>0</v>
          </cell>
          <cell r="C371" t="str">
            <v>Batu Kali</v>
          </cell>
          <cell r="E371" t="str">
            <v>m³</v>
          </cell>
          <cell r="F371">
            <v>1.2</v>
          </cell>
          <cell r="G371">
            <v>60000</v>
          </cell>
          <cell r="H371">
            <v>72000</v>
          </cell>
          <cell r="J371" t="str">
            <v>b</v>
          </cell>
        </row>
        <row r="372">
          <cell r="B372">
            <v>0</v>
          </cell>
          <cell r="C372" t="str">
            <v>Pasir Pasang/beton</v>
          </cell>
          <cell r="E372" t="str">
            <v>m³</v>
          </cell>
          <cell r="F372">
            <v>0.52</v>
          </cell>
          <cell r="G372">
            <v>62000</v>
          </cell>
          <cell r="H372">
            <v>32240</v>
          </cell>
          <cell r="J372" t="str">
            <v>b</v>
          </cell>
        </row>
        <row r="373">
          <cell r="B373">
            <v>0</v>
          </cell>
          <cell r="C373" t="str">
            <v>Semen Portland</v>
          </cell>
          <cell r="E373" t="str">
            <v>zak</v>
          </cell>
          <cell r="F373">
            <v>3</v>
          </cell>
          <cell r="G373">
            <v>29500</v>
          </cell>
          <cell r="H373">
            <v>88500</v>
          </cell>
          <cell r="J373" t="str">
            <v>b</v>
          </cell>
        </row>
        <row r="374">
          <cell r="B374">
            <v>0</v>
          </cell>
          <cell r="E374">
            <v>0</v>
          </cell>
          <cell r="G374">
            <v>0</v>
          </cell>
          <cell r="H374">
            <v>192740</v>
          </cell>
          <cell r="J374">
            <v>0</v>
          </cell>
        </row>
        <row r="375">
          <cell r="B375">
            <v>0</v>
          </cell>
          <cell r="E375">
            <v>0</v>
          </cell>
          <cell r="G375">
            <v>0</v>
          </cell>
          <cell r="H375">
            <v>0</v>
          </cell>
          <cell r="J375">
            <v>0</v>
          </cell>
        </row>
        <row r="376">
          <cell r="B376" t="str">
            <v>III</v>
          </cell>
          <cell r="C376" t="str">
            <v>ALAT :</v>
          </cell>
          <cell r="E376">
            <v>0</v>
          </cell>
          <cell r="G376">
            <v>0</v>
          </cell>
          <cell r="H376">
            <v>0</v>
          </cell>
          <cell r="J376">
            <v>0</v>
          </cell>
        </row>
        <row r="377">
          <cell r="B377">
            <v>0</v>
          </cell>
          <cell r="C377" t="str">
            <v>Concrete Mixer</v>
          </cell>
          <cell r="E377" t="str">
            <v>jam</v>
          </cell>
          <cell r="F377">
            <v>0.2</v>
          </cell>
          <cell r="G377">
            <v>13500</v>
          </cell>
          <cell r="H377">
            <v>2700</v>
          </cell>
          <cell r="J377" t="str">
            <v>a</v>
          </cell>
        </row>
        <row r="378">
          <cell r="B378">
            <v>0</v>
          </cell>
          <cell r="E378">
            <v>0</v>
          </cell>
          <cell r="G378">
            <v>0</v>
          </cell>
          <cell r="H378">
            <v>2700</v>
          </cell>
          <cell r="J378">
            <v>0</v>
          </cell>
        </row>
        <row r="379">
          <cell r="B379">
            <v>0</v>
          </cell>
          <cell r="E379">
            <v>0</v>
          </cell>
          <cell r="G379">
            <v>0</v>
          </cell>
          <cell r="H379">
            <v>0</v>
          </cell>
          <cell r="J379">
            <v>0</v>
          </cell>
        </row>
        <row r="380">
          <cell r="B380">
            <v>0</v>
          </cell>
          <cell r="E380">
            <v>0</v>
          </cell>
          <cell r="G380">
            <v>0</v>
          </cell>
          <cell r="H380">
            <v>0</v>
          </cell>
          <cell r="J380">
            <v>0</v>
          </cell>
        </row>
        <row r="381">
          <cell r="B381">
            <v>0</v>
          </cell>
          <cell r="E381">
            <v>0</v>
          </cell>
          <cell r="G381">
            <v>0</v>
          </cell>
          <cell r="H381">
            <v>0</v>
          </cell>
          <cell r="J381">
            <v>0</v>
          </cell>
        </row>
        <row r="382">
          <cell r="B382" t="str">
            <v>Jumlah  I + II + III</v>
          </cell>
          <cell r="H382">
            <v>237840</v>
          </cell>
        </row>
        <row r="383">
          <cell r="B383" t="str">
            <v>Biaya Umum dan Keuntungan 10%</v>
          </cell>
          <cell r="H383">
            <v>23784</v>
          </cell>
        </row>
        <row r="384">
          <cell r="B384" t="str">
            <v>Total</v>
          </cell>
          <cell r="H384">
            <v>261624</v>
          </cell>
        </row>
        <row r="386">
          <cell r="B386" t="str">
            <v>Uraian Pekerjaan</v>
          </cell>
          <cell r="D386" t="str">
            <v>:  Plesteran 1 : 3</v>
          </cell>
        </row>
        <row r="387">
          <cell r="B387" t="str">
            <v>Satuan Pembayaran</v>
          </cell>
          <cell r="D387" t="str">
            <v>:  m²</v>
          </cell>
        </row>
        <row r="388">
          <cell r="A388" t="str">
            <v>1.4.2</v>
          </cell>
          <cell r="B388" t="str">
            <v>Harga Satuan</v>
          </cell>
          <cell r="D388">
            <v>19778</v>
          </cell>
        </row>
        <row r="390">
          <cell r="B390" t="str">
            <v>No</v>
          </cell>
          <cell r="C390" t="str">
            <v>Uraian</v>
          </cell>
          <cell r="E390" t="str">
            <v>Satuan</v>
          </cell>
          <cell r="F390" t="str">
            <v>Volume</v>
          </cell>
          <cell r="G390" t="str">
            <v>Harga Satuan     (Rp.)</v>
          </cell>
          <cell r="H390" t="str">
            <v>Jumlah                 (Rp.)</v>
          </cell>
          <cell r="J390" t="str">
            <v>Kode</v>
          </cell>
        </row>
        <row r="391">
          <cell r="B391">
            <v>0</v>
          </cell>
          <cell r="E391">
            <v>0</v>
          </cell>
          <cell r="G391">
            <v>0</v>
          </cell>
          <cell r="H391">
            <v>0</v>
          </cell>
          <cell r="J391">
            <v>0</v>
          </cell>
        </row>
        <row r="392">
          <cell r="B392" t="str">
            <v>I</v>
          </cell>
          <cell r="C392" t="str">
            <v>UPAH :</v>
          </cell>
          <cell r="E392">
            <v>0</v>
          </cell>
          <cell r="G392">
            <v>0</v>
          </cell>
          <cell r="H392">
            <v>0</v>
          </cell>
          <cell r="J392">
            <v>0</v>
          </cell>
        </row>
        <row r="393">
          <cell r="B393">
            <v>0</v>
          </cell>
          <cell r="C393" t="str">
            <v>Pekerja</v>
          </cell>
          <cell r="E393" t="str">
            <v>oh</v>
          </cell>
          <cell r="F393">
            <v>0.2</v>
          </cell>
          <cell r="G393">
            <v>18000</v>
          </cell>
          <cell r="H393">
            <v>3600</v>
          </cell>
          <cell r="J393" t="str">
            <v>u</v>
          </cell>
        </row>
        <row r="394">
          <cell r="B394">
            <v>0</v>
          </cell>
          <cell r="C394" t="str">
            <v>Tukang Batu</v>
          </cell>
          <cell r="E394" t="str">
            <v>oh</v>
          </cell>
          <cell r="F394">
            <v>0.21</v>
          </cell>
          <cell r="G394">
            <v>25000</v>
          </cell>
          <cell r="H394">
            <v>5250</v>
          </cell>
          <cell r="J394" t="str">
            <v>u</v>
          </cell>
        </row>
        <row r="395">
          <cell r="B395">
            <v>0</v>
          </cell>
          <cell r="C395" t="str">
            <v>Kepala Tukang</v>
          </cell>
          <cell r="E395" t="str">
            <v>oh</v>
          </cell>
          <cell r="F395">
            <v>1.2E-2</v>
          </cell>
          <cell r="G395">
            <v>27500</v>
          </cell>
          <cell r="H395">
            <v>330</v>
          </cell>
          <cell r="J395" t="str">
            <v>u</v>
          </cell>
        </row>
        <row r="396">
          <cell r="B396">
            <v>0</v>
          </cell>
          <cell r="C396" t="str">
            <v>Mandor</v>
          </cell>
          <cell r="E396" t="str">
            <v>oh</v>
          </cell>
          <cell r="F396">
            <v>0.01</v>
          </cell>
          <cell r="G396">
            <v>30000</v>
          </cell>
          <cell r="H396">
            <v>300</v>
          </cell>
          <cell r="J396" t="str">
            <v>u</v>
          </cell>
        </row>
        <row r="397">
          <cell r="B397">
            <v>0</v>
          </cell>
          <cell r="E397">
            <v>0</v>
          </cell>
          <cell r="G397">
            <v>0</v>
          </cell>
          <cell r="H397">
            <v>9480</v>
          </cell>
          <cell r="J397">
            <v>0</v>
          </cell>
        </row>
        <row r="398">
          <cell r="B398">
            <v>0</v>
          </cell>
          <cell r="E398">
            <v>0</v>
          </cell>
          <cell r="G398">
            <v>0</v>
          </cell>
          <cell r="H398">
            <v>0</v>
          </cell>
          <cell r="J398">
            <v>0</v>
          </cell>
        </row>
        <row r="399">
          <cell r="B399" t="str">
            <v>II</v>
          </cell>
          <cell r="C399" t="str">
            <v>BAHAN :</v>
          </cell>
          <cell r="E399">
            <v>0</v>
          </cell>
          <cell r="G399">
            <v>0</v>
          </cell>
          <cell r="H399">
            <v>0</v>
          </cell>
          <cell r="J399">
            <v>0</v>
          </cell>
        </row>
        <row r="400">
          <cell r="B400">
            <v>0</v>
          </cell>
          <cell r="C400" t="str">
            <v>Semen Portland</v>
          </cell>
          <cell r="E400" t="str">
            <v>zak</v>
          </cell>
          <cell r="F400">
            <v>0.12</v>
          </cell>
          <cell r="G400">
            <v>29500</v>
          </cell>
          <cell r="H400">
            <v>3540</v>
          </cell>
          <cell r="J400" t="str">
            <v>b</v>
          </cell>
        </row>
        <row r="401">
          <cell r="B401">
            <v>0</v>
          </cell>
          <cell r="C401" t="str">
            <v>Pasir Pasang/beton</v>
          </cell>
          <cell r="E401" t="str">
            <v>m³</v>
          </cell>
          <cell r="F401">
            <v>0.08</v>
          </cell>
          <cell r="G401">
            <v>62000</v>
          </cell>
          <cell r="H401">
            <v>4960</v>
          </cell>
          <cell r="J401" t="str">
            <v>b</v>
          </cell>
        </row>
        <row r="402">
          <cell r="B402">
            <v>0</v>
          </cell>
          <cell r="E402">
            <v>0</v>
          </cell>
          <cell r="G402">
            <v>0</v>
          </cell>
          <cell r="H402">
            <v>8500</v>
          </cell>
          <cell r="J402">
            <v>0</v>
          </cell>
        </row>
        <row r="403">
          <cell r="B403">
            <v>0</v>
          </cell>
          <cell r="E403">
            <v>0</v>
          </cell>
          <cell r="G403">
            <v>0</v>
          </cell>
          <cell r="H403">
            <v>0</v>
          </cell>
          <cell r="J403">
            <v>0</v>
          </cell>
        </row>
        <row r="404">
          <cell r="B404" t="str">
            <v>III</v>
          </cell>
          <cell r="C404" t="str">
            <v>ALAT :</v>
          </cell>
          <cell r="E404">
            <v>0</v>
          </cell>
          <cell r="G404">
            <v>0</v>
          </cell>
          <cell r="H404">
            <v>0</v>
          </cell>
          <cell r="J404">
            <v>0</v>
          </cell>
        </row>
        <row r="405">
          <cell r="B405">
            <v>0</v>
          </cell>
          <cell r="E405">
            <v>0</v>
          </cell>
          <cell r="G405">
            <v>0</v>
          </cell>
          <cell r="H405">
            <v>0</v>
          </cell>
          <cell r="J405">
            <v>0</v>
          </cell>
        </row>
        <row r="406">
          <cell r="B406">
            <v>0</v>
          </cell>
          <cell r="E406">
            <v>0</v>
          </cell>
          <cell r="G406">
            <v>0</v>
          </cell>
          <cell r="H406">
            <v>0</v>
          </cell>
          <cell r="J406">
            <v>0</v>
          </cell>
        </row>
        <row r="407">
          <cell r="B407">
            <v>0</v>
          </cell>
          <cell r="E407">
            <v>0</v>
          </cell>
          <cell r="G407">
            <v>0</v>
          </cell>
          <cell r="H407">
            <v>0</v>
          </cell>
          <cell r="J407">
            <v>0</v>
          </cell>
        </row>
        <row r="408">
          <cell r="B408">
            <v>0</v>
          </cell>
          <cell r="E408">
            <v>0</v>
          </cell>
          <cell r="G408">
            <v>0</v>
          </cell>
          <cell r="H408">
            <v>0</v>
          </cell>
          <cell r="J408">
            <v>0</v>
          </cell>
        </row>
        <row r="409">
          <cell r="B409">
            <v>0</v>
          </cell>
          <cell r="E409">
            <v>0</v>
          </cell>
          <cell r="G409">
            <v>0</v>
          </cell>
          <cell r="H409">
            <v>0</v>
          </cell>
          <cell r="J409">
            <v>0</v>
          </cell>
        </row>
        <row r="410">
          <cell r="B410">
            <v>0</v>
          </cell>
          <cell r="E410">
            <v>0</v>
          </cell>
          <cell r="G410">
            <v>0</v>
          </cell>
          <cell r="H410">
            <v>0</v>
          </cell>
          <cell r="J410">
            <v>0</v>
          </cell>
        </row>
        <row r="411">
          <cell r="B411" t="str">
            <v>Jumlah  I + II + III</v>
          </cell>
          <cell r="H411">
            <v>17980</v>
          </cell>
        </row>
        <row r="412">
          <cell r="B412" t="str">
            <v>Biaya Umum dan Keuntungan 10%</v>
          </cell>
          <cell r="H412">
            <v>1798</v>
          </cell>
        </row>
        <row r="413">
          <cell r="B413" t="str">
            <v>Total</v>
          </cell>
          <cell r="H413">
            <v>19778</v>
          </cell>
        </row>
        <row r="415">
          <cell r="B415" t="str">
            <v>Uraian Pekerjaan</v>
          </cell>
          <cell r="D415" t="str">
            <v>:  Acian</v>
          </cell>
        </row>
        <row r="416">
          <cell r="B416" t="str">
            <v>Satuan Pembayaran</v>
          </cell>
          <cell r="D416" t="str">
            <v>:  m²</v>
          </cell>
        </row>
        <row r="417">
          <cell r="A417" t="str">
            <v>1.4.3</v>
          </cell>
          <cell r="B417" t="str">
            <v>Harga Satuan</v>
          </cell>
          <cell r="D417">
            <v>9350</v>
          </cell>
        </row>
        <row r="419">
          <cell r="B419" t="str">
            <v>No</v>
          </cell>
          <cell r="C419" t="str">
            <v>Uraian</v>
          </cell>
          <cell r="E419" t="str">
            <v>Satuan</v>
          </cell>
          <cell r="F419" t="str">
            <v>Volume</v>
          </cell>
          <cell r="G419" t="str">
            <v>Harga Satuan     (Rp.)</v>
          </cell>
          <cell r="H419" t="str">
            <v>Jumlah                 (Rp.)</v>
          </cell>
          <cell r="J419" t="str">
            <v>Kode</v>
          </cell>
        </row>
        <row r="420">
          <cell r="B420">
            <v>0</v>
          </cell>
          <cell r="E420">
            <v>0</v>
          </cell>
          <cell r="G420">
            <v>0</v>
          </cell>
          <cell r="H420">
            <v>0</v>
          </cell>
          <cell r="J420">
            <v>0</v>
          </cell>
        </row>
        <row r="421">
          <cell r="B421" t="str">
            <v>I</v>
          </cell>
          <cell r="C421" t="str">
            <v>UPAH :</v>
          </cell>
          <cell r="E421">
            <v>0</v>
          </cell>
          <cell r="G421">
            <v>0</v>
          </cell>
          <cell r="H421">
            <v>0</v>
          </cell>
          <cell r="J421">
            <v>0</v>
          </cell>
        </row>
        <row r="422">
          <cell r="B422">
            <v>0</v>
          </cell>
          <cell r="C422" t="str">
            <v>Pekerja</v>
          </cell>
          <cell r="E422" t="str">
            <v>oh</v>
          </cell>
          <cell r="F422">
            <v>0.2</v>
          </cell>
          <cell r="G422">
            <v>18000</v>
          </cell>
          <cell r="H422">
            <v>3600</v>
          </cell>
          <cell r="J422" t="str">
            <v>u</v>
          </cell>
        </row>
        <row r="423">
          <cell r="B423">
            <v>0</v>
          </cell>
          <cell r="C423" t="str">
            <v>Tukang Batu</v>
          </cell>
          <cell r="E423" t="str">
            <v>oh</v>
          </cell>
          <cell r="F423">
            <v>0.1</v>
          </cell>
          <cell r="G423">
            <v>25000</v>
          </cell>
          <cell r="H423">
            <v>2500</v>
          </cell>
          <cell r="J423" t="str">
            <v>u</v>
          </cell>
        </row>
        <row r="424">
          <cell r="B424">
            <v>0</v>
          </cell>
          <cell r="C424" t="str">
            <v>Kepala Tukang</v>
          </cell>
          <cell r="E424" t="str">
            <v>oh</v>
          </cell>
          <cell r="F424">
            <v>1.2E-2</v>
          </cell>
          <cell r="G424">
            <v>27500</v>
          </cell>
          <cell r="H424">
            <v>330</v>
          </cell>
          <cell r="J424" t="str">
            <v>u</v>
          </cell>
        </row>
        <row r="425">
          <cell r="B425">
            <v>0</v>
          </cell>
          <cell r="C425" t="str">
            <v>Mandor</v>
          </cell>
          <cell r="E425" t="str">
            <v>oh</v>
          </cell>
          <cell r="F425">
            <v>0.01</v>
          </cell>
          <cell r="G425">
            <v>30000</v>
          </cell>
          <cell r="H425">
            <v>300</v>
          </cell>
          <cell r="J425" t="str">
            <v>u</v>
          </cell>
        </row>
        <row r="426">
          <cell r="B426">
            <v>0</v>
          </cell>
          <cell r="E426">
            <v>0</v>
          </cell>
          <cell r="G426">
            <v>0</v>
          </cell>
          <cell r="H426">
            <v>6730</v>
          </cell>
          <cell r="J426">
            <v>0</v>
          </cell>
        </row>
        <row r="427">
          <cell r="B427">
            <v>0</v>
          </cell>
          <cell r="E427">
            <v>0</v>
          </cell>
          <cell r="G427">
            <v>0</v>
          </cell>
          <cell r="H427">
            <v>0</v>
          </cell>
          <cell r="J427">
            <v>0</v>
          </cell>
        </row>
        <row r="428">
          <cell r="B428" t="str">
            <v>II</v>
          </cell>
          <cell r="C428" t="str">
            <v>BAHAN :</v>
          </cell>
          <cell r="E428">
            <v>0</v>
          </cell>
          <cell r="G428">
            <v>0</v>
          </cell>
          <cell r="H428">
            <v>0</v>
          </cell>
          <cell r="J428">
            <v>0</v>
          </cell>
        </row>
        <row r="429">
          <cell r="B429">
            <v>0</v>
          </cell>
          <cell r="C429" t="str">
            <v>Semen Portland</v>
          </cell>
          <cell r="E429" t="str">
            <v>zak</v>
          </cell>
          <cell r="F429">
            <v>0.06</v>
          </cell>
          <cell r="G429">
            <v>29500</v>
          </cell>
          <cell r="H429">
            <v>1770</v>
          </cell>
          <cell r="J429" t="str">
            <v>b</v>
          </cell>
        </row>
        <row r="430">
          <cell r="B430">
            <v>0</v>
          </cell>
          <cell r="E430">
            <v>0</v>
          </cell>
          <cell r="G430">
            <v>0</v>
          </cell>
          <cell r="H430">
            <v>1770</v>
          </cell>
          <cell r="J430">
            <v>0</v>
          </cell>
        </row>
        <row r="431">
          <cell r="B431">
            <v>0</v>
          </cell>
          <cell r="E431">
            <v>0</v>
          </cell>
          <cell r="G431">
            <v>0</v>
          </cell>
          <cell r="H431">
            <v>0</v>
          </cell>
          <cell r="J431">
            <v>0</v>
          </cell>
        </row>
        <row r="432">
          <cell r="B432" t="str">
            <v>III</v>
          </cell>
          <cell r="C432" t="str">
            <v>ALAT :</v>
          </cell>
          <cell r="E432">
            <v>0</v>
          </cell>
          <cell r="G432">
            <v>0</v>
          </cell>
          <cell r="H432">
            <v>0</v>
          </cell>
          <cell r="J432">
            <v>0</v>
          </cell>
        </row>
        <row r="433">
          <cell r="B433">
            <v>0</v>
          </cell>
          <cell r="E433">
            <v>0</v>
          </cell>
          <cell r="G433">
            <v>0</v>
          </cell>
          <cell r="H433">
            <v>0</v>
          </cell>
          <cell r="J433">
            <v>0</v>
          </cell>
        </row>
        <row r="434">
          <cell r="B434">
            <v>0</v>
          </cell>
          <cell r="E434">
            <v>0</v>
          </cell>
          <cell r="G434">
            <v>0</v>
          </cell>
          <cell r="H434">
            <v>0</v>
          </cell>
          <cell r="J434">
            <v>0</v>
          </cell>
        </row>
        <row r="435">
          <cell r="B435">
            <v>0</v>
          </cell>
          <cell r="E435">
            <v>0</v>
          </cell>
          <cell r="G435">
            <v>0</v>
          </cell>
          <cell r="H435">
            <v>0</v>
          </cell>
          <cell r="J435">
            <v>0</v>
          </cell>
        </row>
        <row r="436">
          <cell r="B436">
            <v>0</v>
          </cell>
          <cell r="E436">
            <v>0</v>
          </cell>
          <cell r="G436">
            <v>0</v>
          </cell>
          <cell r="H436">
            <v>0</v>
          </cell>
          <cell r="J436">
            <v>0</v>
          </cell>
        </row>
        <row r="437">
          <cell r="B437">
            <v>0</v>
          </cell>
          <cell r="E437">
            <v>0</v>
          </cell>
          <cell r="G437">
            <v>0</v>
          </cell>
          <cell r="H437">
            <v>0</v>
          </cell>
          <cell r="J437">
            <v>0</v>
          </cell>
        </row>
        <row r="438">
          <cell r="B438">
            <v>0</v>
          </cell>
          <cell r="E438">
            <v>0</v>
          </cell>
          <cell r="G438">
            <v>0</v>
          </cell>
          <cell r="H438">
            <v>0</v>
          </cell>
          <cell r="J438">
            <v>0</v>
          </cell>
        </row>
        <row r="439">
          <cell r="B439">
            <v>0</v>
          </cell>
          <cell r="E439">
            <v>0</v>
          </cell>
          <cell r="G439">
            <v>0</v>
          </cell>
          <cell r="H439">
            <v>0</v>
          </cell>
          <cell r="J439">
            <v>0</v>
          </cell>
        </row>
        <row r="440">
          <cell r="B440" t="str">
            <v>Jumlah  I + II + III</v>
          </cell>
          <cell r="H440">
            <v>8500</v>
          </cell>
        </row>
        <row r="441">
          <cell r="B441" t="str">
            <v>Biaya Umum dan Keuntungan 10%</v>
          </cell>
          <cell r="H441">
            <v>850</v>
          </cell>
        </row>
        <row r="442">
          <cell r="B442" t="str">
            <v>Total</v>
          </cell>
          <cell r="H442">
            <v>9350</v>
          </cell>
        </row>
        <row r="444">
          <cell r="B444" t="str">
            <v>Uraian Pekerjaan</v>
          </cell>
          <cell r="D444" t="str">
            <v>:  Siaran 1 : 2</v>
          </cell>
        </row>
        <row r="445">
          <cell r="B445" t="str">
            <v>Satuan Pembayaran</v>
          </cell>
          <cell r="D445" t="str">
            <v>:  m²</v>
          </cell>
        </row>
        <row r="446">
          <cell r="A446" t="str">
            <v>1.4.4</v>
          </cell>
          <cell r="B446" t="str">
            <v>Harga Satuan</v>
          </cell>
          <cell r="D446">
            <v>10483</v>
          </cell>
        </row>
        <row r="448">
          <cell r="B448" t="str">
            <v>No</v>
          </cell>
          <cell r="C448" t="str">
            <v>Uraian</v>
          </cell>
          <cell r="E448" t="str">
            <v>Satuan</v>
          </cell>
          <cell r="F448" t="str">
            <v>Volume</v>
          </cell>
          <cell r="G448" t="str">
            <v>Harga Satuan     (Rp.)</v>
          </cell>
          <cell r="H448" t="str">
            <v>Jumlah                 (Rp.)</v>
          </cell>
          <cell r="J448" t="str">
            <v>Kode</v>
          </cell>
        </row>
        <row r="449">
          <cell r="B449">
            <v>0</v>
          </cell>
          <cell r="E449">
            <v>0</v>
          </cell>
          <cell r="G449">
            <v>0</v>
          </cell>
          <cell r="H449">
            <v>0</v>
          </cell>
          <cell r="J449">
            <v>0</v>
          </cell>
        </row>
        <row r="450">
          <cell r="B450" t="str">
            <v>I</v>
          </cell>
          <cell r="C450" t="str">
            <v>UPAH :</v>
          </cell>
          <cell r="E450">
            <v>0</v>
          </cell>
          <cell r="G450">
            <v>0</v>
          </cell>
          <cell r="H450">
            <v>0</v>
          </cell>
          <cell r="J450">
            <v>0</v>
          </cell>
        </row>
        <row r="451">
          <cell r="B451">
            <v>0</v>
          </cell>
          <cell r="C451" t="str">
            <v>Pekerja</v>
          </cell>
          <cell r="E451" t="str">
            <v>oh</v>
          </cell>
          <cell r="F451">
            <v>0.15</v>
          </cell>
          <cell r="G451">
            <v>18000</v>
          </cell>
          <cell r="H451">
            <v>2700</v>
          </cell>
          <cell r="J451" t="str">
            <v>u</v>
          </cell>
        </row>
        <row r="452">
          <cell r="B452">
            <v>0</v>
          </cell>
          <cell r="C452" t="str">
            <v>Tukang Batu</v>
          </cell>
          <cell r="E452" t="str">
            <v>oh</v>
          </cell>
          <cell r="F452">
            <v>0.1</v>
          </cell>
          <cell r="G452">
            <v>25000</v>
          </cell>
          <cell r="H452">
            <v>2500</v>
          </cell>
          <cell r="J452" t="str">
            <v>u</v>
          </cell>
        </row>
        <row r="453">
          <cell r="B453">
            <v>0</v>
          </cell>
          <cell r="C453" t="str">
            <v>Kepala Tukang</v>
          </cell>
          <cell r="E453" t="str">
            <v>oh</v>
          </cell>
          <cell r="F453">
            <v>1.2E-2</v>
          </cell>
          <cell r="G453">
            <v>27500</v>
          </cell>
          <cell r="H453">
            <v>330</v>
          </cell>
          <cell r="J453" t="str">
            <v>u</v>
          </cell>
        </row>
        <row r="454">
          <cell r="B454">
            <v>0</v>
          </cell>
          <cell r="C454" t="str">
            <v>Mandor</v>
          </cell>
          <cell r="E454" t="str">
            <v>oh</v>
          </cell>
          <cell r="F454">
            <v>0.01</v>
          </cell>
          <cell r="G454">
            <v>30000</v>
          </cell>
          <cell r="H454">
            <v>300</v>
          </cell>
          <cell r="J454" t="str">
            <v>u</v>
          </cell>
        </row>
        <row r="455">
          <cell r="B455">
            <v>0</v>
          </cell>
          <cell r="E455">
            <v>0</v>
          </cell>
          <cell r="G455">
            <v>0</v>
          </cell>
          <cell r="H455">
            <v>5830</v>
          </cell>
          <cell r="J455">
            <v>0</v>
          </cell>
        </row>
        <row r="456">
          <cell r="B456">
            <v>0</v>
          </cell>
          <cell r="E456">
            <v>0</v>
          </cell>
          <cell r="G456">
            <v>0</v>
          </cell>
          <cell r="H456">
            <v>0</v>
          </cell>
          <cell r="J456">
            <v>0</v>
          </cell>
        </row>
        <row r="457">
          <cell r="B457" t="str">
            <v>II</v>
          </cell>
          <cell r="C457" t="str">
            <v>BAHAN :</v>
          </cell>
          <cell r="E457">
            <v>0</v>
          </cell>
          <cell r="G457">
            <v>0</v>
          </cell>
          <cell r="H457">
            <v>0</v>
          </cell>
          <cell r="J457">
            <v>0</v>
          </cell>
        </row>
        <row r="458">
          <cell r="B458">
            <v>0</v>
          </cell>
          <cell r="C458" t="str">
            <v>Semen Portland</v>
          </cell>
          <cell r="E458" t="str">
            <v>zak</v>
          </cell>
          <cell r="F458">
            <v>0.08</v>
          </cell>
          <cell r="G458">
            <v>29500</v>
          </cell>
          <cell r="H458">
            <v>2360</v>
          </cell>
          <cell r="J458" t="str">
            <v>b</v>
          </cell>
        </row>
        <row r="459">
          <cell r="B459">
            <v>0</v>
          </cell>
          <cell r="C459" t="str">
            <v>Pasir Pasang/beton</v>
          </cell>
          <cell r="E459" t="str">
            <v>m³</v>
          </cell>
          <cell r="F459">
            <v>0.02</v>
          </cell>
          <cell r="G459">
            <v>62000</v>
          </cell>
          <cell r="H459">
            <v>1240</v>
          </cell>
          <cell r="J459" t="str">
            <v>b</v>
          </cell>
        </row>
        <row r="460">
          <cell r="B460">
            <v>0</v>
          </cell>
          <cell r="E460">
            <v>0</v>
          </cell>
          <cell r="G460">
            <v>0</v>
          </cell>
          <cell r="H460">
            <v>3600</v>
          </cell>
          <cell r="J460">
            <v>0</v>
          </cell>
        </row>
        <row r="461">
          <cell r="B461">
            <v>0</v>
          </cell>
          <cell r="E461">
            <v>0</v>
          </cell>
          <cell r="G461">
            <v>0</v>
          </cell>
          <cell r="H461">
            <v>0</v>
          </cell>
          <cell r="J461">
            <v>0</v>
          </cell>
        </row>
        <row r="462">
          <cell r="B462" t="str">
            <v>III</v>
          </cell>
          <cell r="C462" t="str">
            <v>ALAT :</v>
          </cell>
          <cell r="E462">
            <v>0</v>
          </cell>
          <cell r="G462">
            <v>0</v>
          </cell>
          <cell r="H462">
            <v>0</v>
          </cell>
          <cell r="J462">
            <v>0</v>
          </cell>
        </row>
        <row r="463">
          <cell r="B463">
            <v>0</v>
          </cell>
          <cell r="C463" t="str">
            <v>Alat bantu</v>
          </cell>
          <cell r="E463" t="str">
            <v>Ls</v>
          </cell>
          <cell r="F463">
            <v>100</v>
          </cell>
          <cell r="G463">
            <v>1</v>
          </cell>
          <cell r="H463">
            <v>100</v>
          </cell>
          <cell r="J463" t="str">
            <v>a</v>
          </cell>
        </row>
        <row r="464">
          <cell r="B464">
            <v>0</v>
          </cell>
          <cell r="E464">
            <v>0</v>
          </cell>
          <cell r="G464">
            <v>0</v>
          </cell>
          <cell r="H464">
            <v>100</v>
          </cell>
          <cell r="J464">
            <v>0</v>
          </cell>
        </row>
        <row r="465">
          <cell r="B465">
            <v>0</v>
          </cell>
          <cell r="E465">
            <v>0</v>
          </cell>
          <cell r="G465">
            <v>0</v>
          </cell>
          <cell r="H465">
            <v>0</v>
          </cell>
          <cell r="J465">
            <v>0</v>
          </cell>
        </row>
        <row r="466">
          <cell r="B466">
            <v>0</v>
          </cell>
          <cell r="E466">
            <v>0</v>
          </cell>
          <cell r="G466">
            <v>0</v>
          </cell>
          <cell r="H466">
            <v>0</v>
          </cell>
          <cell r="J466">
            <v>0</v>
          </cell>
        </row>
        <row r="467">
          <cell r="B467">
            <v>0</v>
          </cell>
          <cell r="E467">
            <v>0</v>
          </cell>
          <cell r="G467">
            <v>0</v>
          </cell>
          <cell r="H467">
            <v>0</v>
          </cell>
          <cell r="J467">
            <v>0</v>
          </cell>
        </row>
        <row r="468">
          <cell r="B468">
            <v>0</v>
          </cell>
          <cell r="E468">
            <v>0</v>
          </cell>
          <cell r="G468">
            <v>0</v>
          </cell>
          <cell r="H468">
            <v>0</v>
          </cell>
          <cell r="J468">
            <v>0</v>
          </cell>
        </row>
        <row r="469">
          <cell r="B469" t="str">
            <v>Jumlah  I + II + III</v>
          </cell>
          <cell r="H469">
            <v>9530</v>
          </cell>
        </row>
        <row r="470">
          <cell r="B470" t="str">
            <v>Biaya Umum dan Keuntungan 10%</v>
          </cell>
          <cell r="H470">
            <v>953</v>
          </cell>
        </row>
        <row r="471">
          <cell r="B471" t="str">
            <v>Total</v>
          </cell>
          <cell r="H471">
            <v>10483</v>
          </cell>
        </row>
        <row r="473">
          <cell r="B473" t="str">
            <v>Uraian Pekerjaan</v>
          </cell>
          <cell r="D473" t="str">
            <v>:  Paving Block</v>
          </cell>
        </row>
        <row r="474">
          <cell r="B474" t="str">
            <v>Satuan Pembayaran</v>
          </cell>
          <cell r="D474" t="str">
            <v>:  m²</v>
          </cell>
        </row>
        <row r="475">
          <cell r="A475" t="str">
            <v>1.4.5</v>
          </cell>
          <cell r="B475" t="str">
            <v>Harga Satuan</v>
          </cell>
          <cell r="D475">
            <v>42900</v>
          </cell>
        </row>
        <row r="477">
          <cell r="B477" t="str">
            <v>No</v>
          </cell>
          <cell r="C477" t="str">
            <v>Uraian</v>
          </cell>
          <cell r="E477" t="str">
            <v>Satuan</v>
          </cell>
          <cell r="F477" t="str">
            <v>Volume</v>
          </cell>
          <cell r="G477" t="str">
            <v>Harga Satuan     (Rp.)</v>
          </cell>
          <cell r="H477" t="str">
            <v>Jumlah                 (Rp.)</v>
          </cell>
          <cell r="J477" t="str">
            <v>Kode</v>
          </cell>
        </row>
        <row r="478">
          <cell r="B478">
            <v>0</v>
          </cell>
          <cell r="E478">
            <v>0</v>
          </cell>
          <cell r="G478">
            <v>0</v>
          </cell>
          <cell r="H478">
            <v>0</v>
          </cell>
          <cell r="J478">
            <v>0</v>
          </cell>
        </row>
        <row r="479">
          <cell r="B479" t="str">
            <v>I</v>
          </cell>
          <cell r="C479" t="str">
            <v>UPAH :</v>
          </cell>
          <cell r="E479">
            <v>0</v>
          </cell>
          <cell r="G479">
            <v>0</v>
          </cell>
          <cell r="H479">
            <v>0</v>
          </cell>
          <cell r="J479">
            <v>0</v>
          </cell>
        </row>
        <row r="480">
          <cell r="B480">
            <v>0</v>
          </cell>
          <cell r="C480" t="str">
            <v>Mandor</v>
          </cell>
          <cell r="E480" t="str">
            <v>oh</v>
          </cell>
          <cell r="F480">
            <v>0.01</v>
          </cell>
          <cell r="G480">
            <v>30000</v>
          </cell>
          <cell r="H480">
            <v>300</v>
          </cell>
          <cell r="J480" t="str">
            <v>u</v>
          </cell>
        </row>
        <row r="481">
          <cell r="B481">
            <v>0</v>
          </cell>
          <cell r="C481" t="str">
            <v>Pekerja</v>
          </cell>
          <cell r="E481" t="str">
            <v>oh</v>
          </cell>
          <cell r="F481">
            <v>0.4</v>
          </cell>
          <cell r="G481">
            <v>18000</v>
          </cell>
          <cell r="H481">
            <v>7200</v>
          </cell>
          <cell r="J481" t="str">
            <v>u</v>
          </cell>
        </row>
        <row r="482">
          <cell r="B482">
            <v>0</v>
          </cell>
          <cell r="E482">
            <v>0</v>
          </cell>
          <cell r="G482">
            <v>0</v>
          </cell>
          <cell r="H482">
            <v>7500</v>
          </cell>
          <cell r="J482">
            <v>0</v>
          </cell>
        </row>
        <row r="483">
          <cell r="B483">
            <v>0</v>
          </cell>
          <cell r="E483">
            <v>0</v>
          </cell>
          <cell r="G483">
            <v>0</v>
          </cell>
          <cell r="H483">
            <v>0</v>
          </cell>
          <cell r="J483">
            <v>0</v>
          </cell>
        </row>
        <row r="484">
          <cell r="B484" t="str">
            <v>II</v>
          </cell>
          <cell r="C484" t="str">
            <v>BAHAN :</v>
          </cell>
          <cell r="E484">
            <v>0</v>
          </cell>
          <cell r="G484">
            <v>0</v>
          </cell>
          <cell r="H484">
            <v>0</v>
          </cell>
          <cell r="J484">
            <v>0</v>
          </cell>
        </row>
        <row r="485">
          <cell r="B485">
            <v>0</v>
          </cell>
          <cell r="C485" t="str">
            <v>Pasir urug</v>
          </cell>
          <cell r="E485" t="str">
            <v>m³</v>
          </cell>
          <cell r="F485">
            <v>0.1</v>
          </cell>
          <cell r="G485">
            <v>40000</v>
          </cell>
          <cell r="H485">
            <v>4000</v>
          </cell>
          <cell r="J485" t="str">
            <v>b</v>
          </cell>
        </row>
        <row r="486">
          <cell r="B486">
            <v>0</v>
          </cell>
          <cell r="C486" t="str">
            <v>Paving Block</v>
          </cell>
          <cell r="E486" t="str">
            <v>m³</v>
          </cell>
          <cell r="F486">
            <v>1</v>
          </cell>
          <cell r="G486">
            <v>27000</v>
          </cell>
          <cell r="H486">
            <v>27000</v>
          </cell>
          <cell r="J486" t="str">
            <v>b</v>
          </cell>
        </row>
        <row r="487">
          <cell r="B487">
            <v>0</v>
          </cell>
          <cell r="E487">
            <v>0</v>
          </cell>
          <cell r="G487">
            <v>0</v>
          </cell>
          <cell r="H487">
            <v>31000</v>
          </cell>
          <cell r="J487">
            <v>0</v>
          </cell>
        </row>
        <row r="488">
          <cell r="B488">
            <v>0</v>
          </cell>
          <cell r="E488">
            <v>0</v>
          </cell>
          <cell r="G488">
            <v>0</v>
          </cell>
          <cell r="H488">
            <v>0</v>
          </cell>
          <cell r="J488">
            <v>0</v>
          </cell>
        </row>
        <row r="489">
          <cell r="B489" t="str">
            <v>III</v>
          </cell>
          <cell r="C489" t="str">
            <v>ALAT :</v>
          </cell>
          <cell r="E489">
            <v>0</v>
          </cell>
          <cell r="G489">
            <v>0</v>
          </cell>
          <cell r="H489">
            <v>0</v>
          </cell>
          <cell r="J489">
            <v>0</v>
          </cell>
        </row>
        <row r="490">
          <cell r="B490">
            <v>0</v>
          </cell>
          <cell r="C490" t="str">
            <v>Alat Bantu</v>
          </cell>
          <cell r="E490" t="str">
            <v>Ls</v>
          </cell>
          <cell r="F490">
            <v>500</v>
          </cell>
          <cell r="G490">
            <v>1</v>
          </cell>
          <cell r="H490">
            <v>500</v>
          </cell>
          <cell r="J490" t="str">
            <v>a</v>
          </cell>
        </row>
        <row r="491">
          <cell r="B491">
            <v>0</v>
          </cell>
          <cell r="E491">
            <v>0</v>
          </cell>
          <cell r="G491">
            <v>0</v>
          </cell>
          <cell r="H491">
            <v>500</v>
          </cell>
          <cell r="J491">
            <v>0</v>
          </cell>
        </row>
        <row r="492">
          <cell r="B492">
            <v>0</v>
          </cell>
          <cell r="E492">
            <v>0</v>
          </cell>
          <cell r="G492">
            <v>0</v>
          </cell>
          <cell r="H492">
            <v>0</v>
          </cell>
          <cell r="J492">
            <v>0</v>
          </cell>
        </row>
        <row r="493">
          <cell r="B493">
            <v>0</v>
          </cell>
          <cell r="E493">
            <v>0</v>
          </cell>
          <cell r="G493">
            <v>0</v>
          </cell>
          <cell r="H493">
            <v>0</v>
          </cell>
          <cell r="J493">
            <v>0</v>
          </cell>
        </row>
        <row r="494">
          <cell r="B494">
            <v>0</v>
          </cell>
          <cell r="E494">
            <v>0</v>
          </cell>
          <cell r="G494">
            <v>0</v>
          </cell>
          <cell r="H494">
            <v>0</v>
          </cell>
          <cell r="J494">
            <v>0</v>
          </cell>
        </row>
        <row r="495">
          <cell r="B495">
            <v>0</v>
          </cell>
          <cell r="E495">
            <v>0</v>
          </cell>
          <cell r="G495">
            <v>0</v>
          </cell>
          <cell r="H495">
            <v>0</v>
          </cell>
          <cell r="J495">
            <v>0</v>
          </cell>
        </row>
        <row r="496">
          <cell r="B496">
            <v>0</v>
          </cell>
          <cell r="E496">
            <v>0</v>
          </cell>
          <cell r="G496">
            <v>0</v>
          </cell>
          <cell r="H496">
            <v>0</v>
          </cell>
          <cell r="J496">
            <v>0</v>
          </cell>
        </row>
        <row r="497">
          <cell r="B497">
            <v>0</v>
          </cell>
          <cell r="E497">
            <v>0</v>
          </cell>
          <cell r="G497">
            <v>0</v>
          </cell>
          <cell r="H497">
            <v>0</v>
          </cell>
          <cell r="J497">
            <v>0</v>
          </cell>
        </row>
        <row r="498">
          <cell r="B498" t="str">
            <v>Jumlah  I + II + III</v>
          </cell>
          <cell r="H498">
            <v>39000</v>
          </cell>
        </row>
        <row r="499">
          <cell r="B499" t="str">
            <v>Biaya Umum dan Keuntungan 10%</v>
          </cell>
          <cell r="H499">
            <v>3900</v>
          </cell>
        </row>
        <row r="500">
          <cell r="B500" t="str">
            <v>Total</v>
          </cell>
          <cell r="H500">
            <v>42900</v>
          </cell>
        </row>
        <row r="502">
          <cell r="B502" t="str">
            <v>Uraian Pekerjaan</v>
          </cell>
          <cell r="D502" t="str">
            <v>:  Kusen Pintu</v>
          </cell>
        </row>
        <row r="503">
          <cell r="B503" t="str">
            <v>Satuan Pembayaran</v>
          </cell>
          <cell r="D503" t="str">
            <v>:  m³</v>
          </cell>
        </row>
        <row r="504">
          <cell r="A504" t="str">
            <v>1.5.1</v>
          </cell>
          <cell r="B504" t="str">
            <v>Harga Satuan</v>
          </cell>
          <cell r="D504">
            <v>5753550</v>
          </cell>
        </row>
        <row r="506">
          <cell r="B506" t="str">
            <v>No</v>
          </cell>
          <cell r="C506" t="str">
            <v>Uraian</v>
          </cell>
          <cell r="E506" t="str">
            <v>Satuan</v>
          </cell>
          <cell r="F506" t="str">
            <v>Volume</v>
          </cell>
          <cell r="G506" t="str">
            <v>Harga Satuan     (Rp.)</v>
          </cell>
          <cell r="H506" t="str">
            <v>Jumlah                 (Rp.)</v>
          </cell>
          <cell r="J506" t="str">
            <v>Kode</v>
          </cell>
        </row>
        <row r="507">
          <cell r="B507">
            <v>0</v>
          </cell>
          <cell r="E507">
            <v>0</v>
          </cell>
          <cell r="G507">
            <v>0</v>
          </cell>
          <cell r="H507">
            <v>0</v>
          </cell>
          <cell r="J507">
            <v>0</v>
          </cell>
        </row>
        <row r="508">
          <cell r="B508" t="str">
            <v>I</v>
          </cell>
          <cell r="C508" t="str">
            <v>UPAH :</v>
          </cell>
          <cell r="E508">
            <v>0</v>
          </cell>
          <cell r="G508">
            <v>0</v>
          </cell>
          <cell r="H508">
            <v>0</v>
          </cell>
          <cell r="J508">
            <v>0</v>
          </cell>
        </row>
        <row r="509">
          <cell r="B509">
            <v>0</v>
          </cell>
          <cell r="C509" t="str">
            <v>Tukang Kayu</v>
          </cell>
          <cell r="E509" t="str">
            <v>oh</v>
          </cell>
          <cell r="F509">
            <v>24</v>
          </cell>
          <cell r="G509">
            <v>25000</v>
          </cell>
          <cell r="H509">
            <v>600000</v>
          </cell>
          <cell r="J509" t="str">
            <v>u</v>
          </cell>
        </row>
        <row r="510">
          <cell r="B510">
            <v>0</v>
          </cell>
          <cell r="C510" t="str">
            <v>Pekerja</v>
          </cell>
          <cell r="E510" t="str">
            <v>oh</v>
          </cell>
          <cell r="F510">
            <v>9</v>
          </cell>
          <cell r="G510">
            <v>18000</v>
          </cell>
          <cell r="H510">
            <v>162000</v>
          </cell>
          <cell r="J510" t="str">
            <v>u</v>
          </cell>
        </row>
        <row r="511">
          <cell r="B511">
            <v>0</v>
          </cell>
          <cell r="C511" t="str">
            <v>Kepala Tukang</v>
          </cell>
          <cell r="E511" t="str">
            <v>oh</v>
          </cell>
          <cell r="F511">
            <v>3.4</v>
          </cell>
          <cell r="G511">
            <v>27500</v>
          </cell>
          <cell r="H511">
            <v>93500</v>
          </cell>
          <cell r="J511" t="str">
            <v>u</v>
          </cell>
        </row>
        <row r="512">
          <cell r="B512">
            <v>0</v>
          </cell>
          <cell r="C512" t="str">
            <v>Mandor</v>
          </cell>
          <cell r="E512" t="str">
            <v>oh</v>
          </cell>
          <cell r="F512">
            <v>0.4</v>
          </cell>
          <cell r="G512">
            <v>30000</v>
          </cell>
          <cell r="H512">
            <v>12000</v>
          </cell>
          <cell r="J512" t="str">
            <v>u</v>
          </cell>
        </row>
        <row r="513">
          <cell r="B513">
            <v>0</v>
          </cell>
          <cell r="E513">
            <v>0</v>
          </cell>
          <cell r="G513">
            <v>0</v>
          </cell>
          <cell r="H513">
            <v>867500</v>
          </cell>
          <cell r="J513">
            <v>0</v>
          </cell>
        </row>
        <row r="514">
          <cell r="B514">
            <v>0</v>
          </cell>
          <cell r="E514">
            <v>0</v>
          </cell>
          <cell r="G514">
            <v>0</v>
          </cell>
          <cell r="H514">
            <v>0</v>
          </cell>
          <cell r="J514">
            <v>0</v>
          </cell>
        </row>
        <row r="515">
          <cell r="B515" t="str">
            <v>II</v>
          </cell>
          <cell r="C515" t="str">
            <v>BAHAN :</v>
          </cell>
          <cell r="E515">
            <v>0</v>
          </cell>
          <cell r="G515">
            <v>0</v>
          </cell>
          <cell r="H515">
            <v>0</v>
          </cell>
          <cell r="J515">
            <v>0</v>
          </cell>
        </row>
        <row r="516">
          <cell r="B516">
            <v>0</v>
          </cell>
          <cell r="C516" t="str">
            <v>Kayu Kelas I</v>
          </cell>
          <cell r="E516" t="str">
            <v>m³</v>
          </cell>
          <cell r="F516">
            <v>1.1000000000000001</v>
          </cell>
          <cell r="G516">
            <v>3900000</v>
          </cell>
          <cell r="H516">
            <v>4290000</v>
          </cell>
          <cell r="J516" t="str">
            <v>b</v>
          </cell>
        </row>
        <row r="517">
          <cell r="B517">
            <v>0</v>
          </cell>
          <cell r="C517" t="str">
            <v>Paku</v>
          </cell>
          <cell r="E517" t="str">
            <v>kg</v>
          </cell>
          <cell r="F517">
            <v>8</v>
          </cell>
          <cell r="G517">
            <v>8500</v>
          </cell>
          <cell r="H517">
            <v>68000</v>
          </cell>
          <cell r="J517" t="str">
            <v>b</v>
          </cell>
        </row>
        <row r="518">
          <cell r="B518">
            <v>0</v>
          </cell>
          <cell r="E518">
            <v>0</v>
          </cell>
          <cell r="G518">
            <v>0</v>
          </cell>
          <cell r="H518">
            <v>4358000</v>
          </cell>
          <cell r="J518">
            <v>0</v>
          </cell>
        </row>
        <row r="519">
          <cell r="B519">
            <v>0</v>
          </cell>
          <cell r="E519">
            <v>0</v>
          </cell>
          <cell r="G519">
            <v>0</v>
          </cell>
          <cell r="H519">
            <v>0</v>
          </cell>
          <cell r="J519">
            <v>0</v>
          </cell>
        </row>
        <row r="520">
          <cell r="B520" t="str">
            <v>III</v>
          </cell>
          <cell r="C520" t="str">
            <v>ALAT :</v>
          </cell>
          <cell r="E520">
            <v>0</v>
          </cell>
          <cell r="G520">
            <v>0</v>
          </cell>
          <cell r="H520">
            <v>0</v>
          </cell>
          <cell r="J520">
            <v>0</v>
          </cell>
        </row>
        <row r="521">
          <cell r="B521">
            <v>0</v>
          </cell>
          <cell r="C521" t="str">
            <v>Alat Bantu</v>
          </cell>
          <cell r="E521" t="str">
            <v>Ls</v>
          </cell>
          <cell r="F521">
            <v>5000</v>
          </cell>
          <cell r="G521">
            <v>1</v>
          </cell>
          <cell r="H521">
            <v>5000</v>
          </cell>
          <cell r="J521" t="str">
            <v>a</v>
          </cell>
        </row>
        <row r="522">
          <cell r="B522">
            <v>0</v>
          </cell>
          <cell r="E522">
            <v>0</v>
          </cell>
          <cell r="G522">
            <v>0</v>
          </cell>
          <cell r="H522">
            <v>5000</v>
          </cell>
          <cell r="J522">
            <v>0</v>
          </cell>
        </row>
        <row r="523">
          <cell r="B523">
            <v>0</v>
          </cell>
          <cell r="E523">
            <v>0</v>
          </cell>
          <cell r="G523">
            <v>0</v>
          </cell>
          <cell r="H523">
            <v>0</v>
          </cell>
          <cell r="J523">
            <v>0</v>
          </cell>
        </row>
        <row r="524">
          <cell r="B524">
            <v>0</v>
          </cell>
          <cell r="E524">
            <v>0</v>
          </cell>
          <cell r="G524">
            <v>0</v>
          </cell>
          <cell r="H524">
            <v>0</v>
          </cell>
          <cell r="J524">
            <v>0</v>
          </cell>
        </row>
        <row r="525">
          <cell r="B525">
            <v>0</v>
          </cell>
          <cell r="E525">
            <v>0</v>
          </cell>
          <cell r="G525">
            <v>0</v>
          </cell>
          <cell r="H525">
            <v>0</v>
          </cell>
          <cell r="J525">
            <v>0</v>
          </cell>
        </row>
        <row r="526">
          <cell r="B526">
            <v>0</v>
          </cell>
          <cell r="E526">
            <v>0</v>
          </cell>
          <cell r="G526">
            <v>0</v>
          </cell>
          <cell r="H526">
            <v>0</v>
          </cell>
          <cell r="J526">
            <v>0</v>
          </cell>
        </row>
        <row r="527">
          <cell r="B527" t="str">
            <v>Jumlah  I + II + III</v>
          </cell>
          <cell r="H527">
            <v>5230500</v>
          </cell>
        </row>
        <row r="528">
          <cell r="B528" t="str">
            <v>Biaya Umum dan Keuntungan 10%</v>
          </cell>
          <cell r="H528">
            <v>523050</v>
          </cell>
        </row>
        <row r="529">
          <cell r="B529" t="str">
            <v>Total</v>
          </cell>
          <cell r="H529">
            <v>5753550</v>
          </cell>
        </row>
        <row r="531">
          <cell r="B531" t="str">
            <v>Uraian Pekerjaan</v>
          </cell>
          <cell r="D531" t="str">
            <v>:  Daun Pintu dan Jendela</v>
          </cell>
        </row>
        <row r="532">
          <cell r="B532" t="str">
            <v>Satuan Pembayaran</v>
          </cell>
          <cell r="D532" t="str">
            <v>:  m²</v>
          </cell>
        </row>
        <row r="533">
          <cell r="A533" t="str">
            <v>1.5.2</v>
          </cell>
          <cell r="B533" t="str">
            <v>Harga Satuan</v>
          </cell>
          <cell r="D533">
            <v>285670</v>
          </cell>
        </row>
        <row r="535">
          <cell r="B535" t="str">
            <v>No</v>
          </cell>
          <cell r="C535" t="str">
            <v>Uraian</v>
          </cell>
          <cell r="E535" t="str">
            <v>Satuan</v>
          </cell>
          <cell r="F535" t="str">
            <v>Volume</v>
          </cell>
          <cell r="G535" t="str">
            <v>Harga Satuan     (Rp.)</v>
          </cell>
          <cell r="H535" t="str">
            <v>Jumlah                 (Rp.)</v>
          </cell>
          <cell r="J535" t="str">
            <v>Kode</v>
          </cell>
        </row>
        <row r="536">
          <cell r="B536">
            <v>0</v>
          </cell>
          <cell r="E536">
            <v>0</v>
          </cell>
          <cell r="G536">
            <v>0</v>
          </cell>
          <cell r="H536">
            <v>0</v>
          </cell>
          <cell r="J536">
            <v>0</v>
          </cell>
        </row>
        <row r="537">
          <cell r="B537" t="str">
            <v>I</v>
          </cell>
          <cell r="C537" t="str">
            <v>UPAH :</v>
          </cell>
          <cell r="E537">
            <v>0</v>
          </cell>
          <cell r="G537">
            <v>0</v>
          </cell>
          <cell r="H537">
            <v>0</v>
          </cell>
          <cell r="J537">
            <v>0</v>
          </cell>
        </row>
        <row r="538">
          <cell r="B538">
            <v>0</v>
          </cell>
          <cell r="C538" t="str">
            <v>Tukang Kayu</v>
          </cell>
          <cell r="E538" t="str">
            <v>oh</v>
          </cell>
          <cell r="F538">
            <v>6</v>
          </cell>
          <cell r="G538">
            <v>25000</v>
          </cell>
          <cell r="H538">
            <v>150000</v>
          </cell>
          <cell r="J538" t="str">
            <v>u</v>
          </cell>
        </row>
        <row r="539">
          <cell r="B539">
            <v>0</v>
          </cell>
          <cell r="C539" t="str">
            <v>Kepala Tukang</v>
          </cell>
          <cell r="E539" t="str">
            <v>oh</v>
          </cell>
          <cell r="F539">
            <v>0.6</v>
          </cell>
          <cell r="G539">
            <v>27500</v>
          </cell>
          <cell r="H539">
            <v>16500</v>
          </cell>
          <cell r="J539" t="str">
            <v>u</v>
          </cell>
        </row>
        <row r="540">
          <cell r="B540">
            <v>0</v>
          </cell>
          <cell r="C540" t="str">
            <v>Pekerja</v>
          </cell>
          <cell r="E540" t="str">
            <v>oh</v>
          </cell>
          <cell r="F540">
            <v>2</v>
          </cell>
          <cell r="G540">
            <v>18000</v>
          </cell>
          <cell r="H540">
            <v>36000</v>
          </cell>
          <cell r="J540" t="str">
            <v>u</v>
          </cell>
        </row>
        <row r="541">
          <cell r="B541">
            <v>0</v>
          </cell>
          <cell r="C541" t="str">
            <v>Mandor</v>
          </cell>
          <cell r="E541" t="str">
            <v>oh</v>
          </cell>
          <cell r="F541">
            <v>0.1</v>
          </cell>
          <cell r="G541">
            <v>30000</v>
          </cell>
          <cell r="H541">
            <v>3000</v>
          </cell>
          <cell r="J541" t="str">
            <v>u</v>
          </cell>
        </row>
        <row r="542">
          <cell r="B542">
            <v>0</v>
          </cell>
          <cell r="E542">
            <v>0</v>
          </cell>
          <cell r="G542">
            <v>0</v>
          </cell>
          <cell r="H542">
            <v>205500</v>
          </cell>
          <cell r="J542">
            <v>0</v>
          </cell>
        </row>
        <row r="543">
          <cell r="B543">
            <v>0</v>
          </cell>
          <cell r="E543">
            <v>0</v>
          </cell>
          <cell r="G543">
            <v>0</v>
          </cell>
          <cell r="H543">
            <v>0</v>
          </cell>
          <cell r="J543">
            <v>0</v>
          </cell>
        </row>
        <row r="544">
          <cell r="B544" t="str">
            <v>II</v>
          </cell>
          <cell r="C544" t="str">
            <v>BAHAN :</v>
          </cell>
          <cell r="E544">
            <v>0</v>
          </cell>
          <cell r="G544">
            <v>0</v>
          </cell>
          <cell r="H544">
            <v>0</v>
          </cell>
          <cell r="J544">
            <v>0</v>
          </cell>
        </row>
        <row r="545">
          <cell r="B545">
            <v>0</v>
          </cell>
          <cell r="C545" t="str">
            <v>Papan Kelas II</v>
          </cell>
          <cell r="E545" t="str">
            <v>m³</v>
          </cell>
          <cell r="F545">
            <v>3.5000000000000003E-2</v>
          </cell>
          <cell r="G545">
            <v>1500000</v>
          </cell>
          <cell r="H545">
            <v>52500.000000000007</v>
          </cell>
          <cell r="J545" t="str">
            <v>b</v>
          </cell>
        </row>
        <row r="546">
          <cell r="B546">
            <v>0</v>
          </cell>
          <cell r="C546" t="str">
            <v>Paku</v>
          </cell>
          <cell r="E546" t="str">
            <v>kg</v>
          </cell>
          <cell r="F546">
            <v>0.2</v>
          </cell>
          <cell r="G546">
            <v>8500</v>
          </cell>
          <cell r="H546">
            <v>1700</v>
          </cell>
          <cell r="J546" t="str">
            <v>b</v>
          </cell>
        </row>
        <row r="547">
          <cell r="B547">
            <v>0</v>
          </cell>
          <cell r="E547">
            <v>0</v>
          </cell>
          <cell r="G547">
            <v>0</v>
          </cell>
          <cell r="H547">
            <v>54200.000000000007</v>
          </cell>
          <cell r="J547">
            <v>0</v>
          </cell>
        </row>
        <row r="548">
          <cell r="B548">
            <v>0</v>
          </cell>
          <cell r="E548">
            <v>0</v>
          </cell>
          <cell r="G548">
            <v>0</v>
          </cell>
          <cell r="H548">
            <v>0</v>
          </cell>
          <cell r="J548">
            <v>0</v>
          </cell>
        </row>
        <row r="549">
          <cell r="B549" t="str">
            <v>III</v>
          </cell>
          <cell r="C549" t="str">
            <v>ALAT :</v>
          </cell>
          <cell r="E549">
            <v>0</v>
          </cell>
          <cell r="G549">
            <v>0</v>
          </cell>
          <cell r="H549">
            <v>0</v>
          </cell>
          <cell r="J549">
            <v>0</v>
          </cell>
        </row>
        <row r="550">
          <cell r="B550">
            <v>0</v>
          </cell>
          <cell r="E550">
            <v>0</v>
          </cell>
          <cell r="G550">
            <v>0</v>
          </cell>
          <cell r="H550">
            <v>0</v>
          </cell>
          <cell r="J550">
            <v>0</v>
          </cell>
        </row>
        <row r="551">
          <cell r="B551">
            <v>0</v>
          </cell>
          <cell r="E551">
            <v>0</v>
          </cell>
          <cell r="G551">
            <v>0</v>
          </cell>
          <cell r="H551">
            <v>0</v>
          </cell>
          <cell r="J551">
            <v>0</v>
          </cell>
        </row>
        <row r="552">
          <cell r="B552">
            <v>0</v>
          </cell>
          <cell r="E552">
            <v>0</v>
          </cell>
          <cell r="G552">
            <v>0</v>
          </cell>
          <cell r="H552">
            <v>0</v>
          </cell>
          <cell r="J552">
            <v>0</v>
          </cell>
        </row>
        <row r="553">
          <cell r="B553">
            <v>0</v>
          </cell>
          <cell r="E553">
            <v>0</v>
          </cell>
          <cell r="G553">
            <v>0</v>
          </cell>
          <cell r="H553">
            <v>0</v>
          </cell>
          <cell r="J553">
            <v>0</v>
          </cell>
        </row>
        <row r="554">
          <cell r="B554">
            <v>0</v>
          </cell>
          <cell r="E554">
            <v>0</v>
          </cell>
          <cell r="G554">
            <v>0</v>
          </cell>
          <cell r="H554">
            <v>0</v>
          </cell>
          <cell r="J554">
            <v>0</v>
          </cell>
        </row>
        <row r="555">
          <cell r="B555">
            <v>0</v>
          </cell>
          <cell r="E555">
            <v>0</v>
          </cell>
          <cell r="G555">
            <v>0</v>
          </cell>
          <cell r="H555">
            <v>0</v>
          </cell>
          <cell r="J555">
            <v>0</v>
          </cell>
        </row>
        <row r="556">
          <cell r="B556" t="str">
            <v>Jumlah  I + II + III</v>
          </cell>
          <cell r="H556">
            <v>259700</v>
          </cell>
        </row>
        <row r="557">
          <cell r="B557" t="str">
            <v>Biaya Umum dan Keuntungan 10%</v>
          </cell>
          <cell r="H557">
            <v>25970</v>
          </cell>
        </row>
        <row r="558">
          <cell r="B558" t="str">
            <v>Total</v>
          </cell>
          <cell r="H558">
            <v>285670</v>
          </cell>
        </row>
        <row r="560">
          <cell r="B560" t="str">
            <v>Uraian Pekerjaan</v>
          </cell>
          <cell r="D560" t="str">
            <v>:  Plafond</v>
          </cell>
        </row>
        <row r="561">
          <cell r="B561" t="str">
            <v>Satuan Pembayaran</v>
          </cell>
          <cell r="D561" t="str">
            <v>:  m²</v>
          </cell>
        </row>
        <row r="562">
          <cell r="A562" t="str">
            <v>1.5.3</v>
          </cell>
          <cell r="B562" t="str">
            <v>Harga Satuan</v>
          </cell>
          <cell r="D562">
            <v>42293.9</v>
          </cell>
        </row>
        <row r="564">
          <cell r="B564" t="str">
            <v>No</v>
          </cell>
          <cell r="C564" t="str">
            <v>Uraian</v>
          </cell>
          <cell r="E564" t="str">
            <v>Satuan</v>
          </cell>
          <cell r="F564" t="str">
            <v>Volume</v>
          </cell>
          <cell r="G564" t="str">
            <v>Harga Satuan     (Rp.)</v>
          </cell>
          <cell r="H564" t="str">
            <v>Jumlah                 (Rp.)</v>
          </cell>
          <cell r="J564" t="str">
            <v>Kode</v>
          </cell>
        </row>
        <row r="565">
          <cell r="B565">
            <v>0</v>
          </cell>
          <cell r="E565">
            <v>0</v>
          </cell>
          <cell r="G565">
            <v>0</v>
          </cell>
          <cell r="H565">
            <v>0</v>
          </cell>
          <cell r="J565">
            <v>0</v>
          </cell>
        </row>
        <row r="566">
          <cell r="B566" t="str">
            <v>I</v>
          </cell>
          <cell r="C566" t="str">
            <v>UPAH :</v>
          </cell>
          <cell r="E566">
            <v>0</v>
          </cell>
          <cell r="G566">
            <v>0</v>
          </cell>
          <cell r="H566">
            <v>0</v>
          </cell>
          <cell r="J566">
            <v>0</v>
          </cell>
        </row>
        <row r="567">
          <cell r="B567">
            <v>0</v>
          </cell>
          <cell r="C567" t="str">
            <v>Tukang Kayu</v>
          </cell>
          <cell r="E567" t="str">
            <v>oh</v>
          </cell>
          <cell r="F567">
            <v>0.45</v>
          </cell>
          <cell r="G567">
            <v>25000</v>
          </cell>
          <cell r="H567">
            <v>11250</v>
          </cell>
          <cell r="J567" t="str">
            <v>u</v>
          </cell>
        </row>
        <row r="568">
          <cell r="B568">
            <v>0</v>
          </cell>
          <cell r="C568" t="str">
            <v>Kepala Tukang</v>
          </cell>
          <cell r="E568" t="str">
            <v>oh</v>
          </cell>
          <cell r="F568">
            <v>0.04</v>
          </cell>
          <cell r="G568">
            <v>27500</v>
          </cell>
          <cell r="H568">
            <v>1100</v>
          </cell>
          <cell r="J568" t="str">
            <v>u</v>
          </cell>
        </row>
        <row r="569">
          <cell r="B569">
            <v>0</v>
          </cell>
          <cell r="C569" t="str">
            <v>Pekerja</v>
          </cell>
          <cell r="E569" t="str">
            <v>oh</v>
          </cell>
          <cell r="F569">
            <v>0.14000000000000001</v>
          </cell>
          <cell r="G569">
            <v>18000</v>
          </cell>
          <cell r="H569">
            <v>2520.0000000000005</v>
          </cell>
          <cell r="J569" t="str">
            <v>u</v>
          </cell>
        </row>
        <row r="570">
          <cell r="B570">
            <v>0</v>
          </cell>
          <cell r="C570" t="str">
            <v>Mandor</v>
          </cell>
          <cell r="E570" t="str">
            <v>oh</v>
          </cell>
          <cell r="F570">
            <v>1.4E-2</v>
          </cell>
          <cell r="G570">
            <v>30000</v>
          </cell>
          <cell r="H570">
            <v>420</v>
          </cell>
          <cell r="J570" t="str">
            <v>u</v>
          </cell>
        </row>
        <row r="571">
          <cell r="B571">
            <v>0</v>
          </cell>
          <cell r="E571">
            <v>0</v>
          </cell>
          <cell r="G571">
            <v>0</v>
          </cell>
          <cell r="H571">
            <v>15290</v>
          </cell>
          <cell r="J571">
            <v>0</v>
          </cell>
        </row>
        <row r="572">
          <cell r="B572">
            <v>0</v>
          </cell>
          <cell r="E572">
            <v>0</v>
          </cell>
          <cell r="G572">
            <v>0</v>
          </cell>
          <cell r="H572">
            <v>0</v>
          </cell>
          <cell r="J572">
            <v>0</v>
          </cell>
        </row>
        <row r="573">
          <cell r="B573" t="str">
            <v>II</v>
          </cell>
          <cell r="C573" t="str">
            <v>BAHAN :</v>
          </cell>
          <cell r="E573">
            <v>0</v>
          </cell>
          <cell r="G573">
            <v>0</v>
          </cell>
          <cell r="H573">
            <v>0</v>
          </cell>
          <cell r="J573">
            <v>0</v>
          </cell>
        </row>
        <row r="574">
          <cell r="B574">
            <v>0</v>
          </cell>
          <cell r="C574" t="str">
            <v>Tripleks</v>
          </cell>
          <cell r="E574" t="str">
            <v>lbr</v>
          </cell>
          <cell r="F574">
            <v>0.34699999999999998</v>
          </cell>
          <cell r="G574">
            <v>47000</v>
          </cell>
          <cell r="H574">
            <v>16308.999999999998</v>
          </cell>
          <cell r="J574" t="str">
            <v>b</v>
          </cell>
        </row>
        <row r="575">
          <cell r="B575">
            <v>0</v>
          </cell>
          <cell r="C575" t="str">
            <v>Papan Kelas II</v>
          </cell>
          <cell r="E575" t="str">
            <v>m³</v>
          </cell>
          <cell r="F575">
            <v>4.0000000000000001E-3</v>
          </cell>
          <cell r="G575">
            <v>1500000</v>
          </cell>
          <cell r="H575">
            <v>6000</v>
          </cell>
          <cell r="J575" t="str">
            <v>b</v>
          </cell>
        </row>
        <row r="576">
          <cell r="B576">
            <v>0</v>
          </cell>
          <cell r="C576" t="str">
            <v>Paku</v>
          </cell>
          <cell r="E576" t="str">
            <v>kg</v>
          </cell>
          <cell r="F576">
            <v>0.1</v>
          </cell>
          <cell r="G576">
            <v>8500</v>
          </cell>
          <cell r="H576">
            <v>850</v>
          </cell>
          <cell r="J576" t="str">
            <v>b</v>
          </cell>
        </row>
        <row r="577">
          <cell r="B577">
            <v>0</v>
          </cell>
          <cell r="E577">
            <v>0</v>
          </cell>
          <cell r="G577">
            <v>0</v>
          </cell>
          <cell r="H577">
            <v>23159</v>
          </cell>
          <cell r="J577">
            <v>0</v>
          </cell>
        </row>
        <row r="578">
          <cell r="B578">
            <v>0</v>
          </cell>
          <cell r="E578">
            <v>0</v>
          </cell>
          <cell r="G578">
            <v>0</v>
          </cell>
          <cell r="H578">
            <v>0</v>
          </cell>
          <cell r="J578">
            <v>0</v>
          </cell>
        </row>
        <row r="579">
          <cell r="B579" t="str">
            <v>III</v>
          </cell>
          <cell r="C579" t="str">
            <v>ALAT :</v>
          </cell>
          <cell r="E579">
            <v>0</v>
          </cell>
          <cell r="G579">
            <v>0</v>
          </cell>
          <cell r="H579">
            <v>0</v>
          </cell>
          <cell r="J579">
            <v>0</v>
          </cell>
        </row>
        <row r="580">
          <cell r="B580">
            <v>0</v>
          </cell>
          <cell r="E580">
            <v>0</v>
          </cell>
          <cell r="G580">
            <v>0</v>
          </cell>
          <cell r="H580">
            <v>0</v>
          </cell>
          <cell r="J580">
            <v>0</v>
          </cell>
        </row>
        <row r="581">
          <cell r="B581">
            <v>0</v>
          </cell>
          <cell r="E581">
            <v>0</v>
          </cell>
          <cell r="G581">
            <v>0</v>
          </cell>
          <cell r="H581">
            <v>0</v>
          </cell>
          <cell r="J581">
            <v>0</v>
          </cell>
        </row>
        <row r="582">
          <cell r="B582">
            <v>0</v>
          </cell>
          <cell r="E582">
            <v>0</v>
          </cell>
          <cell r="G582">
            <v>0</v>
          </cell>
          <cell r="H582">
            <v>0</v>
          </cell>
          <cell r="J582">
            <v>0</v>
          </cell>
        </row>
        <row r="583">
          <cell r="B583">
            <v>0</v>
          </cell>
          <cell r="E583">
            <v>0</v>
          </cell>
          <cell r="G583">
            <v>0</v>
          </cell>
          <cell r="H583">
            <v>0</v>
          </cell>
          <cell r="J583">
            <v>0</v>
          </cell>
        </row>
        <row r="584">
          <cell r="B584">
            <v>0</v>
          </cell>
          <cell r="E584">
            <v>0</v>
          </cell>
          <cell r="G584">
            <v>0</v>
          </cell>
          <cell r="H584">
            <v>0</v>
          </cell>
          <cell r="J584">
            <v>0</v>
          </cell>
        </row>
        <row r="585">
          <cell r="B585" t="str">
            <v>Jumlah  I + II + III</v>
          </cell>
          <cell r="H585">
            <v>38449</v>
          </cell>
        </row>
        <row r="586">
          <cell r="B586" t="str">
            <v>Biaya Umum dan Keuntungan 10%</v>
          </cell>
          <cell r="H586">
            <v>3844.9</v>
          </cell>
        </row>
        <row r="587">
          <cell r="B587" t="str">
            <v>Total</v>
          </cell>
          <cell r="H587">
            <v>42293.9</v>
          </cell>
        </row>
        <row r="589">
          <cell r="B589" t="str">
            <v>Uraian Pekerjaan</v>
          </cell>
          <cell r="D589" t="str">
            <v>:  Pengecatan Tembok</v>
          </cell>
        </row>
        <row r="590">
          <cell r="B590" t="str">
            <v>Satuan Pembayaran</v>
          </cell>
          <cell r="D590" t="str">
            <v>:  m²</v>
          </cell>
        </row>
        <row r="591">
          <cell r="A591" t="str">
            <v>1.5.4</v>
          </cell>
          <cell r="B591" t="str">
            <v>Harga Satuan</v>
          </cell>
          <cell r="D591">
            <v>10540.75</v>
          </cell>
        </row>
        <row r="593">
          <cell r="B593" t="str">
            <v>No</v>
          </cell>
          <cell r="C593" t="str">
            <v>Uraian</v>
          </cell>
          <cell r="E593" t="str">
            <v>Satuan</v>
          </cell>
          <cell r="F593" t="str">
            <v>Volume</v>
          </cell>
          <cell r="G593" t="str">
            <v>Harga Satuan     (Rp.)</v>
          </cell>
          <cell r="H593" t="str">
            <v>Jumlah                 (Rp.)</v>
          </cell>
          <cell r="J593" t="str">
            <v>Kode</v>
          </cell>
        </row>
        <row r="594">
          <cell r="B594">
            <v>0</v>
          </cell>
          <cell r="E594">
            <v>0</v>
          </cell>
          <cell r="G594">
            <v>0</v>
          </cell>
          <cell r="H594">
            <v>0</v>
          </cell>
          <cell r="J594">
            <v>0</v>
          </cell>
        </row>
        <row r="595">
          <cell r="B595" t="str">
            <v>I</v>
          </cell>
          <cell r="C595" t="str">
            <v>UPAH :</v>
          </cell>
          <cell r="E595">
            <v>0</v>
          </cell>
          <cell r="G595">
            <v>0</v>
          </cell>
          <cell r="H595">
            <v>0</v>
          </cell>
          <cell r="J595">
            <v>0</v>
          </cell>
        </row>
        <row r="596">
          <cell r="B596">
            <v>0</v>
          </cell>
          <cell r="C596" t="str">
            <v>Tukang Cat</v>
          </cell>
          <cell r="E596" t="str">
            <v>oh</v>
          </cell>
          <cell r="F596">
            <v>0.05</v>
          </cell>
          <cell r="G596">
            <v>25000</v>
          </cell>
          <cell r="H596">
            <v>1250</v>
          </cell>
          <cell r="J596" t="str">
            <v>u</v>
          </cell>
        </row>
        <row r="597">
          <cell r="B597">
            <v>0</v>
          </cell>
          <cell r="C597" t="str">
            <v>Kepala Tukang</v>
          </cell>
          <cell r="E597" t="str">
            <v>oh</v>
          </cell>
          <cell r="F597">
            <v>1.4999999999999999E-2</v>
          </cell>
          <cell r="G597">
            <v>27500</v>
          </cell>
          <cell r="H597">
            <v>412.5</v>
          </cell>
          <cell r="J597" t="str">
            <v>u</v>
          </cell>
        </row>
        <row r="598">
          <cell r="B598">
            <v>0</v>
          </cell>
          <cell r="C598" t="str">
            <v>Pekerja</v>
          </cell>
          <cell r="E598" t="str">
            <v>oh</v>
          </cell>
          <cell r="F598">
            <v>0.1</v>
          </cell>
          <cell r="G598">
            <v>18000</v>
          </cell>
          <cell r="H598">
            <v>1800</v>
          </cell>
          <cell r="J598" t="str">
            <v>u</v>
          </cell>
        </row>
        <row r="599">
          <cell r="B599">
            <v>0</v>
          </cell>
          <cell r="C599" t="str">
            <v>Mandor</v>
          </cell>
          <cell r="E599" t="str">
            <v>oh</v>
          </cell>
          <cell r="F599">
            <v>3.5000000000000003E-2</v>
          </cell>
          <cell r="G599">
            <v>30000</v>
          </cell>
          <cell r="H599">
            <v>1050</v>
          </cell>
          <cell r="J599" t="str">
            <v>u</v>
          </cell>
        </row>
        <row r="600">
          <cell r="B600">
            <v>0</v>
          </cell>
          <cell r="E600">
            <v>0</v>
          </cell>
          <cell r="G600">
            <v>0</v>
          </cell>
          <cell r="H600">
            <v>4512.5</v>
          </cell>
          <cell r="J600">
            <v>0</v>
          </cell>
        </row>
        <row r="601">
          <cell r="B601">
            <v>0</v>
          </cell>
          <cell r="E601">
            <v>0</v>
          </cell>
          <cell r="G601">
            <v>0</v>
          </cell>
          <cell r="H601">
            <v>0</v>
          </cell>
          <cell r="J601">
            <v>0</v>
          </cell>
        </row>
        <row r="602">
          <cell r="B602" t="str">
            <v>II</v>
          </cell>
          <cell r="C602" t="str">
            <v>BAHAN :</v>
          </cell>
          <cell r="E602">
            <v>0</v>
          </cell>
          <cell r="G602">
            <v>0</v>
          </cell>
          <cell r="H602">
            <v>0</v>
          </cell>
          <cell r="J602">
            <v>0</v>
          </cell>
        </row>
        <row r="603">
          <cell r="B603">
            <v>0</v>
          </cell>
          <cell r="C603" t="str">
            <v>Cat Tembok</v>
          </cell>
          <cell r="E603" t="str">
            <v>kg</v>
          </cell>
          <cell r="F603">
            <v>0.32</v>
          </cell>
          <cell r="G603">
            <v>13500</v>
          </cell>
          <cell r="H603">
            <v>4320</v>
          </cell>
          <cell r="J603" t="str">
            <v>b</v>
          </cell>
        </row>
        <row r="604">
          <cell r="B604">
            <v>0</v>
          </cell>
          <cell r="C604" t="str">
            <v>Plamir</v>
          </cell>
          <cell r="E604" t="str">
            <v>kg</v>
          </cell>
          <cell r="F604">
            <v>0.1</v>
          </cell>
          <cell r="G604">
            <v>5500</v>
          </cell>
          <cell r="H604">
            <v>550</v>
          </cell>
          <cell r="J604" t="str">
            <v>b</v>
          </cell>
        </row>
        <row r="605">
          <cell r="B605">
            <v>0</v>
          </cell>
          <cell r="E605">
            <v>0</v>
          </cell>
          <cell r="G605">
            <v>0</v>
          </cell>
          <cell r="H605">
            <v>4870</v>
          </cell>
          <cell r="J605">
            <v>0</v>
          </cell>
        </row>
        <row r="606">
          <cell r="B606">
            <v>0</v>
          </cell>
          <cell r="E606">
            <v>0</v>
          </cell>
          <cell r="G606">
            <v>0</v>
          </cell>
          <cell r="H606">
            <v>0</v>
          </cell>
          <cell r="J606">
            <v>0</v>
          </cell>
        </row>
        <row r="607">
          <cell r="B607" t="str">
            <v>III</v>
          </cell>
          <cell r="C607" t="str">
            <v>ALAT :</v>
          </cell>
          <cell r="E607">
            <v>0</v>
          </cell>
          <cell r="G607">
            <v>0</v>
          </cell>
          <cell r="H607">
            <v>0</v>
          </cell>
          <cell r="J607">
            <v>0</v>
          </cell>
        </row>
        <row r="608">
          <cell r="B608">
            <v>0</v>
          </cell>
          <cell r="C608" t="str">
            <v>Alat Bantu</v>
          </cell>
          <cell r="E608" t="str">
            <v>Ls</v>
          </cell>
          <cell r="F608">
            <v>200</v>
          </cell>
          <cell r="G608">
            <v>1</v>
          </cell>
          <cell r="H608">
            <v>200</v>
          </cell>
          <cell r="J608" t="str">
            <v>a</v>
          </cell>
        </row>
        <row r="609">
          <cell r="B609">
            <v>0</v>
          </cell>
          <cell r="E609">
            <v>0</v>
          </cell>
          <cell r="G609">
            <v>0</v>
          </cell>
          <cell r="H609">
            <v>200</v>
          </cell>
          <cell r="J609">
            <v>0</v>
          </cell>
        </row>
        <row r="610">
          <cell r="B610">
            <v>0</v>
          </cell>
          <cell r="E610">
            <v>0</v>
          </cell>
          <cell r="G610">
            <v>0</v>
          </cell>
          <cell r="H610">
            <v>0</v>
          </cell>
          <cell r="J610">
            <v>0</v>
          </cell>
        </row>
        <row r="611">
          <cell r="B611">
            <v>0</v>
          </cell>
          <cell r="E611">
            <v>0</v>
          </cell>
          <cell r="G611">
            <v>0</v>
          </cell>
          <cell r="H611">
            <v>0</v>
          </cell>
          <cell r="J611">
            <v>0</v>
          </cell>
        </row>
        <row r="612">
          <cell r="B612">
            <v>0</v>
          </cell>
          <cell r="E612">
            <v>0</v>
          </cell>
          <cell r="G612">
            <v>0</v>
          </cell>
          <cell r="H612">
            <v>0</v>
          </cell>
          <cell r="J612">
            <v>0</v>
          </cell>
        </row>
        <row r="613">
          <cell r="B613">
            <v>0</v>
          </cell>
          <cell r="E613">
            <v>0</v>
          </cell>
          <cell r="G613">
            <v>0</v>
          </cell>
          <cell r="H613">
            <v>0</v>
          </cell>
          <cell r="J613">
            <v>0</v>
          </cell>
        </row>
        <row r="614">
          <cell r="B614" t="str">
            <v>Jumlah  I + II + III</v>
          </cell>
          <cell r="H614">
            <v>9582.5</v>
          </cell>
        </row>
        <row r="615">
          <cell r="B615" t="str">
            <v>Biaya Umum dan Keuntungan 10%</v>
          </cell>
          <cell r="H615">
            <v>958.25</v>
          </cell>
        </row>
        <row r="616">
          <cell r="B616" t="str">
            <v>Total</v>
          </cell>
          <cell r="H616">
            <v>10540.75</v>
          </cell>
        </row>
        <row r="618">
          <cell r="B618" t="str">
            <v>Uraian Pekerjaan</v>
          </cell>
          <cell r="D618" t="str">
            <v>:  Pengecatan Kayu</v>
          </cell>
        </row>
        <row r="619">
          <cell r="B619" t="str">
            <v>Satuan Pembayaran</v>
          </cell>
          <cell r="D619" t="str">
            <v>:  m²</v>
          </cell>
        </row>
        <row r="620">
          <cell r="A620" t="str">
            <v>1.5.5</v>
          </cell>
          <cell r="B620" t="str">
            <v>Harga Satuan</v>
          </cell>
          <cell r="D620">
            <v>18440.13</v>
          </cell>
        </row>
        <row r="622">
          <cell r="B622" t="str">
            <v>No</v>
          </cell>
          <cell r="C622" t="str">
            <v>Uraian</v>
          </cell>
          <cell r="E622" t="str">
            <v>Satuan</v>
          </cell>
          <cell r="F622" t="str">
            <v>Volume</v>
          </cell>
          <cell r="G622" t="str">
            <v>Harga Satuan     (Rp.)</v>
          </cell>
          <cell r="H622" t="str">
            <v>Jumlah                 (Rp.)</v>
          </cell>
          <cell r="J622" t="str">
            <v>Kode</v>
          </cell>
        </row>
        <row r="623">
          <cell r="B623">
            <v>0</v>
          </cell>
          <cell r="E623">
            <v>0</v>
          </cell>
          <cell r="G623">
            <v>0</v>
          </cell>
          <cell r="H623">
            <v>0</v>
          </cell>
          <cell r="J623">
            <v>0</v>
          </cell>
        </row>
        <row r="624">
          <cell r="B624" t="str">
            <v>I</v>
          </cell>
          <cell r="C624" t="str">
            <v>UPAH :</v>
          </cell>
          <cell r="E624">
            <v>0</v>
          </cell>
          <cell r="G624">
            <v>0</v>
          </cell>
          <cell r="H624">
            <v>0</v>
          </cell>
          <cell r="J624">
            <v>0</v>
          </cell>
        </row>
        <row r="625">
          <cell r="B625">
            <v>0</v>
          </cell>
          <cell r="C625" t="str">
            <v>Pekerja</v>
          </cell>
          <cell r="E625" t="str">
            <v>oh</v>
          </cell>
          <cell r="F625">
            <v>0.1</v>
          </cell>
          <cell r="G625">
            <v>18000</v>
          </cell>
          <cell r="H625">
            <v>1800</v>
          </cell>
          <cell r="J625" t="str">
            <v>u</v>
          </cell>
        </row>
        <row r="626">
          <cell r="B626">
            <v>0</v>
          </cell>
          <cell r="C626" t="str">
            <v>Tukang Cat</v>
          </cell>
          <cell r="E626" t="str">
            <v>oh</v>
          </cell>
          <cell r="F626">
            <v>0.05</v>
          </cell>
          <cell r="G626">
            <v>25000</v>
          </cell>
          <cell r="H626">
            <v>1250</v>
          </cell>
          <cell r="J626" t="str">
            <v>u</v>
          </cell>
        </row>
        <row r="627">
          <cell r="B627">
            <v>0</v>
          </cell>
          <cell r="C627" t="str">
            <v>Kepala Tukang</v>
          </cell>
          <cell r="E627" t="str">
            <v>oh</v>
          </cell>
          <cell r="F627">
            <v>2.2499999999999999E-2</v>
          </cell>
          <cell r="G627">
            <v>27500</v>
          </cell>
          <cell r="H627">
            <v>618.75</v>
          </cell>
          <cell r="J627" t="str">
            <v>u</v>
          </cell>
        </row>
        <row r="628">
          <cell r="B628">
            <v>0</v>
          </cell>
          <cell r="C628" t="str">
            <v>Mandor</v>
          </cell>
          <cell r="E628" t="str">
            <v>oh</v>
          </cell>
          <cell r="F628">
            <v>0.01</v>
          </cell>
          <cell r="G628">
            <v>30000</v>
          </cell>
          <cell r="H628">
            <v>300</v>
          </cell>
          <cell r="J628" t="str">
            <v>u</v>
          </cell>
        </row>
        <row r="629">
          <cell r="B629">
            <v>0</v>
          </cell>
          <cell r="E629">
            <v>0</v>
          </cell>
          <cell r="G629">
            <v>0</v>
          </cell>
          <cell r="H629">
            <v>3968.75</v>
          </cell>
          <cell r="J629">
            <v>0</v>
          </cell>
        </row>
        <row r="630">
          <cell r="B630">
            <v>0</v>
          </cell>
          <cell r="E630">
            <v>0</v>
          </cell>
          <cell r="G630">
            <v>0</v>
          </cell>
          <cell r="H630">
            <v>0</v>
          </cell>
          <cell r="J630">
            <v>0</v>
          </cell>
        </row>
        <row r="631">
          <cell r="B631" t="str">
            <v>II</v>
          </cell>
          <cell r="C631" t="str">
            <v>BAHAN :</v>
          </cell>
          <cell r="E631">
            <v>0</v>
          </cell>
          <cell r="G631">
            <v>0</v>
          </cell>
          <cell r="H631">
            <v>0</v>
          </cell>
          <cell r="J631">
            <v>0</v>
          </cell>
        </row>
        <row r="632">
          <cell r="B632">
            <v>0</v>
          </cell>
          <cell r="C632" t="str">
            <v>Amplas</v>
          </cell>
          <cell r="E632" t="str">
            <v>bh</v>
          </cell>
          <cell r="F632">
            <v>7.4999999999999997E-2</v>
          </cell>
          <cell r="G632">
            <v>600</v>
          </cell>
          <cell r="H632">
            <v>45</v>
          </cell>
          <cell r="J632" t="str">
            <v>b</v>
          </cell>
        </row>
        <row r="633">
          <cell r="B633">
            <v>0</v>
          </cell>
          <cell r="C633" t="str">
            <v>Plamir</v>
          </cell>
          <cell r="E633" t="str">
            <v>kg</v>
          </cell>
          <cell r="F633">
            <v>0.2</v>
          </cell>
          <cell r="G633">
            <v>5500</v>
          </cell>
          <cell r="H633">
            <v>1100</v>
          </cell>
          <cell r="J633" t="str">
            <v>b</v>
          </cell>
        </row>
        <row r="634">
          <cell r="B634">
            <v>0</v>
          </cell>
          <cell r="C634" t="str">
            <v>Cat Kayu</v>
          </cell>
          <cell r="E634" t="str">
            <v>kg</v>
          </cell>
          <cell r="F634">
            <v>0.2</v>
          </cell>
          <cell r="G634">
            <v>25000</v>
          </cell>
          <cell r="H634">
            <v>5000</v>
          </cell>
          <cell r="J634" t="str">
            <v>b</v>
          </cell>
        </row>
        <row r="635">
          <cell r="B635">
            <v>0</v>
          </cell>
          <cell r="C635" t="str">
            <v>Minyak Cat</v>
          </cell>
          <cell r="E635" t="str">
            <v>kg</v>
          </cell>
          <cell r="F635">
            <v>0.4</v>
          </cell>
          <cell r="G635">
            <v>6000</v>
          </cell>
          <cell r="H635">
            <v>2400</v>
          </cell>
          <cell r="J635" t="str">
            <v>b</v>
          </cell>
        </row>
        <row r="636">
          <cell r="B636">
            <v>0</v>
          </cell>
          <cell r="C636" t="str">
            <v>Cat Dasar</v>
          </cell>
          <cell r="E636" t="str">
            <v>kg</v>
          </cell>
          <cell r="F636">
            <v>0.2</v>
          </cell>
          <cell r="G636">
            <v>15000</v>
          </cell>
          <cell r="H636">
            <v>3000</v>
          </cell>
          <cell r="J636" t="str">
            <v>b</v>
          </cell>
        </row>
        <row r="637">
          <cell r="B637">
            <v>0</v>
          </cell>
          <cell r="E637">
            <v>0</v>
          </cell>
          <cell r="G637">
            <v>0</v>
          </cell>
          <cell r="H637">
            <v>11545</v>
          </cell>
          <cell r="J637">
            <v>0</v>
          </cell>
        </row>
        <row r="638">
          <cell r="B638">
            <v>0</v>
          </cell>
          <cell r="E638">
            <v>0</v>
          </cell>
          <cell r="G638">
            <v>0</v>
          </cell>
          <cell r="H638">
            <v>0</v>
          </cell>
          <cell r="J638">
            <v>0</v>
          </cell>
        </row>
        <row r="639">
          <cell r="B639" t="str">
            <v>III</v>
          </cell>
          <cell r="C639" t="str">
            <v>ALAT :</v>
          </cell>
          <cell r="E639">
            <v>0</v>
          </cell>
          <cell r="G639">
            <v>0</v>
          </cell>
          <cell r="H639">
            <v>0</v>
          </cell>
          <cell r="J639">
            <v>0</v>
          </cell>
        </row>
        <row r="640">
          <cell r="B640">
            <v>0</v>
          </cell>
          <cell r="C640" t="str">
            <v>Alat Bantu</v>
          </cell>
          <cell r="E640" t="str">
            <v>Ls</v>
          </cell>
          <cell r="F640">
            <v>1250</v>
          </cell>
          <cell r="G640">
            <v>1</v>
          </cell>
          <cell r="H640">
            <v>1250</v>
          </cell>
          <cell r="J640" t="str">
            <v>a</v>
          </cell>
        </row>
        <row r="641">
          <cell r="B641">
            <v>0</v>
          </cell>
          <cell r="E641">
            <v>0</v>
          </cell>
          <cell r="G641">
            <v>0</v>
          </cell>
          <cell r="H641">
            <v>1250</v>
          </cell>
          <cell r="J641">
            <v>0</v>
          </cell>
        </row>
        <row r="642">
          <cell r="B642">
            <v>0</v>
          </cell>
          <cell r="E642">
            <v>0</v>
          </cell>
          <cell r="G642">
            <v>0</v>
          </cell>
          <cell r="H642">
            <v>0</v>
          </cell>
          <cell r="J642">
            <v>0</v>
          </cell>
        </row>
        <row r="643">
          <cell r="B643" t="str">
            <v>Jumlah  I + II + III</v>
          </cell>
          <cell r="H643">
            <v>16763.75</v>
          </cell>
        </row>
        <row r="644">
          <cell r="B644" t="str">
            <v>Biaya Umum dan Keuntungan 10%</v>
          </cell>
          <cell r="H644">
            <v>1676.375</v>
          </cell>
        </row>
        <row r="645">
          <cell r="B645" t="str">
            <v>Total</v>
          </cell>
          <cell r="H645">
            <v>18440.125</v>
          </cell>
        </row>
        <row r="647">
          <cell r="B647" t="str">
            <v>Uraian Pekerjaan</v>
          </cell>
          <cell r="D647" t="str">
            <v>:  Lantai keramik</v>
          </cell>
        </row>
        <row r="648">
          <cell r="B648" t="str">
            <v>Satuan Pembayaran</v>
          </cell>
          <cell r="D648" t="str">
            <v>:  m²</v>
          </cell>
        </row>
        <row r="649">
          <cell r="A649" t="str">
            <v>1.5.6</v>
          </cell>
          <cell r="B649" t="str">
            <v>Harga Satuan</v>
          </cell>
          <cell r="D649">
            <v>77041.25</v>
          </cell>
        </row>
        <row r="651">
          <cell r="B651" t="str">
            <v>No</v>
          </cell>
          <cell r="C651" t="str">
            <v>Uraian</v>
          </cell>
          <cell r="E651" t="str">
            <v>Satuan</v>
          </cell>
          <cell r="F651" t="str">
            <v>Volume</v>
          </cell>
          <cell r="G651" t="str">
            <v>Harga Satuan     (Rp.)</v>
          </cell>
          <cell r="H651" t="str">
            <v>Jumlah                 (Rp.)</v>
          </cell>
          <cell r="J651" t="str">
            <v>Kode</v>
          </cell>
        </row>
        <row r="652">
          <cell r="B652">
            <v>0</v>
          </cell>
          <cell r="E652">
            <v>0</v>
          </cell>
          <cell r="G652">
            <v>0</v>
          </cell>
          <cell r="H652">
            <v>0</v>
          </cell>
          <cell r="J652">
            <v>0</v>
          </cell>
        </row>
        <row r="653">
          <cell r="B653" t="str">
            <v>I</v>
          </cell>
          <cell r="C653" t="str">
            <v>UPAH :</v>
          </cell>
          <cell r="E653">
            <v>0</v>
          </cell>
          <cell r="G653">
            <v>0</v>
          </cell>
          <cell r="H653">
            <v>0</v>
          </cell>
          <cell r="J653">
            <v>0</v>
          </cell>
        </row>
        <row r="654">
          <cell r="B654">
            <v>0</v>
          </cell>
          <cell r="C654" t="str">
            <v>Tukang Batu</v>
          </cell>
          <cell r="E654" t="str">
            <v>oh</v>
          </cell>
          <cell r="F654">
            <v>0.25</v>
          </cell>
          <cell r="G654">
            <v>25000</v>
          </cell>
          <cell r="H654">
            <v>6250</v>
          </cell>
          <cell r="J654" t="str">
            <v>u</v>
          </cell>
        </row>
        <row r="655">
          <cell r="B655">
            <v>0</v>
          </cell>
          <cell r="C655" t="str">
            <v>Kepala Tukang</v>
          </cell>
          <cell r="E655" t="str">
            <v>oh</v>
          </cell>
          <cell r="F655">
            <v>2.5000000000000001E-2</v>
          </cell>
          <cell r="G655">
            <v>27500</v>
          </cell>
          <cell r="H655">
            <v>687.5</v>
          </cell>
          <cell r="J655" t="str">
            <v>u</v>
          </cell>
        </row>
        <row r="656">
          <cell r="B656">
            <v>0</v>
          </cell>
          <cell r="C656" t="str">
            <v>Pekerja</v>
          </cell>
          <cell r="E656" t="str">
            <v>oh</v>
          </cell>
          <cell r="F656">
            <v>0.5</v>
          </cell>
          <cell r="G656">
            <v>18000</v>
          </cell>
          <cell r="H656">
            <v>9000</v>
          </cell>
          <cell r="J656" t="str">
            <v>u</v>
          </cell>
        </row>
        <row r="657">
          <cell r="B657">
            <v>0</v>
          </cell>
          <cell r="C657" t="str">
            <v>Mandor</v>
          </cell>
          <cell r="E657" t="str">
            <v>oh</v>
          </cell>
          <cell r="F657">
            <v>0.02</v>
          </cell>
          <cell r="G657">
            <v>30000</v>
          </cell>
          <cell r="H657">
            <v>600</v>
          </cell>
          <cell r="J657" t="str">
            <v>u</v>
          </cell>
        </row>
        <row r="658">
          <cell r="B658">
            <v>0</v>
          </cell>
          <cell r="E658">
            <v>0</v>
          </cell>
          <cell r="G658">
            <v>0</v>
          </cell>
          <cell r="H658">
            <v>16537.5</v>
          </cell>
          <cell r="J658">
            <v>0</v>
          </cell>
        </row>
        <row r="659">
          <cell r="B659">
            <v>0</v>
          </cell>
          <cell r="E659">
            <v>0</v>
          </cell>
          <cell r="G659">
            <v>0</v>
          </cell>
          <cell r="H659">
            <v>0</v>
          </cell>
          <cell r="J659">
            <v>0</v>
          </cell>
        </row>
        <row r="660">
          <cell r="B660" t="str">
            <v>II</v>
          </cell>
          <cell r="C660" t="str">
            <v>BAHAN :</v>
          </cell>
          <cell r="E660">
            <v>0</v>
          </cell>
          <cell r="G660">
            <v>0</v>
          </cell>
          <cell r="H660">
            <v>0</v>
          </cell>
          <cell r="J660">
            <v>0</v>
          </cell>
        </row>
        <row r="661">
          <cell r="B661">
            <v>0</v>
          </cell>
          <cell r="C661" t="str">
            <v>Semen Portland</v>
          </cell>
          <cell r="E661" t="str">
            <v>zak</v>
          </cell>
          <cell r="F661">
            <v>0.12</v>
          </cell>
          <cell r="G661">
            <v>29500</v>
          </cell>
          <cell r="H661">
            <v>3540</v>
          </cell>
          <cell r="J661" t="str">
            <v>b</v>
          </cell>
        </row>
        <row r="662">
          <cell r="B662">
            <v>0</v>
          </cell>
          <cell r="C662" t="str">
            <v>Pasir Pasang/beton</v>
          </cell>
          <cell r="E662" t="str">
            <v>m³</v>
          </cell>
          <cell r="F662">
            <v>0.08</v>
          </cell>
          <cell r="G662">
            <v>62000</v>
          </cell>
          <cell r="H662">
            <v>4960</v>
          </cell>
          <cell r="J662" t="str">
            <v>b</v>
          </cell>
        </row>
        <row r="663">
          <cell r="B663">
            <v>0</v>
          </cell>
          <cell r="C663" t="str">
            <v>Keramik 30/30</v>
          </cell>
          <cell r="E663" t="str">
            <v>bh</v>
          </cell>
          <cell r="F663">
            <v>1</v>
          </cell>
          <cell r="G663">
            <v>45000</v>
          </cell>
          <cell r="H663">
            <v>45000</v>
          </cell>
          <cell r="J663" t="str">
            <v>b</v>
          </cell>
        </row>
        <row r="664">
          <cell r="B664">
            <v>0</v>
          </cell>
          <cell r="E664">
            <v>0</v>
          </cell>
          <cell r="G664">
            <v>0</v>
          </cell>
          <cell r="H664">
            <v>53500</v>
          </cell>
          <cell r="J664">
            <v>0</v>
          </cell>
        </row>
        <row r="665">
          <cell r="B665">
            <v>0</v>
          </cell>
          <cell r="E665">
            <v>0</v>
          </cell>
          <cell r="G665">
            <v>0</v>
          </cell>
          <cell r="H665">
            <v>0</v>
          </cell>
          <cell r="J665">
            <v>0</v>
          </cell>
        </row>
        <row r="666">
          <cell r="B666" t="str">
            <v>III</v>
          </cell>
          <cell r="C666" t="str">
            <v>ALAT :</v>
          </cell>
          <cell r="E666">
            <v>0</v>
          </cell>
          <cell r="G666">
            <v>0</v>
          </cell>
          <cell r="H666">
            <v>0</v>
          </cell>
          <cell r="J666">
            <v>0</v>
          </cell>
        </row>
        <row r="667">
          <cell r="B667">
            <v>0</v>
          </cell>
          <cell r="E667">
            <v>0</v>
          </cell>
          <cell r="G667">
            <v>0</v>
          </cell>
          <cell r="H667">
            <v>0</v>
          </cell>
          <cell r="J667">
            <v>0</v>
          </cell>
        </row>
        <row r="668">
          <cell r="B668">
            <v>0</v>
          </cell>
          <cell r="E668">
            <v>0</v>
          </cell>
          <cell r="G668">
            <v>0</v>
          </cell>
          <cell r="H668">
            <v>0</v>
          </cell>
          <cell r="J668">
            <v>0</v>
          </cell>
        </row>
        <row r="669">
          <cell r="B669">
            <v>0</v>
          </cell>
          <cell r="E669">
            <v>0</v>
          </cell>
          <cell r="G669">
            <v>0</v>
          </cell>
          <cell r="H669">
            <v>0</v>
          </cell>
          <cell r="J669">
            <v>0</v>
          </cell>
        </row>
        <row r="670">
          <cell r="B670">
            <v>0</v>
          </cell>
          <cell r="E670">
            <v>0</v>
          </cell>
          <cell r="G670">
            <v>0</v>
          </cell>
          <cell r="H670">
            <v>0</v>
          </cell>
          <cell r="J670">
            <v>0</v>
          </cell>
        </row>
        <row r="671">
          <cell r="B671">
            <v>0</v>
          </cell>
          <cell r="E671">
            <v>0</v>
          </cell>
          <cell r="G671">
            <v>0</v>
          </cell>
          <cell r="H671">
            <v>0</v>
          </cell>
          <cell r="J671">
            <v>0</v>
          </cell>
        </row>
        <row r="672">
          <cell r="B672" t="str">
            <v>Jumlah  I + II + III</v>
          </cell>
          <cell r="H672">
            <v>70037.5</v>
          </cell>
        </row>
        <row r="673">
          <cell r="B673" t="str">
            <v>Biaya Umum dan Keuntungan 10%</v>
          </cell>
          <cell r="H673">
            <v>7003.75</v>
          </cell>
        </row>
        <row r="674">
          <cell r="B674" t="str">
            <v>Total</v>
          </cell>
          <cell r="H674">
            <v>77041.25</v>
          </cell>
        </row>
        <row r="676">
          <cell r="B676" t="str">
            <v>Uraian Pekerjaan</v>
          </cell>
          <cell r="D676" t="str">
            <v>:  Pagar BRC</v>
          </cell>
        </row>
        <row r="677">
          <cell r="B677" t="str">
            <v>Satuan Pembayaran</v>
          </cell>
          <cell r="D677" t="str">
            <v>:  m'</v>
          </cell>
        </row>
        <row r="678">
          <cell r="A678" t="str">
            <v>1.5.7</v>
          </cell>
          <cell r="B678" t="str">
            <v>Harga Satuan</v>
          </cell>
          <cell r="D678">
            <v>139136.25</v>
          </cell>
        </row>
        <row r="680">
          <cell r="B680" t="str">
            <v>No</v>
          </cell>
          <cell r="C680" t="str">
            <v>Uraian</v>
          </cell>
          <cell r="E680" t="str">
            <v>Satuan</v>
          </cell>
          <cell r="F680" t="str">
            <v>Volume</v>
          </cell>
          <cell r="G680" t="str">
            <v>Harga Satuan     (Rp.)</v>
          </cell>
          <cell r="H680" t="str">
            <v>Jumlah                 (Rp.)</v>
          </cell>
          <cell r="J680" t="str">
            <v>Kode</v>
          </cell>
        </row>
        <row r="681">
          <cell r="B681">
            <v>0</v>
          </cell>
          <cell r="E681">
            <v>0</v>
          </cell>
          <cell r="G681">
            <v>0</v>
          </cell>
          <cell r="H681">
            <v>0</v>
          </cell>
          <cell r="J681">
            <v>0</v>
          </cell>
        </row>
        <row r="682">
          <cell r="B682" t="str">
            <v>I</v>
          </cell>
          <cell r="C682" t="str">
            <v>UPAH :</v>
          </cell>
          <cell r="E682">
            <v>0</v>
          </cell>
          <cell r="G682">
            <v>0</v>
          </cell>
          <cell r="H682">
            <v>0</v>
          </cell>
          <cell r="J682">
            <v>0</v>
          </cell>
        </row>
        <row r="683">
          <cell r="B683">
            <v>0</v>
          </cell>
          <cell r="C683" t="str">
            <v>Tukang Batu</v>
          </cell>
          <cell r="E683" t="str">
            <v>oh</v>
          </cell>
          <cell r="F683">
            <v>0.15</v>
          </cell>
          <cell r="G683">
            <v>25000</v>
          </cell>
          <cell r="H683">
            <v>3750</v>
          </cell>
          <cell r="J683" t="str">
            <v>u</v>
          </cell>
        </row>
        <row r="684">
          <cell r="B684">
            <v>0</v>
          </cell>
          <cell r="C684" t="str">
            <v>Kepala Tukang</v>
          </cell>
          <cell r="E684" t="str">
            <v>oh</v>
          </cell>
          <cell r="F684">
            <v>2.5000000000000001E-2</v>
          </cell>
          <cell r="G684">
            <v>27500</v>
          </cell>
          <cell r="H684">
            <v>687.5</v>
          </cell>
          <cell r="J684" t="str">
            <v>u</v>
          </cell>
        </row>
        <row r="685">
          <cell r="B685">
            <v>0</v>
          </cell>
          <cell r="C685" t="str">
            <v>Pekerja</v>
          </cell>
          <cell r="E685" t="str">
            <v>oh</v>
          </cell>
          <cell r="F685">
            <v>0.25</v>
          </cell>
          <cell r="G685">
            <v>18000</v>
          </cell>
          <cell r="H685">
            <v>4500</v>
          </cell>
          <cell r="J685" t="str">
            <v>u</v>
          </cell>
        </row>
        <row r="686">
          <cell r="B686">
            <v>0</v>
          </cell>
          <cell r="C686" t="str">
            <v>Mandor</v>
          </cell>
          <cell r="E686" t="str">
            <v>oh</v>
          </cell>
          <cell r="F686">
            <v>2.5000000000000001E-2</v>
          </cell>
          <cell r="G686">
            <v>30000</v>
          </cell>
          <cell r="H686">
            <v>750</v>
          </cell>
          <cell r="J686" t="str">
            <v>u</v>
          </cell>
        </row>
        <row r="687">
          <cell r="B687">
            <v>0</v>
          </cell>
          <cell r="E687">
            <v>0</v>
          </cell>
          <cell r="G687">
            <v>0</v>
          </cell>
          <cell r="H687">
            <v>9687.5</v>
          </cell>
          <cell r="J687">
            <v>0</v>
          </cell>
        </row>
        <row r="688">
          <cell r="B688">
            <v>0</v>
          </cell>
          <cell r="E688">
            <v>0</v>
          </cell>
          <cell r="G688">
            <v>0</v>
          </cell>
          <cell r="H688">
            <v>0</v>
          </cell>
          <cell r="J688">
            <v>0</v>
          </cell>
        </row>
        <row r="689">
          <cell r="B689" t="str">
            <v>II</v>
          </cell>
          <cell r="C689" t="str">
            <v>BAHAN :</v>
          </cell>
          <cell r="E689">
            <v>0</v>
          </cell>
          <cell r="G689">
            <v>0</v>
          </cell>
          <cell r="H689">
            <v>0</v>
          </cell>
          <cell r="J689">
            <v>0</v>
          </cell>
        </row>
        <row r="690">
          <cell r="B690">
            <v>0</v>
          </cell>
          <cell r="C690" t="str">
            <v>BRC lengkap</v>
          </cell>
          <cell r="E690" t="str">
            <v>m'</v>
          </cell>
          <cell r="F690">
            <v>1</v>
          </cell>
          <cell r="G690">
            <v>96000</v>
          </cell>
          <cell r="H690">
            <v>96000</v>
          </cell>
          <cell r="J690" t="str">
            <v>b</v>
          </cell>
        </row>
        <row r="691">
          <cell r="B691">
            <v>0</v>
          </cell>
          <cell r="C691" t="str">
            <v>Pipa GIP dia. 2.5"</v>
          </cell>
          <cell r="E691" t="str">
            <v>m'</v>
          </cell>
          <cell r="F691">
            <v>0.2</v>
          </cell>
          <cell r="G691">
            <v>57000</v>
          </cell>
          <cell r="H691">
            <v>11400</v>
          </cell>
          <cell r="J691" t="str">
            <v>b</v>
          </cell>
        </row>
        <row r="692">
          <cell r="B692">
            <v>0</v>
          </cell>
          <cell r="C692" t="str">
            <v>Klem BRC</v>
          </cell>
          <cell r="E692" t="str">
            <v>bh</v>
          </cell>
          <cell r="F692">
            <v>2.4</v>
          </cell>
          <cell r="G692">
            <v>2500</v>
          </cell>
          <cell r="H692">
            <v>6000</v>
          </cell>
          <cell r="J692" t="str">
            <v>b</v>
          </cell>
        </row>
        <row r="693">
          <cell r="B693">
            <v>0</v>
          </cell>
          <cell r="C693" t="str">
            <v>Mur baut</v>
          </cell>
          <cell r="E693" t="str">
            <v>bh</v>
          </cell>
          <cell r="F693">
            <v>2.4</v>
          </cell>
          <cell r="G693">
            <v>1000</v>
          </cell>
          <cell r="H693">
            <v>2400</v>
          </cell>
          <cell r="J693" t="str">
            <v>b</v>
          </cell>
        </row>
        <row r="694">
          <cell r="B694">
            <v>0</v>
          </cell>
          <cell r="E694">
            <v>0</v>
          </cell>
          <cell r="G694">
            <v>0</v>
          </cell>
          <cell r="H694">
            <v>115800</v>
          </cell>
          <cell r="J694">
            <v>0</v>
          </cell>
        </row>
        <row r="695">
          <cell r="B695">
            <v>0</v>
          </cell>
          <cell r="E695">
            <v>0</v>
          </cell>
          <cell r="G695">
            <v>0</v>
          </cell>
          <cell r="H695">
            <v>0</v>
          </cell>
          <cell r="J695">
            <v>0</v>
          </cell>
        </row>
        <row r="696">
          <cell r="B696" t="str">
            <v>III</v>
          </cell>
          <cell r="C696" t="str">
            <v>ALAT :</v>
          </cell>
          <cell r="E696">
            <v>0</v>
          </cell>
          <cell r="G696">
            <v>0</v>
          </cell>
          <cell r="H696">
            <v>0</v>
          </cell>
          <cell r="J696">
            <v>0</v>
          </cell>
        </row>
        <row r="697">
          <cell r="B697">
            <v>0</v>
          </cell>
          <cell r="C697" t="str">
            <v>Alat Bantu</v>
          </cell>
          <cell r="E697" t="str">
            <v>Ls</v>
          </cell>
          <cell r="F697">
            <v>1000</v>
          </cell>
          <cell r="G697">
            <v>1</v>
          </cell>
          <cell r="H697">
            <v>1000</v>
          </cell>
          <cell r="J697" t="str">
            <v>a</v>
          </cell>
        </row>
        <row r="698">
          <cell r="B698">
            <v>0</v>
          </cell>
          <cell r="E698">
            <v>0</v>
          </cell>
          <cell r="G698">
            <v>0</v>
          </cell>
          <cell r="H698">
            <v>1000</v>
          </cell>
          <cell r="J698">
            <v>0</v>
          </cell>
        </row>
        <row r="699">
          <cell r="B699">
            <v>0</v>
          </cell>
          <cell r="E699">
            <v>0</v>
          </cell>
          <cell r="G699">
            <v>0</v>
          </cell>
          <cell r="H699">
            <v>0</v>
          </cell>
          <cell r="J699">
            <v>0</v>
          </cell>
        </row>
        <row r="700">
          <cell r="B700">
            <v>0</v>
          </cell>
          <cell r="E700">
            <v>0</v>
          </cell>
          <cell r="G700">
            <v>0</v>
          </cell>
          <cell r="H700">
            <v>0</v>
          </cell>
          <cell r="J700">
            <v>0</v>
          </cell>
        </row>
        <row r="701">
          <cell r="B701" t="str">
            <v>Jumlah  I + II + III</v>
          </cell>
          <cell r="H701">
            <v>126487.5</v>
          </cell>
        </row>
        <row r="702">
          <cell r="B702" t="str">
            <v>Biaya Umum dan Keuntungan 10%</v>
          </cell>
          <cell r="H702">
            <v>12648.75</v>
          </cell>
        </row>
        <row r="703">
          <cell r="B703" t="str">
            <v>Total</v>
          </cell>
          <cell r="H703">
            <v>139136.25</v>
          </cell>
        </row>
        <row r="705">
          <cell r="B705" t="str">
            <v>Uraian Pekerjaan</v>
          </cell>
          <cell r="D705" t="str">
            <v>:  Pipa PVC, Ruber Ring dia. 250 mm</v>
          </cell>
        </row>
        <row r="706">
          <cell r="B706" t="str">
            <v>Satuan Pembayaran</v>
          </cell>
          <cell r="D706" t="str">
            <v>:  m'</v>
          </cell>
        </row>
        <row r="707">
          <cell r="A707" t="str">
            <v>2.1.1</v>
          </cell>
          <cell r="B707" t="str">
            <v>Harga Satuan</v>
          </cell>
          <cell r="D707">
            <v>288777.78999999998</v>
          </cell>
        </row>
        <row r="709">
          <cell r="B709" t="str">
            <v>No</v>
          </cell>
          <cell r="C709" t="str">
            <v>Uraian</v>
          </cell>
          <cell r="E709" t="str">
            <v>Satuan</v>
          </cell>
          <cell r="F709" t="str">
            <v>Volume</v>
          </cell>
          <cell r="G709" t="str">
            <v>Harga Satuan     (Rp.)</v>
          </cell>
          <cell r="H709" t="str">
            <v>Jumlah                 (Rp.)</v>
          </cell>
          <cell r="J709" t="str">
            <v>Kode</v>
          </cell>
        </row>
        <row r="710">
          <cell r="B710">
            <v>0</v>
          </cell>
          <cell r="E710">
            <v>0</v>
          </cell>
          <cell r="G710">
            <v>0</v>
          </cell>
          <cell r="H710">
            <v>0</v>
          </cell>
          <cell r="J710">
            <v>0</v>
          </cell>
        </row>
        <row r="711">
          <cell r="B711" t="str">
            <v>I</v>
          </cell>
          <cell r="C711" t="str">
            <v>UPAH :</v>
          </cell>
          <cell r="E711">
            <v>0</v>
          </cell>
          <cell r="G711">
            <v>0</v>
          </cell>
          <cell r="H711">
            <v>0</v>
          </cell>
          <cell r="J711">
            <v>0</v>
          </cell>
        </row>
        <row r="712">
          <cell r="B712">
            <v>0</v>
          </cell>
          <cell r="C712" t="str">
            <v>Pekerja</v>
          </cell>
          <cell r="E712" t="str">
            <v>oh</v>
          </cell>
          <cell r="F712">
            <v>0.36501445700000001</v>
          </cell>
          <cell r="G712">
            <v>18000</v>
          </cell>
          <cell r="H712">
            <v>6570.2602260000003</v>
          </cell>
          <cell r="J712" t="str">
            <v>u</v>
          </cell>
        </row>
        <row r="713">
          <cell r="B713">
            <v>0</v>
          </cell>
          <cell r="C713" t="str">
            <v>Tukang Pipa</v>
          </cell>
          <cell r="E713" t="str">
            <v>oh</v>
          </cell>
          <cell r="F713">
            <v>0.04</v>
          </cell>
          <cell r="G713">
            <v>25000</v>
          </cell>
          <cell r="H713">
            <v>1000</v>
          </cell>
          <cell r="J713" t="str">
            <v>u</v>
          </cell>
        </row>
        <row r="714">
          <cell r="B714">
            <v>0</v>
          </cell>
          <cell r="C714" t="str">
            <v>Kepala Tukang</v>
          </cell>
          <cell r="E714" t="str">
            <v>oh</v>
          </cell>
          <cell r="F714">
            <v>0.01</v>
          </cell>
          <cell r="G714">
            <v>27500</v>
          </cell>
          <cell r="H714">
            <v>275</v>
          </cell>
          <cell r="J714" t="str">
            <v>u</v>
          </cell>
        </row>
        <row r="715">
          <cell r="B715">
            <v>0</v>
          </cell>
          <cell r="C715" t="str">
            <v>Mandor</v>
          </cell>
          <cell r="E715" t="str">
            <v>oh</v>
          </cell>
          <cell r="F715">
            <v>0.01</v>
          </cell>
          <cell r="G715">
            <v>30000</v>
          </cell>
          <cell r="H715">
            <v>300</v>
          </cell>
          <cell r="J715" t="str">
            <v>u</v>
          </cell>
        </row>
        <row r="716">
          <cell r="B716">
            <v>0</v>
          </cell>
          <cell r="E716">
            <v>0</v>
          </cell>
          <cell r="G716">
            <v>0</v>
          </cell>
          <cell r="H716">
            <v>8145.2602260000003</v>
          </cell>
          <cell r="J716">
            <v>0</v>
          </cell>
        </row>
        <row r="717">
          <cell r="B717">
            <v>0</v>
          </cell>
          <cell r="E717">
            <v>0</v>
          </cell>
          <cell r="G717">
            <v>0</v>
          </cell>
          <cell r="H717">
            <v>0</v>
          </cell>
          <cell r="J717">
            <v>0</v>
          </cell>
        </row>
        <row r="718">
          <cell r="B718" t="str">
            <v>II</v>
          </cell>
          <cell r="C718" t="str">
            <v>BAHAN :</v>
          </cell>
          <cell r="E718">
            <v>0</v>
          </cell>
          <cell r="G718">
            <v>0</v>
          </cell>
          <cell r="H718">
            <v>0</v>
          </cell>
          <cell r="J718">
            <v>0</v>
          </cell>
        </row>
        <row r="719">
          <cell r="B719">
            <v>0</v>
          </cell>
          <cell r="C719" t="str">
            <v>Pipa PVC, Ruber ring dia. 250 mm</v>
          </cell>
          <cell r="E719" t="str">
            <v>m</v>
          </cell>
          <cell r="F719">
            <v>1.1000000000000001</v>
          </cell>
          <cell r="G719">
            <v>230000</v>
          </cell>
          <cell r="H719">
            <v>253000.00000000003</v>
          </cell>
          <cell r="J719" t="str">
            <v>b</v>
          </cell>
        </row>
        <row r="720">
          <cell r="B720">
            <v>0</v>
          </cell>
          <cell r="C720" t="str">
            <v>Lem pvc</v>
          </cell>
          <cell r="E720" t="str">
            <v>kg</v>
          </cell>
          <cell r="F720">
            <v>0.04</v>
          </cell>
          <cell r="G720">
            <v>19500</v>
          </cell>
          <cell r="H720">
            <v>780</v>
          </cell>
          <cell r="J720" t="str">
            <v>b</v>
          </cell>
        </row>
        <row r="721">
          <cell r="B721">
            <v>0</v>
          </cell>
          <cell r="E721">
            <v>0</v>
          </cell>
          <cell r="G721">
            <v>0</v>
          </cell>
          <cell r="H721">
            <v>253780.00000000003</v>
          </cell>
          <cell r="J721">
            <v>0</v>
          </cell>
        </row>
        <row r="722">
          <cell r="B722">
            <v>0</v>
          </cell>
          <cell r="E722">
            <v>0</v>
          </cell>
          <cell r="G722">
            <v>0</v>
          </cell>
          <cell r="H722">
            <v>0</v>
          </cell>
          <cell r="J722">
            <v>0</v>
          </cell>
        </row>
        <row r="723">
          <cell r="B723" t="str">
            <v>III</v>
          </cell>
          <cell r="C723" t="str">
            <v>ALAT :</v>
          </cell>
          <cell r="E723">
            <v>0</v>
          </cell>
          <cell r="G723">
            <v>0</v>
          </cell>
          <cell r="H723">
            <v>0</v>
          </cell>
          <cell r="J723">
            <v>0</v>
          </cell>
        </row>
        <row r="724">
          <cell r="B724">
            <v>0</v>
          </cell>
          <cell r="C724" t="str">
            <v>Alat Bantu</v>
          </cell>
          <cell r="E724" t="str">
            <v>Ls</v>
          </cell>
          <cell r="F724">
            <v>600</v>
          </cell>
          <cell r="G724">
            <v>1</v>
          </cell>
          <cell r="H724">
            <v>600</v>
          </cell>
          <cell r="J724" t="str">
            <v>a</v>
          </cell>
        </row>
        <row r="725">
          <cell r="B725">
            <v>0</v>
          </cell>
          <cell r="E725">
            <v>0</v>
          </cell>
          <cell r="G725">
            <v>0</v>
          </cell>
          <cell r="H725">
            <v>600</v>
          </cell>
          <cell r="J725">
            <v>0</v>
          </cell>
        </row>
        <row r="726">
          <cell r="B726">
            <v>0</v>
          </cell>
          <cell r="E726">
            <v>0</v>
          </cell>
          <cell r="G726">
            <v>0</v>
          </cell>
          <cell r="H726">
            <v>0</v>
          </cell>
          <cell r="J726">
            <v>0</v>
          </cell>
        </row>
        <row r="727">
          <cell r="B727">
            <v>0</v>
          </cell>
          <cell r="E727">
            <v>0</v>
          </cell>
          <cell r="G727">
            <v>0</v>
          </cell>
          <cell r="H727">
            <v>0</v>
          </cell>
          <cell r="J727">
            <v>0</v>
          </cell>
        </row>
        <row r="728">
          <cell r="B728">
            <v>0</v>
          </cell>
          <cell r="E728">
            <v>0</v>
          </cell>
          <cell r="G728">
            <v>0</v>
          </cell>
          <cell r="H728">
            <v>0</v>
          </cell>
          <cell r="J728">
            <v>0</v>
          </cell>
        </row>
        <row r="729">
          <cell r="B729">
            <v>0</v>
          </cell>
          <cell r="E729">
            <v>0</v>
          </cell>
          <cell r="G729">
            <v>0</v>
          </cell>
          <cell r="H729">
            <v>0</v>
          </cell>
          <cell r="J729">
            <v>0</v>
          </cell>
        </row>
        <row r="730">
          <cell r="B730" t="str">
            <v>Jumlah  I + II + III</v>
          </cell>
          <cell r="H730">
            <v>262525.26022600004</v>
          </cell>
        </row>
        <row r="731">
          <cell r="B731" t="str">
            <v>Biaya Umum dan Keuntungan 10%</v>
          </cell>
          <cell r="H731">
            <v>26252.526022600006</v>
          </cell>
        </row>
        <row r="732">
          <cell r="B732" t="str">
            <v>Total</v>
          </cell>
          <cell r="H732">
            <v>288777.78624860005</v>
          </cell>
        </row>
        <row r="734">
          <cell r="B734" t="str">
            <v>Uraian Pekerjaan</v>
          </cell>
          <cell r="D734" t="str">
            <v>:  Pipa GIP, dia 250 mm</v>
          </cell>
        </row>
        <row r="735">
          <cell r="B735" t="str">
            <v>Satuan Pembayaran</v>
          </cell>
          <cell r="D735" t="str">
            <v>:  m'</v>
          </cell>
        </row>
        <row r="736">
          <cell r="A736" t="str">
            <v>2.1.2</v>
          </cell>
          <cell r="B736" t="str">
            <v>Harga Satuan</v>
          </cell>
          <cell r="D736">
            <v>470772.5</v>
          </cell>
        </row>
        <row r="738">
          <cell r="B738" t="str">
            <v>No</v>
          </cell>
          <cell r="C738" t="str">
            <v>Uraian</v>
          </cell>
          <cell r="E738" t="str">
            <v>Satuan</v>
          </cell>
          <cell r="F738" t="str">
            <v>Volume</v>
          </cell>
          <cell r="G738" t="str">
            <v>Harga Satuan     (Rp.)</v>
          </cell>
          <cell r="H738" t="str">
            <v>Jumlah                 (Rp.)</v>
          </cell>
          <cell r="J738" t="str">
            <v>Kode</v>
          </cell>
        </row>
        <row r="739">
          <cell r="B739">
            <v>0</v>
          </cell>
          <cell r="E739">
            <v>0</v>
          </cell>
          <cell r="G739">
            <v>0</v>
          </cell>
          <cell r="H739">
            <v>0</v>
          </cell>
          <cell r="J739">
            <v>0</v>
          </cell>
        </row>
        <row r="740">
          <cell r="B740" t="str">
            <v>I</v>
          </cell>
          <cell r="C740" t="str">
            <v>UPAH :</v>
          </cell>
          <cell r="E740">
            <v>0</v>
          </cell>
          <cell r="G740">
            <v>0</v>
          </cell>
          <cell r="H740">
            <v>0</v>
          </cell>
          <cell r="J740">
            <v>0</v>
          </cell>
        </row>
        <row r="741">
          <cell r="B741">
            <v>0</v>
          </cell>
          <cell r="C741" t="str">
            <v>Pekerja</v>
          </cell>
          <cell r="E741" t="str">
            <v>oh</v>
          </cell>
          <cell r="F741">
            <v>0.85</v>
          </cell>
          <cell r="G741">
            <v>18000</v>
          </cell>
          <cell r="H741">
            <v>15300</v>
          </cell>
          <cell r="J741" t="str">
            <v>u</v>
          </cell>
        </row>
        <row r="742">
          <cell r="B742">
            <v>0</v>
          </cell>
          <cell r="C742" t="str">
            <v>Tukang Pipa</v>
          </cell>
          <cell r="E742" t="str">
            <v>oh</v>
          </cell>
          <cell r="F742">
            <v>8.5000000000000006E-2</v>
          </cell>
          <cell r="G742">
            <v>25000</v>
          </cell>
          <cell r="H742">
            <v>2125</v>
          </cell>
          <cell r="J742" t="str">
            <v>u</v>
          </cell>
        </row>
        <row r="743">
          <cell r="B743">
            <v>0</v>
          </cell>
          <cell r="C743" t="str">
            <v>Kepala Tukang</v>
          </cell>
          <cell r="E743" t="str">
            <v>oh</v>
          </cell>
          <cell r="F743">
            <v>0.02</v>
          </cell>
          <cell r="G743">
            <v>27500</v>
          </cell>
          <cell r="H743">
            <v>550</v>
          </cell>
          <cell r="J743" t="str">
            <v>u</v>
          </cell>
        </row>
        <row r="744">
          <cell r="B744">
            <v>0</v>
          </cell>
          <cell r="E744">
            <v>0</v>
          </cell>
          <cell r="G744">
            <v>0</v>
          </cell>
          <cell r="H744">
            <v>17975</v>
          </cell>
          <cell r="J744">
            <v>0</v>
          </cell>
        </row>
        <row r="745">
          <cell r="B745">
            <v>0</v>
          </cell>
          <cell r="E745">
            <v>0</v>
          </cell>
          <cell r="G745">
            <v>0</v>
          </cell>
          <cell r="H745">
            <v>0</v>
          </cell>
          <cell r="J745">
            <v>0</v>
          </cell>
        </row>
        <row r="746">
          <cell r="B746" t="str">
            <v>II</v>
          </cell>
          <cell r="C746" t="str">
            <v>BAHAN :</v>
          </cell>
          <cell r="E746">
            <v>0</v>
          </cell>
          <cell r="G746">
            <v>0</v>
          </cell>
          <cell r="H746">
            <v>0</v>
          </cell>
          <cell r="J746">
            <v>0</v>
          </cell>
        </row>
        <row r="747">
          <cell r="B747">
            <v>0</v>
          </cell>
          <cell r="C747" t="str">
            <v>Pipa GIP, dia. 250 mm</v>
          </cell>
          <cell r="E747" t="str">
            <v>m</v>
          </cell>
          <cell r="F747">
            <v>1</v>
          </cell>
          <cell r="G747">
            <v>405000</v>
          </cell>
          <cell r="H747">
            <v>405000</v>
          </cell>
          <cell r="J747" t="str">
            <v>b</v>
          </cell>
        </row>
        <row r="748">
          <cell r="B748">
            <v>0</v>
          </cell>
          <cell r="E748">
            <v>0</v>
          </cell>
          <cell r="G748">
            <v>0</v>
          </cell>
          <cell r="H748">
            <v>405000</v>
          </cell>
          <cell r="J748">
            <v>0</v>
          </cell>
        </row>
        <row r="749">
          <cell r="B749">
            <v>0</v>
          </cell>
          <cell r="E749">
            <v>0</v>
          </cell>
          <cell r="G749">
            <v>0</v>
          </cell>
          <cell r="H749">
            <v>0</v>
          </cell>
          <cell r="J749">
            <v>0</v>
          </cell>
        </row>
        <row r="750">
          <cell r="B750" t="str">
            <v>III</v>
          </cell>
          <cell r="C750" t="str">
            <v>ALAT :</v>
          </cell>
          <cell r="E750">
            <v>0</v>
          </cell>
          <cell r="G750">
            <v>0</v>
          </cell>
          <cell r="H750">
            <v>0</v>
          </cell>
          <cell r="J750">
            <v>0</v>
          </cell>
        </row>
        <row r="751">
          <cell r="B751">
            <v>0</v>
          </cell>
          <cell r="C751" t="str">
            <v>Alat Bantu</v>
          </cell>
          <cell r="E751" t="str">
            <v>Ls</v>
          </cell>
          <cell r="F751">
            <v>5000</v>
          </cell>
          <cell r="G751">
            <v>1</v>
          </cell>
          <cell r="H751">
            <v>5000</v>
          </cell>
          <cell r="J751" t="str">
            <v>a</v>
          </cell>
        </row>
        <row r="752">
          <cell r="B752">
            <v>0</v>
          </cell>
          <cell r="E752">
            <v>0</v>
          </cell>
          <cell r="G752">
            <v>0</v>
          </cell>
          <cell r="H752">
            <v>5000</v>
          </cell>
          <cell r="J752">
            <v>0</v>
          </cell>
        </row>
        <row r="753">
          <cell r="B753">
            <v>0</v>
          </cell>
          <cell r="E753">
            <v>0</v>
          </cell>
          <cell r="G753">
            <v>0</v>
          </cell>
          <cell r="H753">
            <v>0</v>
          </cell>
          <cell r="J753">
            <v>0</v>
          </cell>
        </row>
        <row r="754">
          <cell r="B754">
            <v>0</v>
          </cell>
          <cell r="E754">
            <v>0</v>
          </cell>
          <cell r="G754">
            <v>0</v>
          </cell>
          <cell r="H754">
            <v>0</v>
          </cell>
          <cell r="J754">
            <v>0</v>
          </cell>
        </row>
        <row r="755">
          <cell r="B755">
            <v>0</v>
          </cell>
          <cell r="E755">
            <v>0</v>
          </cell>
          <cell r="G755">
            <v>0</v>
          </cell>
          <cell r="H755">
            <v>0</v>
          </cell>
          <cell r="J755">
            <v>0</v>
          </cell>
        </row>
        <row r="756">
          <cell r="B756">
            <v>0</v>
          </cell>
          <cell r="E756">
            <v>0</v>
          </cell>
          <cell r="G756">
            <v>0</v>
          </cell>
          <cell r="H756">
            <v>0</v>
          </cell>
          <cell r="J756">
            <v>0</v>
          </cell>
        </row>
        <row r="757">
          <cell r="B757">
            <v>0</v>
          </cell>
          <cell r="E757">
            <v>0</v>
          </cell>
          <cell r="G757">
            <v>0</v>
          </cell>
          <cell r="H757">
            <v>0</v>
          </cell>
          <cell r="J757">
            <v>0</v>
          </cell>
        </row>
        <row r="758">
          <cell r="B758">
            <v>0</v>
          </cell>
          <cell r="E758">
            <v>0</v>
          </cell>
          <cell r="G758">
            <v>0</v>
          </cell>
          <cell r="H758">
            <v>0</v>
          </cell>
          <cell r="J758">
            <v>0</v>
          </cell>
        </row>
        <row r="759">
          <cell r="B759" t="str">
            <v>Jumlah  I + II + III</v>
          </cell>
          <cell r="H759">
            <v>427975</v>
          </cell>
        </row>
        <row r="760">
          <cell r="B760" t="str">
            <v>Biaya Umum dan Keuntungan 10%</v>
          </cell>
          <cell r="H760">
            <v>42797.5</v>
          </cell>
        </row>
        <row r="761">
          <cell r="B761" t="str">
            <v>Total</v>
          </cell>
          <cell r="H761">
            <v>470772.5</v>
          </cell>
        </row>
        <row r="763">
          <cell r="B763" t="str">
            <v>Uraian Pekerjaan</v>
          </cell>
          <cell r="D763" t="str">
            <v>:  Pipa PVC, dia 300 mm</v>
          </cell>
        </row>
        <row r="764">
          <cell r="B764" t="str">
            <v>Satuan Pembayaran</v>
          </cell>
          <cell r="D764" t="str">
            <v>:  m'</v>
          </cell>
        </row>
        <row r="765">
          <cell r="A765" t="str">
            <v>2.1.3</v>
          </cell>
          <cell r="B765" t="str">
            <v>Harga Satuan</v>
          </cell>
          <cell r="D765">
            <v>370067.79</v>
          </cell>
        </row>
        <row r="767">
          <cell r="B767" t="str">
            <v>No</v>
          </cell>
          <cell r="C767" t="str">
            <v>Uraian</v>
          </cell>
          <cell r="E767" t="str">
            <v>Satuan</v>
          </cell>
          <cell r="F767" t="str">
            <v>Volume</v>
          </cell>
          <cell r="G767" t="str">
            <v>Harga Satuan     (Rp.)</v>
          </cell>
          <cell r="H767" t="str">
            <v>Jumlah                 (Rp.)</v>
          </cell>
          <cell r="J767" t="str">
            <v>Kode</v>
          </cell>
        </row>
        <row r="768">
          <cell r="B768">
            <v>0</v>
          </cell>
          <cell r="E768">
            <v>0</v>
          </cell>
          <cell r="G768">
            <v>0</v>
          </cell>
          <cell r="H768">
            <v>0</v>
          </cell>
          <cell r="J768">
            <v>0</v>
          </cell>
        </row>
        <row r="769">
          <cell r="B769" t="str">
            <v>I</v>
          </cell>
          <cell r="C769" t="str">
            <v>UPAH :</v>
          </cell>
          <cell r="E769">
            <v>0</v>
          </cell>
          <cell r="G769">
            <v>0</v>
          </cell>
          <cell r="H769">
            <v>0</v>
          </cell>
          <cell r="J769">
            <v>0</v>
          </cell>
        </row>
        <row r="770">
          <cell r="B770">
            <v>0</v>
          </cell>
          <cell r="C770" t="str">
            <v>Pekerja</v>
          </cell>
          <cell r="E770" t="str">
            <v>oh</v>
          </cell>
          <cell r="F770">
            <v>0.36501445700000001</v>
          </cell>
          <cell r="G770">
            <v>18000</v>
          </cell>
          <cell r="H770">
            <v>6570.2602260000003</v>
          </cell>
          <cell r="J770" t="str">
            <v>u</v>
          </cell>
        </row>
        <row r="771">
          <cell r="B771">
            <v>0</v>
          </cell>
          <cell r="C771" t="str">
            <v>Tukang Pipa</v>
          </cell>
          <cell r="E771" t="str">
            <v>oh</v>
          </cell>
          <cell r="F771">
            <v>0.04</v>
          </cell>
          <cell r="G771">
            <v>25000</v>
          </cell>
          <cell r="H771">
            <v>1000</v>
          </cell>
          <cell r="J771" t="str">
            <v>u</v>
          </cell>
        </row>
        <row r="772">
          <cell r="B772">
            <v>0</v>
          </cell>
          <cell r="C772" t="str">
            <v>Kepala Tukang</v>
          </cell>
          <cell r="E772" t="str">
            <v>oh</v>
          </cell>
          <cell r="F772">
            <v>0.01</v>
          </cell>
          <cell r="G772">
            <v>27500</v>
          </cell>
          <cell r="H772">
            <v>275</v>
          </cell>
          <cell r="J772" t="str">
            <v>u</v>
          </cell>
        </row>
        <row r="773">
          <cell r="B773">
            <v>0</v>
          </cell>
          <cell r="C773" t="str">
            <v>Mandor</v>
          </cell>
          <cell r="E773" t="str">
            <v>oh</v>
          </cell>
          <cell r="F773">
            <v>0.01</v>
          </cell>
          <cell r="G773">
            <v>30000</v>
          </cell>
          <cell r="H773">
            <v>300</v>
          </cell>
          <cell r="J773" t="str">
            <v>u</v>
          </cell>
        </row>
        <row r="774">
          <cell r="B774">
            <v>0</v>
          </cell>
          <cell r="E774">
            <v>0</v>
          </cell>
          <cell r="G774">
            <v>0</v>
          </cell>
          <cell r="H774">
            <v>8145.2602260000003</v>
          </cell>
          <cell r="J774">
            <v>0</v>
          </cell>
        </row>
        <row r="775">
          <cell r="B775">
            <v>0</v>
          </cell>
          <cell r="E775">
            <v>0</v>
          </cell>
          <cell r="G775">
            <v>0</v>
          </cell>
          <cell r="H775">
            <v>0</v>
          </cell>
          <cell r="J775">
            <v>0</v>
          </cell>
        </row>
        <row r="776">
          <cell r="B776" t="str">
            <v>II</v>
          </cell>
          <cell r="C776" t="str">
            <v>BAHAN :</v>
          </cell>
          <cell r="E776">
            <v>0</v>
          </cell>
          <cell r="G776">
            <v>0</v>
          </cell>
          <cell r="H776">
            <v>0</v>
          </cell>
          <cell r="J776">
            <v>0</v>
          </cell>
        </row>
        <row r="777">
          <cell r="B777">
            <v>0</v>
          </cell>
          <cell r="C777" t="str">
            <v>Pipa PVC, Ruber ring dia. 300 mm</v>
          </cell>
          <cell r="E777" t="str">
            <v>m</v>
          </cell>
          <cell r="F777">
            <v>1.1000000000000001</v>
          </cell>
          <cell r="G777">
            <v>295000</v>
          </cell>
          <cell r="H777">
            <v>324500</v>
          </cell>
          <cell r="J777" t="str">
            <v>b</v>
          </cell>
        </row>
        <row r="778">
          <cell r="B778">
            <v>0</v>
          </cell>
          <cell r="C778" t="str">
            <v>Lem pvc</v>
          </cell>
          <cell r="E778" t="str">
            <v>kg</v>
          </cell>
          <cell r="F778">
            <v>0.04</v>
          </cell>
          <cell r="G778">
            <v>19500</v>
          </cell>
          <cell r="H778">
            <v>780</v>
          </cell>
          <cell r="J778" t="str">
            <v>b</v>
          </cell>
        </row>
        <row r="779">
          <cell r="B779">
            <v>0</v>
          </cell>
          <cell r="E779">
            <v>0</v>
          </cell>
          <cell r="G779">
            <v>0</v>
          </cell>
          <cell r="H779">
            <v>325280</v>
          </cell>
          <cell r="J779">
            <v>0</v>
          </cell>
        </row>
        <row r="780">
          <cell r="B780">
            <v>0</v>
          </cell>
          <cell r="E780">
            <v>0</v>
          </cell>
          <cell r="G780">
            <v>0</v>
          </cell>
          <cell r="H780">
            <v>0</v>
          </cell>
          <cell r="J780">
            <v>0</v>
          </cell>
        </row>
        <row r="781">
          <cell r="B781" t="str">
            <v>III</v>
          </cell>
          <cell r="C781" t="str">
            <v>ALAT :</v>
          </cell>
          <cell r="E781">
            <v>0</v>
          </cell>
          <cell r="G781">
            <v>0</v>
          </cell>
          <cell r="H781">
            <v>0</v>
          </cell>
          <cell r="J781">
            <v>0</v>
          </cell>
        </row>
        <row r="782">
          <cell r="B782">
            <v>0</v>
          </cell>
          <cell r="C782" t="str">
            <v>Alat Bantu</v>
          </cell>
          <cell r="E782" t="str">
            <v>Ls</v>
          </cell>
          <cell r="F782">
            <v>3000</v>
          </cell>
          <cell r="G782">
            <v>1</v>
          </cell>
          <cell r="H782">
            <v>3000</v>
          </cell>
          <cell r="J782" t="str">
            <v>a</v>
          </cell>
        </row>
        <row r="783">
          <cell r="B783">
            <v>0</v>
          </cell>
          <cell r="E783">
            <v>0</v>
          </cell>
          <cell r="G783">
            <v>0</v>
          </cell>
          <cell r="H783">
            <v>3000</v>
          </cell>
          <cell r="J783">
            <v>0</v>
          </cell>
        </row>
        <row r="784">
          <cell r="B784">
            <v>0</v>
          </cell>
          <cell r="E784">
            <v>0</v>
          </cell>
          <cell r="G784">
            <v>0</v>
          </cell>
          <cell r="H784">
            <v>0</v>
          </cell>
          <cell r="J784">
            <v>0</v>
          </cell>
        </row>
        <row r="785">
          <cell r="B785">
            <v>0</v>
          </cell>
          <cell r="E785">
            <v>0</v>
          </cell>
          <cell r="G785">
            <v>0</v>
          </cell>
          <cell r="H785">
            <v>0</v>
          </cell>
          <cell r="J785">
            <v>0</v>
          </cell>
        </row>
        <row r="786">
          <cell r="B786">
            <v>0</v>
          </cell>
          <cell r="E786">
            <v>0</v>
          </cell>
          <cell r="G786">
            <v>0</v>
          </cell>
          <cell r="H786">
            <v>0</v>
          </cell>
          <cell r="J786">
            <v>0</v>
          </cell>
        </row>
        <row r="787">
          <cell r="B787">
            <v>0</v>
          </cell>
          <cell r="E787">
            <v>0</v>
          </cell>
          <cell r="G787">
            <v>0</v>
          </cell>
          <cell r="H787">
            <v>0</v>
          </cell>
          <cell r="J787">
            <v>0</v>
          </cell>
        </row>
        <row r="788">
          <cell r="B788" t="str">
            <v>Jumlah  I + II + III</v>
          </cell>
          <cell r="H788">
            <v>336425.26022599998</v>
          </cell>
        </row>
        <row r="789">
          <cell r="B789" t="str">
            <v>Biaya Umum dan Keuntungan 10%</v>
          </cell>
          <cell r="H789">
            <v>33642.526022600003</v>
          </cell>
        </row>
        <row r="790">
          <cell r="B790" t="str">
            <v>Total</v>
          </cell>
          <cell r="H790">
            <v>370067.78624859999</v>
          </cell>
        </row>
        <row r="792">
          <cell r="B792" t="str">
            <v>Uraian Pekerjaan</v>
          </cell>
          <cell r="D792" t="str">
            <v>:  Bend PVC, dia 250 mm</v>
          </cell>
        </row>
        <row r="793">
          <cell r="B793" t="str">
            <v>Satuan Pembayaran</v>
          </cell>
          <cell r="D793" t="str">
            <v>:  bh</v>
          </cell>
        </row>
        <row r="794">
          <cell r="A794" t="str">
            <v>2.1.4</v>
          </cell>
          <cell r="B794" t="str">
            <v>Harga Satuan</v>
          </cell>
          <cell r="D794">
            <v>1086800</v>
          </cell>
        </row>
        <row r="796">
          <cell r="B796" t="str">
            <v>No</v>
          </cell>
          <cell r="C796" t="str">
            <v>Uraian</v>
          </cell>
          <cell r="E796" t="str">
            <v>Satuan</v>
          </cell>
          <cell r="F796" t="str">
            <v>Volume</v>
          </cell>
          <cell r="G796" t="str">
            <v>Harga Satuan     (Rp.)</v>
          </cell>
          <cell r="H796" t="str">
            <v>Jumlah                 (Rp.)</v>
          </cell>
          <cell r="J796" t="str">
            <v>Kode</v>
          </cell>
        </row>
        <row r="797">
          <cell r="B797">
            <v>0</v>
          </cell>
          <cell r="E797">
            <v>0</v>
          </cell>
          <cell r="G797">
            <v>0</v>
          </cell>
          <cell r="H797">
            <v>0</v>
          </cell>
          <cell r="J797">
            <v>0</v>
          </cell>
        </row>
        <row r="798">
          <cell r="B798" t="str">
            <v>I</v>
          </cell>
          <cell r="C798" t="str">
            <v>UPAH :</v>
          </cell>
          <cell r="E798">
            <v>0</v>
          </cell>
          <cell r="G798">
            <v>0</v>
          </cell>
          <cell r="H798">
            <v>0</v>
          </cell>
          <cell r="J798">
            <v>0</v>
          </cell>
        </row>
        <row r="799">
          <cell r="B799">
            <v>0</v>
          </cell>
          <cell r="E799">
            <v>0</v>
          </cell>
          <cell r="G799">
            <v>0</v>
          </cell>
          <cell r="H799">
            <v>0</v>
          </cell>
          <cell r="J799">
            <v>0</v>
          </cell>
        </row>
        <row r="800">
          <cell r="B800">
            <v>0</v>
          </cell>
          <cell r="E800">
            <v>0</v>
          </cell>
          <cell r="G800">
            <v>0</v>
          </cell>
          <cell r="H800">
            <v>0</v>
          </cell>
          <cell r="J800">
            <v>0</v>
          </cell>
        </row>
        <row r="801">
          <cell r="B801" t="str">
            <v>II</v>
          </cell>
          <cell r="C801" t="str">
            <v>BAHAN :</v>
          </cell>
          <cell r="E801">
            <v>0</v>
          </cell>
          <cell r="G801">
            <v>0</v>
          </cell>
          <cell r="H801">
            <v>0</v>
          </cell>
          <cell r="J801">
            <v>0</v>
          </cell>
        </row>
        <row r="802">
          <cell r="B802">
            <v>0</v>
          </cell>
          <cell r="C802" t="str">
            <v>Bend PVC, dia 250 mm</v>
          </cell>
          <cell r="E802" t="str">
            <v>bh</v>
          </cell>
          <cell r="F802">
            <v>1</v>
          </cell>
          <cell r="G802">
            <v>988000</v>
          </cell>
          <cell r="H802">
            <v>988000</v>
          </cell>
          <cell r="J802" t="str">
            <v>b</v>
          </cell>
        </row>
        <row r="803">
          <cell r="B803">
            <v>0</v>
          </cell>
          <cell r="E803">
            <v>0</v>
          </cell>
          <cell r="G803">
            <v>0</v>
          </cell>
          <cell r="H803">
            <v>988000</v>
          </cell>
          <cell r="J803">
            <v>0</v>
          </cell>
        </row>
        <row r="804">
          <cell r="B804">
            <v>0</v>
          </cell>
          <cell r="E804">
            <v>0</v>
          </cell>
          <cell r="G804">
            <v>0</v>
          </cell>
          <cell r="H804">
            <v>0</v>
          </cell>
          <cell r="J804">
            <v>0</v>
          </cell>
        </row>
        <row r="805">
          <cell r="B805" t="str">
            <v>III</v>
          </cell>
          <cell r="C805" t="str">
            <v>ALAT :</v>
          </cell>
          <cell r="E805">
            <v>0</v>
          </cell>
          <cell r="G805">
            <v>0</v>
          </cell>
          <cell r="H805">
            <v>0</v>
          </cell>
          <cell r="J805">
            <v>0</v>
          </cell>
        </row>
        <row r="806">
          <cell r="B806">
            <v>0</v>
          </cell>
          <cell r="E806">
            <v>0</v>
          </cell>
          <cell r="G806">
            <v>0</v>
          </cell>
          <cell r="H806">
            <v>0</v>
          </cell>
          <cell r="J806">
            <v>0</v>
          </cell>
        </row>
        <row r="807">
          <cell r="B807">
            <v>0</v>
          </cell>
          <cell r="E807">
            <v>0</v>
          </cell>
          <cell r="G807">
            <v>0</v>
          </cell>
          <cell r="H807">
            <v>0</v>
          </cell>
          <cell r="J807">
            <v>0</v>
          </cell>
        </row>
        <row r="808">
          <cell r="B808">
            <v>0</v>
          </cell>
          <cell r="E808">
            <v>0</v>
          </cell>
          <cell r="G808">
            <v>0</v>
          </cell>
          <cell r="H808">
            <v>0</v>
          </cell>
          <cell r="J808">
            <v>0</v>
          </cell>
        </row>
        <row r="809">
          <cell r="B809">
            <v>0</v>
          </cell>
          <cell r="E809">
            <v>0</v>
          </cell>
          <cell r="G809">
            <v>0</v>
          </cell>
          <cell r="H809">
            <v>0</v>
          </cell>
          <cell r="J809">
            <v>0</v>
          </cell>
        </row>
        <row r="810">
          <cell r="B810">
            <v>0</v>
          </cell>
          <cell r="E810">
            <v>0</v>
          </cell>
          <cell r="G810">
            <v>0</v>
          </cell>
          <cell r="H810">
            <v>0</v>
          </cell>
          <cell r="J810">
            <v>0</v>
          </cell>
        </row>
        <row r="811">
          <cell r="B811">
            <v>0</v>
          </cell>
          <cell r="E811">
            <v>0</v>
          </cell>
          <cell r="G811">
            <v>0</v>
          </cell>
          <cell r="H811">
            <v>0</v>
          </cell>
          <cell r="J811">
            <v>0</v>
          </cell>
        </row>
        <row r="812">
          <cell r="B812">
            <v>0</v>
          </cell>
          <cell r="E812">
            <v>0</v>
          </cell>
          <cell r="G812">
            <v>0</v>
          </cell>
          <cell r="H812">
            <v>0</v>
          </cell>
          <cell r="J812">
            <v>0</v>
          </cell>
        </row>
        <row r="813">
          <cell r="B813">
            <v>0</v>
          </cell>
          <cell r="E813">
            <v>0</v>
          </cell>
          <cell r="G813">
            <v>0</v>
          </cell>
          <cell r="H813">
            <v>0</v>
          </cell>
          <cell r="J813">
            <v>0</v>
          </cell>
        </row>
        <row r="814">
          <cell r="B814">
            <v>0</v>
          </cell>
          <cell r="E814">
            <v>0</v>
          </cell>
          <cell r="G814">
            <v>0</v>
          </cell>
          <cell r="H814">
            <v>0</v>
          </cell>
          <cell r="J814">
            <v>0</v>
          </cell>
        </row>
        <row r="815">
          <cell r="B815">
            <v>0</v>
          </cell>
          <cell r="E815">
            <v>0</v>
          </cell>
          <cell r="G815">
            <v>0</v>
          </cell>
          <cell r="H815">
            <v>0</v>
          </cell>
          <cell r="J815">
            <v>0</v>
          </cell>
        </row>
        <row r="816">
          <cell r="B816">
            <v>0</v>
          </cell>
          <cell r="E816">
            <v>0</v>
          </cell>
          <cell r="G816">
            <v>0</v>
          </cell>
          <cell r="H816">
            <v>0</v>
          </cell>
          <cell r="J816">
            <v>0</v>
          </cell>
        </row>
        <row r="817">
          <cell r="B817" t="str">
            <v>Jumlah  I + II + III</v>
          </cell>
          <cell r="H817">
            <v>988000</v>
          </cell>
        </row>
        <row r="818">
          <cell r="B818" t="str">
            <v>Biaya Umum dan Keuntungan 10%</v>
          </cell>
          <cell r="H818">
            <v>98800</v>
          </cell>
        </row>
        <row r="819">
          <cell r="B819" t="str">
            <v>Total</v>
          </cell>
          <cell r="H819">
            <v>1086800</v>
          </cell>
        </row>
        <row r="821">
          <cell r="B821" t="str">
            <v>Uraian Pekerjaan</v>
          </cell>
          <cell r="D821" t="str">
            <v>:  Tee GIP AF, 250 mm x 250 mm</v>
          </cell>
        </row>
        <row r="822">
          <cell r="B822" t="str">
            <v>Satuan Pembayaran</v>
          </cell>
          <cell r="D822" t="str">
            <v>:  bh</v>
          </cell>
        </row>
        <row r="823">
          <cell r="A823" t="str">
            <v>2.1.5</v>
          </cell>
          <cell r="B823" t="str">
            <v>Harga Satuan</v>
          </cell>
          <cell r="D823">
            <v>567600</v>
          </cell>
        </row>
        <row r="825">
          <cell r="B825" t="str">
            <v>No</v>
          </cell>
          <cell r="C825" t="str">
            <v>Uraian</v>
          </cell>
          <cell r="E825" t="str">
            <v>Satuan</v>
          </cell>
          <cell r="F825" t="str">
            <v>Volume</v>
          </cell>
          <cell r="G825" t="str">
            <v>Harga Satuan     (Rp.)</v>
          </cell>
          <cell r="H825" t="str">
            <v>Jumlah                 (Rp.)</v>
          </cell>
          <cell r="J825" t="str">
            <v>Kode</v>
          </cell>
        </row>
        <row r="826">
          <cell r="B826">
            <v>0</v>
          </cell>
          <cell r="E826">
            <v>0</v>
          </cell>
          <cell r="G826">
            <v>0</v>
          </cell>
          <cell r="H826">
            <v>0</v>
          </cell>
          <cell r="J826">
            <v>0</v>
          </cell>
        </row>
        <row r="827">
          <cell r="B827" t="str">
            <v>I</v>
          </cell>
          <cell r="C827" t="str">
            <v>UPAH :</v>
          </cell>
          <cell r="E827">
            <v>0</v>
          </cell>
          <cell r="G827">
            <v>0</v>
          </cell>
          <cell r="H827">
            <v>0</v>
          </cell>
          <cell r="J827">
            <v>0</v>
          </cell>
        </row>
        <row r="828">
          <cell r="B828">
            <v>0</v>
          </cell>
          <cell r="E828">
            <v>0</v>
          </cell>
          <cell r="G828">
            <v>0</v>
          </cell>
          <cell r="H828">
            <v>0</v>
          </cell>
          <cell r="J828">
            <v>0</v>
          </cell>
        </row>
        <row r="829">
          <cell r="B829">
            <v>0</v>
          </cell>
          <cell r="E829">
            <v>0</v>
          </cell>
          <cell r="G829">
            <v>0</v>
          </cell>
          <cell r="H829">
            <v>0</v>
          </cell>
          <cell r="J829">
            <v>0</v>
          </cell>
        </row>
        <row r="830">
          <cell r="B830" t="str">
            <v>II</v>
          </cell>
          <cell r="C830" t="str">
            <v>BAHAN :</v>
          </cell>
          <cell r="E830">
            <v>0</v>
          </cell>
          <cell r="G830">
            <v>0</v>
          </cell>
          <cell r="H830">
            <v>0</v>
          </cell>
          <cell r="J830">
            <v>0</v>
          </cell>
        </row>
        <row r="831">
          <cell r="B831">
            <v>0</v>
          </cell>
          <cell r="C831" t="str">
            <v>Tee GIP AF. 250 mm x 250 mm</v>
          </cell>
          <cell r="E831" t="str">
            <v>bh</v>
          </cell>
          <cell r="F831">
            <v>1</v>
          </cell>
          <cell r="G831">
            <v>516000</v>
          </cell>
          <cell r="H831">
            <v>516000</v>
          </cell>
          <cell r="J831" t="str">
            <v>b</v>
          </cell>
        </row>
        <row r="832">
          <cell r="B832">
            <v>0</v>
          </cell>
          <cell r="E832">
            <v>0</v>
          </cell>
          <cell r="G832">
            <v>0</v>
          </cell>
          <cell r="H832">
            <v>516000</v>
          </cell>
          <cell r="J832">
            <v>0</v>
          </cell>
        </row>
        <row r="833">
          <cell r="B833">
            <v>0</v>
          </cell>
          <cell r="E833">
            <v>0</v>
          </cell>
          <cell r="G833">
            <v>0</v>
          </cell>
          <cell r="H833">
            <v>0</v>
          </cell>
          <cell r="J833">
            <v>0</v>
          </cell>
        </row>
        <row r="834">
          <cell r="B834" t="str">
            <v>III</v>
          </cell>
          <cell r="C834" t="str">
            <v>ALAT :</v>
          </cell>
          <cell r="E834">
            <v>0</v>
          </cell>
          <cell r="G834">
            <v>0</v>
          </cell>
          <cell r="H834">
            <v>0</v>
          </cell>
          <cell r="J834">
            <v>0</v>
          </cell>
        </row>
        <row r="835">
          <cell r="B835">
            <v>0</v>
          </cell>
          <cell r="E835">
            <v>0</v>
          </cell>
          <cell r="G835">
            <v>0</v>
          </cell>
          <cell r="H835">
            <v>0</v>
          </cell>
          <cell r="J835">
            <v>0</v>
          </cell>
        </row>
        <row r="836">
          <cell r="B836">
            <v>0</v>
          </cell>
          <cell r="E836">
            <v>0</v>
          </cell>
          <cell r="G836">
            <v>0</v>
          </cell>
          <cell r="H836">
            <v>0</v>
          </cell>
          <cell r="J836">
            <v>0</v>
          </cell>
        </row>
        <row r="837">
          <cell r="B837">
            <v>0</v>
          </cell>
          <cell r="E837">
            <v>0</v>
          </cell>
          <cell r="G837">
            <v>0</v>
          </cell>
          <cell r="H837">
            <v>0</v>
          </cell>
          <cell r="J837">
            <v>0</v>
          </cell>
        </row>
        <row r="838">
          <cell r="B838">
            <v>0</v>
          </cell>
          <cell r="E838">
            <v>0</v>
          </cell>
          <cell r="G838">
            <v>0</v>
          </cell>
          <cell r="H838">
            <v>0</v>
          </cell>
          <cell r="J838">
            <v>0</v>
          </cell>
        </row>
        <row r="839">
          <cell r="B839">
            <v>0</v>
          </cell>
          <cell r="E839">
            <v>0</v>
          </cell>
          <cell r="G839">
            <v>0</v>
          </cell>
          <cell r="H839">
            <v>0</v>
          </cell>
          <cell r="J839">
            <v>0</v>
          </cell>
        </row>
        <row r="840">
          <cell r="B840">
            <v>0</v>
          </cell>
          <cell r="E840">
            <v>0</v>
          </cell>
          <cell r="G840">
            <v>0</v>
          </cell>
          <cell r="H840">
            <v>0</v>
          </cell>
          <cell r="J840">
            <v>0</v>
          </cell>
        </row>
        <row r="841">
          <cell r="B841">
            <v>0</v>
          </cell>
          <cell r="E841">
            <v>0</v>
          </cell>
          <cell r="G841">
            <v>0</v>
          </cell>
          <cell r="H841">
            <v>0</v>
          </cell>
          <cell r="J841">
            <v>0</v>
          </cell>
        </row>
        <row r="842">
          <cell r="B842">
            <v>0</v>
          </cell>
          <cell r="E842">
            <v>0</v>
          </cell>
          <cell r="G842">
            <v>0</v>
          </cell>
          <cell r="H842">
            <v>0</v>
          </cell>
          <cell r="J842">
            <v>0</v>
          </cell>
        </row>
        <row r="843">
          <cell r="B843">
            <v>0</v>
          </cell>
          <cell r="E843">
            <v>0</v>
          </cell>
          <cell r="G843">
            <v>0</v>
          </cell>
          <cell r="H843">
            <v>0</v>
          </cell>
          <cell r="J843">
            <v>0</v>
          </cell>
        </row>
        <row r="844">
          <cell r="B844">
            <v>0</v>
          </cell>
          <cell r="E844">
            <v>0</v>
          </cell>
          <cell r="G844">
            <v>0</v>
          </cell>
          <cell r="H844">
            <v>0</v>
          </cell>
          <cell r="J844">
            <v>0</v>
          </cell>
        </row>
        <row r="845">
          <cell r="B845">
            <v>0</v>
          </cell>
          <cell r="E845">
            <v>0</v>
          </cell>
          <cell r="G845">
            <v>0</v>
          </cell>
          <cell r="H845">
            <v>0</v>
          </cell>
          <cell r="J845">
            <v>0</v>
          </cell>
        </row>
        <row r="846">
          <cell r="B846" t="str">
            <v>Jumlah  I + II + III</v>
          </cell>
          <cell r="H846">
            <v>516000</v>
          </cell>
        </row>
        <row r="847">
          <cell r="B847" t="str">
            <v>Biaya Umum dan Keuntungan 10%</v>
          </cell>
          <cell r="H847">
            <v>51600</v>
          </cell>
        </row>
        <row r="848">
          <cell r="B848" t="str">
            <v>Total</v>
          </cell>
          <cell r="H848">
            <v>567600</v>
          </cell>
        </row>
        <row r="850">
          <cell r="B850" t="str">
            <v>Uraian Pekerjaan</v>
          </cell>
          <cell r="D850" t="str">
            <v>:  Cek Valve AF, dia 250 mm</v>
          </cell>
        </row>
        <row r="851">
          <cell r="B851" t="str">
            <v>Satuan Pembayaran</v>
          </cell>
          <cell r="D851" t="str">
            <v>:  bh</v>
          </cell>
        </row>
        <row r="852">
          <cell r="A852" t="str">
            <v>2.1.6</v>
          </cell>
          <cell r="B852" t="str">
            <v>Harga Satuan</v>
          </cell>
          <cell r="D852">
            <v>3476000</v>
          </cell>
        </row>
        <row r="854">
          <cell r="B854" t="str">
            <v>No</v>
          </cell>
          <cell r="C854" t="str">
            <v>Uraian</v>
          </cell>
          <cell r="E854" t="str">
            <v>Satuan</v>
          </cell>
          <cell r="F854" t="str">
            <v>Volume</v>
          </cell>
          <cell r="G854" t="str">
            <v>Harga Satuan     (Rp.)</v>
          </cell>
          <cell r="H854" t="str">
            <v>Jumlah                 (Rp.)</v>
          </cell>
          <cell r="J854" t="str">
            <v>Kode</v>
          </cell>
        </row>
        <row r="855">
          <cell r="B855">
            <v>0</v>
          </cell>
          <cell r="E855">
            <v>0</v>
          </cell>
          <cell r="G855">
            <v>0</v>
          </cell>
          <cell r="H855">
            <v>0</v>
          </cell>
          <cell r="J855">
            <v>0</v>
          </cell>
        </row>
        <row r="856">
          <cell r="B856" t="str">
            <v>I</v>
          </cell>
          <cell r="C856" t="str">
            <v>UPAH :</v>
          </cell>
          <cell r="E856">
            <v>0</v>
          </cell>
          <cell r="G856">
            <v>0</v>
          </cell>
          <cell r="H856">
            <v>0</v>
          </cell>
          <cell r="J856">
            <v>0</v>
          </cell>
        </row>
        <row r="857">
          <cell r="B857">
            <v>0</v>
          </cell>
          <cell r="E857">
            <v>0</v>
          </cell>
          <cell r="G857">
            <v>0</v>
          </cell>
          <cell r="H857">
            <v>0</v>
          </cell>
          <cell r="J857">
            <v>0</v>
          </cell>
        </row>
        <row r="858">
          <cell r="B858">
            <v>0</v>
          </cell>
          <cell r="E858">
            <v>0</v>
          </cell>
          <cell r="G858">
            <v>0</v>
          </cell>
          <cell r="H858">
            <v>0</v>
          </cell>
          <cell r="J858">
            <v>0</v>
          </cell>
        </row>
        <row r="859">
          <cell r="B859" t="str">
            <v>II</v>
          </cell>
          <cell r="C859" t="str">
            <v>BAHAN :</v>
          </cell>
          <cell r="E859">
            <v>0</v>
          </cell>
          <cell r="G859">
            <v>0</v>
          </cell>
          <cell r="H859">
            <v>0</v>
          </cell>
          <cell r="J859">
            <v>0</v>
          </cell>
        </row>
        <row r="860">
          <cell r="B860">
            <v>0</v>
          </cell>
          <cell r="C860" t="str">
            <v>Cek Valve AF. Dia 250 mm</v>
          </cell>
          <cell r="E860" t="str">
            <v>bh</v>
          </cell>
          <cell r="F860">
            <v>1</v>
          </cell>
          <cell r="G860">
            <v>3160000</v>
          </cell>
          <cell r="H860">
            <v>3160000</v>
          </cell>
          <cell r="J860" t="str">
            <v>b</v>
          </cell>
        </row>
        <row r="861">
          <cell r="B861">
            <v>0</v>
          </cell>
          <cell r="E861">
            <v>0</v>
          </cell>
          <cell r="G861">
            <v>0</v>
          </cell>
          <cell r="H861">
            <v>3160000</v>
          </cell>
          <cell r="J861">
            <v>0</v>
          </cell>
        </row>
        <row r="862">
          <cell r="B862">
            <v>0</v>
          </cell>
          <cell r="E862">
            <v>0</v>
          </cell>
          <cell r="G862">
            <v>0</v>
          </cell>
          <cell r="H862">
            <v>0</v>
          </cell>
          <cell r="J862">
            <v>0</v>
          </cell>
        </row>
        <row r="863">
          <cell r="B863" t="str">
            <v>III</v>
          </cell>
          <cell r="C863" t="str">
            <v>ALAT :</v>
          </cell>
          <cell r="E863">
            <v>0</v>
          </cell>
          <cell r="G863">
            <v>0</v>
          </cell>
          <cell r="H863">
            <v>0</v>
          </cell>
          <cell r="J863">
            <v>0</v>
          </cell>
        </row>
        <row r="864">
          <cell r="B864">
            <v>0</v>
          </cell>
          <cell r="E864">
            <v>0</v>
          </cell>
          <cell r="G864">
            <v>0</v>
          </cell>
          <cell r="H864">
            <v>0</v>
          </cell>
          <cell r="J864">
            <v>0</v>
          </cell>
        </row>
        <row r="865">
          <cell r="B865">
            <v>0</v>
          </cell>
          <cell r="E865">
            <v>0</v>
          </cell>
          <cell r="G865">
            <v>0</v>
          </cell>
          <cell r="H865">
            <v>0</v>
          </cell>
          <cell r="J865">
            <v>0</v>
          </cell>
        </row>
        <row r="866">
          <cell r="B866">
            <v>0</v>
          </cell>
          <cell r="E866">
            <v>0</v>
          </cell>
          <cell r="G866">
            <v>0</v>
          </cell>
          <cell r="H866">
            <v>0</v>
          </cell>
          <cell r="J866">
            <v>0</v>
          </cell>
        </row>
        <row r="867">
          <cell r="B867">
            <v>0</v>
          </cell>
          <cell r="E867">
            <v>0</v>
          </cell>
          <cell r="G867">
            <v>0</v>
          </cell>
          <cell r="H867">
            <v>0</v>
          </cell>
          <cell r="J867">
            <v>0</v>
          </cell>
        </row>
        <row r="868">
          <cell r="B868">
            <v>0</v>
          </cell>
          <cell r="E868">
            <v>0</v>
          </cell>
          <cell r="G868">
            <v>0</v>
          </cell>
          <cell r="H868">
            <v>0</v>
          </cell>
          <cell r="J868">
            <v>0</v>
          </cell>
        </row>
        <row r="869">
          <cell r="B869">
            <v>0</v>
          </cell>
          <cell r="E869">
            <v>0</v>
          </cell>
          <cell r="G869">
            <v>0</v>
          </cell>
          <cell r="H869">
            <v>0</v>
          </cell>
          <cell r="J869">
            <v>0</v>
          </cell>
        </row>
        <row r="870">
          <cell r="B870">
            <v>0</v>
          </cell>
          <cell r="E870">
            <v>0</v>
          </cell>
          <cell r="G870">
            <v>0</v>
          </cell>
          <cell r="H870">
            <v>0</v>
          </cell>
          <cell r="J870">
            <v>0</v>
          </cell>
        </row>
        <row r="871">
          <cell r="B871">
            <v>0</v>
          </cell>
          <cell r="E871">
            <v>0</v>
          </cell>
          <cell r="G871">
            <v>0</v>
          </cell>
          <cell r="H871">
            <v>0</v>
          </cell>
          <cell r="J871">
            <v>0</v>
          </cell>
        </row>
        <row r="872">
          <cell r="B872">
            <v>0</v>
          </cell>
          <cell r="E872">
            <v>0</v>
          </cell>
          <cell r="G872">
            <v>0</v>
          </cell>
          <cell r="H872">
            <v>0</v>
          </cell>
          <cell r="J872">
            <v>0</v>
          </cell>
        </row>
        <row r="873">
          <cell r="B873">
            <v>0</v>
          </cell>
          <cell r="E873">
            <v>0</v>
          </cell>
          <cell r="G873">
            <v>0</v>
          </cell>
          <cell r="H873">
            <v>0</v>
          </cell>
          <cell r="J873">
            <v>0</v>
          </cell>
        </row>
        <row r="874">
          <cell r="B874">
            <v>0</v>
          </cell>
          <cell r="E874">
            <v>0</v>
          </cell>
          <cell r="G874">
            <v>0</v>
          </cell>
          <cell r="H874">
            <v>0</v>
          </cell>
          <cell r="J874">
            <v>0</v>
          </cell>
        </row>
        <row r="875">
          <cell r="B875" t="str">
            <v>Jumlah  I + II + III</v>
          </cell>
          <cell r="H875">
            <v>3160000</v>
          </cell>
        </row>
        <row r="876">
          <cell r="B876" t="str">
            <v>Biaya Umum dan Keuntungan 10%</v>
          </cell>
          <cell r="H876">
            <v>316000</v>
          </cell>
        </row>
        <row r="877">
          <cell r="B877" t="str">
            <v>Total</v>
          </cell>
          <cell r="H877">
            <v>3476000</v>
          </cell>
        </row>
        <row r="879">
          <cell r="B879" t="str">
            <v>Uraian Pekerjaan</v>
          </cell>
          <cell r="D879" t="str">
            <v>:  Gate Valve AF, dia 250 mm</v>
          </cell>
        </row>
        <row r="880">
          <cell r="B880" t="str">
            <v>Satuan Pembayaran</v>
          </cell>
          <cell r="D880" t="str">
            <v>:  bh</v>
          </cell>
        </row>
        <row r="881">
          <cell r="A881" t="str">
            <v>2.1.7</v>
          </cell>
          <cell r="B881" t="str">
            <v>Harga Satuan</v>
          </cell>
          <cell r="D881">
            <v>2750000</v>
          </cell>
        </row>
        <row r="883">
          <cell r="B883" t="str">
            <v>No</v>
          </cell>
          <cell r="C883" t="str">
            <v>Uraian</v>
          </cell>
          <cell r="E883" t="str">
            <v>Satuan</v>
          </cell>
          <cell r="F883" t="str">
            <v>Volume</v>
          </cell>
          <cell r="G883" t="str">
            <v>Harga Satuan     (Rp.)</v>
          </cell>
          <cell r="H883" t="str">
            <v>Jumlah                 (Rp.)</v>
          </cell>
          <cell r="J883" t="str">
            <v>Kode</v>
          </cell>
        </row>
        <row r="884">
          <cell r="B884">
            <v>0</v>
          </cell>
          <cell r="E884">
            <v>0</v>
          </cell>
          <cell r="G884">
            <v>0</v>
          </cell>
          <cell r="H884">
            <v>0</v>
          </cell>
          <cell r="J884">
            <v>0</v>
          </cell>
        </row>
        <row r="885">
          <cell r="B885" t="str">
            <v>I</v>
          </cell>
          <cell r="C885" t="str">
            <v>UPAH :</v>
          </cell>
          <cell r="E885">
            <v>0</v>
          </cell>
          <cell r="G885">
            <v>0</v>
          </cell>
          <cell r="H885">
            <v>0</v>
          </cell>
          <cell r="J885">
            <v>0</v>
          </cell>
        </row>
        <row r="886">
          <cell r="B886">
            <v>0</v>
          </cell>
          <cell r="E886">
            <v>0</v>
          </cell>
          <cell r="G886">
            <v>0</v>
          </cell>
          <cell r="H886">
            <v>0</v>
          </cell>
          <cell r="J886">
            <v>0</v>
          </cell>
        </row>
        <row r="887">
          <cell r="B887">
            <v>0</v>
          </cell>
          <cell r="E887">
            <v>0</v>
          </cell>
          <cell r="G887">
            <v>0</v>
          </cell>
          <cell r="H887">
            <v>0</v>
          </cell>
          <cell r="J887">
            <v>0</v>
          </cell>
        </row>
        <row r="888">
          <cell r="B888" t="str">
            <v>II</v>
          </cell>
          <cell r="C888" t="str">
            <v>BAHAN :</v>
          </cell>
          <cell r="E888">
            <v>0</v>
          </cell>
          <cell r="G888">
            <v>0</v>
          </cell>
          <cell r="H888">
            <v>0</v>
          </cell>
          <cell r="J888">
            <v>0</v>
          </cell>
        </row>
        <row r="889">
          <cell r="B889">
            <v>0</v>
          </cell>
          <cell r="C889" t="str">
            <v>Gate Valve AF. Dia 250 mm</v>
          </cell>
          <cell r="E889" t="str">
            <v>bh</v>
          </cell>
          <cell r="F889">
            <v>1</v>
          </cell>
          <cell r="G889">
            <v>2500000</v>
          </cell>
          <cell r="H889">
            <v>2500000</v>
          </cell>
          <cell r="J889" t="str">
            <v>b</v>
          </cell>
        </row>
        <row r="890">
          <cell r="B890">
            <v>0</v>
          </cell>
          <cell r="E890">
            <v>0</v>
          </cell>
          <cell r="G890">
            <v>0</v>
          </cell>
          <cell r="H890">
            <v>2500000</v>
          </cell>
          <cell r="J890">
            <v>0</v>
          </cell>
        </row>
        <row r="891">
          <cell r="B891">
            <v>0</v>
          </cell>
          <cell r="E891">
            <v>0</v>
          </cell>
          <cell r="G891">
            <v>0</v>
          </cell>
          <cell r="H891">
            <v>0</v>
          </cell>
          <cell r="J891">
            <v>0</v>
          </cell>
        </row>
        <row r="892">
          <cell r="B892" t="str">
            <v>III</v>
          </cell>
          <cell r="C892" t="str">
            <v>ALAT :</v>
          </cell>
          <cell r="E892">
            <v>0</v>
          </cell>
          <cell r="G892">
            <v>0</v>
          </cell>
          <cell r="H892">
            <v>0</v>
          </cell>
          <cell r="J892">
            <v>0</v>
          </cell>
        </row>
        <row r="893">
          <cell r="B893">
            <v>0</v>
          </cell>
          <cell r="E893">
            <v>0</v>
          </cell>
          <cell r="G893">
            <v>0</v>
          </cell>
          <cell r="H893">
            <v>0</v>
          </cell>
          <cell r="J893">
            <v>0</v>
          </cell>
        </row>
        <row r="894">
          <cell r="B894">
            <v>0</v>
          </cell>
          <cell r="E894">
            <v>0</v>
          </cell>
          <cell r="G894">
            <v>0</v>
          </cell>
          <cell r="H894">
            <v>0</v>
          </cell>
          <cell r="J894">
            <v>0</v>
          </cell>
        </row>
        <row r="895">
          <cell r="B895">
            <v>0</v>
          </cell>
          <cell r="E895">
            <v>0</v>
          </cell>
          <cell r="G895">
            <v>0</v>
          </cell>
          <cell r="H895">
            <v>0</v>
          </cell>
          <cell r="J895">
            <v>0</v>
          </cell>
        </row>
        <row r="896">
          <cell r="B896">
            <v>0</v>
          </cell>
          <cell r="E896">
            <v>0</v>
          </cell>
          <cell r="G896">
            <v>0</v>
          </cell>
          <cell r="H896">
            <v>0</v>
          </cell>
          <cell r="J896">
            <v>0</v>
          </cell>
        </row>
        <row r="897">
          <cell r="B897">
            <v>0</v>
          </cell>
          <cell r="E897">
            <v>0</v>
          </cell>
          <cell r="G897">
            <v>0</v>
          </cell>
          <cell r="H897">
            <v>0</v>
          </cell>
          <cell r="J897">
            <v>0</v>
          </cell>
        </row>
        <row r="898">
          <cell r="B898">
            <v>0</v>
          </cell>
          <cell r="E898">
            <v>0</v>
          </cell>
          <cell r="G898">
            <v>0</v>
          </cell>
          <cell r="H898">
            <v>0</v>
          </cell>
          <cell r="J898">
            <v>0</v>
          </cell>
        </row>
        <row r="899">
          <cell r="B899">
            <v>0</v>
          </cell>
          <cell r="E899">
            <v>0</v>
          </cell>
          <cell r="G899">
            <v>0</v>
          </cell>
          <cell r="H899">
            <v>0</v>
          </cell>
          <cell r="J899">
            <v>0</v>
          </cell>
        </row>
        <row r="900">
          <cell r="B900">
            <v>0</v>
          </cell>
          <cell r="E900">
            <v>0</v>
          </cell>
          <cell r="G900">
            <v>0</v>
          </cell>
          <cell r="H900">
            <v>0</v>
          </cell>
          <cell r="J900">
            <v>0</v>
          </cell>
        </row>
        <row r="901">
          <cell r="B901">
            <v>0</v>
          </cell>
          <cell r="E901">
            <v>0</v>
          </cell>
          <cell r="G901">
            <v>0</v>
          </cell>
          <cell r="H901">
            <v>0</v>
          </cell>
          <cell r="J901">
            <v>0</v>
          </cell>
        </row>
        <row r="902">
          <cell r="B902">
            <v>0</v>
          </cell>
          <cell r="E902">
            <v>0</v>
          </cell>
          <cell r="G902">
            <v>0</v>
          </cell>
          <cell r="H902">
            <v>0</v>
          </cell>
          <cell r="J902">
            <v>0</v>
          </cell>
        </row>
        <row r="903">
          <cell r="B903">
            <v>0</v>
          </cell>
          <cell r="E903">
            <v>0</v>
          </cell>
          <cell r="G903">
            <v>0</v>
          </cell>
          <cell r="H903">
            <v>0</v>
          </cell>
          <cell r="J903">
            <v>0</v>
          </cell>
        </row>
        <row r="904">
          <cell r="B904" t="str">
            <v>Jumlah  I + II + III</v>
          </cell>
          <cell r="H904">
            <v>2500000</v>
          </cell>
        </row>
        <row r="905">
          <cell r="B905" t="str">
            <v>Biaya Umum dan Keuntungan 10%</v>
          </cell>
          <cell r="H905">
            <v>250000</v>
          </cell>
        </row>
        <row r="906">
          <cell r="B906" t="str">
            <v>Total</v>
          </cell>
          <cell r="H906">
            <v>2750000</v>
          </cell>
        </row>
        <row r="908">
          <cell r="B908" t="str">
            <v>Uraian Pekerjaan</v>
          </cell>
          <cell r="D908" t="str">
            <v>:  Reduser AF, 250 mm - 100 mm</v>
          </cell>
        </row>
        <row r="909">
          <cell r="B909" t="str">
            <v>Satuan Pembayaran</v>
          </cell>
          <cell r="D909" t="str">
            <v>:  bh</v>
          </cell>
        </row>
        <row r="910">
          <cell r="A910" t="str">
            <v>2.1.8</v>
          </cell>
          <cell r="B910" t="str">
            <v>Harga Satuan</v>
          </cell>
          <cell r="D910">
            <v>244200</v>
          </cell>
        </row>
        <row r="912">
          <cell r="B912" t="str">
            <v>No</v>
          </cell>
          <cell r="C912" t="str">
            <v>Uraian</v>
          </cell>
          <cell r="E912" t="str">
            <v>Satuan</v>
          </cell>
          <cell r="F912" t="str">
            <v>Volume</v>
          </cell>
          <cell r="G912" t="str">
            <v>Harga Satuan     (Rp.)</v>
          </cell>
          <cell r="H912" t="str">
            <v>Jumlah                 (Rp.)</v>
          </cell>
          <cell r="J912" t="str">
            <v>Kode</v>
          </cell>
        </row>
        <row r="913">
          <cell r="B913">
            <v>0</v>
          </cell>
          <cell r="E913">
            <v>0</v>
          </cell>
          <cell r="G913">
            <v>0</v>
          </cell>
          <cell r="H913">
            <v>0</v>
          </cell>
          <cell r="J913">
            <v>0</v>
          </cell>
        </row>
        <row r="914">
          <cell r="B914" t="str">
            <v>I</v>
          </cell>
          <cell r="C914" t="str">
            <v>UPAH :</v>
          </cell>
          <cell r="E914">
            <v>0</v>
          </cell>
          <cell r="G914">
            <v>0</v>
          </cell>
          <cell r="H914">
            <v>0</v>
          </cell>
          <cell r="J914">
            <v>0</v>
          </cell>
        </row>
        <row r="915">
          <cell r="B915">
            <v>0</v>
          </cell>
          <cell r="E915">
            <v>0</v>
          </cell>
          <cell r="G915">
            <v>0</v>
          </cell>
          <cell r="H915">
            <v>0</v>
          </cell>
          <cell r="J915">
            <v>0</v>
          </cell>
        </row>
        <row r="916">
          <cell r="B916">
            <v>0</v>
          </cell>
          <cell r="E916">
            <v>0</v>
          </cell>
          <cell r="G916">
            <v>0</v>
          </cell>
          <cell r="H916">
            <v>0</v>
          </cell>
          <cell r="J916">
            <v>0</v>
          </cell>
        </row>
        <row r="917">
          <cell r="B917" t="str">
            <v>II</v>
          </cell>
          <cell r="C917" t="str">
            <v>BAHAN :</v>
          </cell>
          <cell r="E917">
            <v>0</v>
          </cell>
          <cell r="G917">
            <v>0</v>
          </cell>
          <cell r="H917">
            <v>0</v>
          </cell>
          <cell r="J917">
            <v>0</v>
          </cell>
        </row>
        <row r="918">
          <cell r="B918">
            <v>0</v>
          </cell>
          <cell r="C918" t="str">
            <v>Reduser AF. 250 mm - 100 mm</v>
          </cell>
          <cell r="E918" t="str">
            <v>bh</v>
          </cell>
          <cell r="F918">
            <v>1</v>
          </cell>
          <cell r="G918">
            <v>222000</v>
          </cell>
          <cell r="H918">
            <v>222000</v>
          </cell>
          <cell r="J918" t="str">
            <v>b</v>
          </cell>
        </row>
        <row r="919">
          <cell r="B919">
            <v>0</v>
          </cell>
          <cell r="E919">
            <v>0</v>
          </cell>
          <cell r="G919">
            <v>0</v>
          </cell>
          <cell r="H919">
            <v>222000</v>
          </cell>
          <cell r="J919">
            <v>0</v>
          </cell>
        </row>
        <row r="920">
          <cell r="B920">
            <v>0</v>
          </cell>
          <cell r="E920">
            <v>0</v>
          </cell>
          <cell r="G920">
            <v>0</v>
          </cell>
          <cell r="H920">
            <v>0</v>
          </cell>
          <cell r="J920">
            <v>0</v>
          </cell>
        </row>
        <row r="921">
          <cell r="B921" t="str">
            <v>III</v>
          </cell>
          <cell r="C921" t="str">
            <v>ALAT :</v>
          </cell>
          <cell r="E921">
            <v>0</v>
          </cell>
          <cell r="G921">
            <v>0</v>
          </cell>
          <cell r="H921">
            <v>0</v>
          </cell>
          <cell r="J921">
            <v>0</v>
          </cell>
        </row>
        <row r="922">
          <cell r="B922">
            <v>0</v>
          </cell>
          <cell r="E922">
            <v>0</v>
          </cell>
          <cell r="G922">
            <v>0</v>
          </cell>
          <cell r="H922">
            <v>0</v>
          </cell>
          <cell r="J922">
            <v>0</v>
          </cell>
        </row>
        <row r="923">
          <cell r="B923">
            <v>0</v>
          </cell>
          <cell r="E923">
            <v>0</v>
          </cell>
          <cell r="G923">
            <v>0</v>
          </cell>
          <cell r="H923">
            <v>0</v>
          </cell>
          <cell r="J923">
            <v>0</v>
          </cell>
        </row>
        <row r="924">
          <cell r="B924">
            <v>0</v>
          </cell>
          <cell r="E924">
            <v>0</v>
          </cell>
          <cell r="G924">
            <v>0</v>
          </cell>
          <cell r="H924">
            <v>0</v>
          </cell>
          <cell r="J924">
            <v>0</v>
          </cell>
        </row>
        <row r="925">
          <cell r="B925">
            <v>0</v>
          </cell>
          <cell r="E925">
            <v>0</v>
          </cell>
          <cell r="G925">
            <v>0</v>
          </cell>
          <cell r="H925">
            <v>0</v>
          </cell>
          <cell r="J925">
            <v>0</v>
          </cell>
        </row>
        <row r="926">
          <cell r="B926">
            <v>0</v>
          </cell>
          <cell r="E926">
            <v>0</v>
          </cell>
          <cell r="G926">
            <v>0</v>
          </cell>
          <cell r="H926">
            <v>0</v>
          </cell>
          <cell r="J926">
            <v>0</v>
          </cell>
        </row>
        <row r="927">
          <cell r="B927">
            <v>0</v>
          </cell>
          <cell r="E927">
            <v>0</v>
          </cell>
          <cell r="G927">
            <v>0</v>
          </cell>
          <cell r="H927">
            <v>0</v>
          </cell>
          <cell r="J927">
            <v>0</v>
          </cell>
        </row>
        <row r="928">
          <cell r="B928">
            <v>0</v>
          </cell>
          <cell r="E928">
            <v>0</v>
          </cell>
          <cell r="G928">
            <v>0</v>
          </cell>
          <cell r="H928">
            <v>0</v>
          </cell>
          <cell r="J928">
            <v>0</v>
          </cell>
        </row>
        <row r="929">
          <cell r="B929">
            <v>0</v>
          </cell>
          <cell r="E929">
            <v>0</v>
          </cell>
          <cell r="G929">
            <v>0</v>
          </cell>
          <cell r="H929">
            <v>0</v>
          </cell>
          <cell r="J929">
            <v>0</v>
          </cell>
        </row>
        <row r="930">
          <cell r="B930">
            <v>0</v>
          </cell>
          <cell r="E930">
            <v>0</v>
          </cell>
          <cell r="G930">
            <v>0</v>
          </cell>
          <cell r="H930">
            <v>0</v>
          </cell>
          <cell r="J930">
            <v>0</v>
          </cell>
        </row>
        <row r="931">
          <cell r="B931">
            <v>0</v>
          </cell>
          <cell r="E931">
            <v>0</v>
          </cell>
          <cell r="G931">
            <v>0</v>
          </cell>
          <cell r="H931">
            <v>0</v>
          </cell>
          <cell r="J931">
            <v>0</v>
          </cell>
        </row>
        <row r="932">
          <cell r="B932">
            <v>0</v>
          </cell>
          <cell r="E932">
            <v>0</v>
          </cell>
          <cell r="G932">
            <v>0</v>
          </cell>
          <cell r="H932">
            <v>0</v>
          </cell>
          <cell r="J932">
            <v>0</v>
          </cell>
        </row>
        <row r="933">
          <cell r="B933" t="str">
            <v>Jumlah  I + II + III</v>
          </cell>
          <cell r="H933">
            <v>222000</v>
          </cell>
        </row>
        <row r="934">
          <cell r="B934" t="str">
            <v>Biaya Umum dan Keuntungan 10%</v>
          </cell>
          <cell r="H934">
            <v>22200</v>
          </cell>
        </row>
        <row r="935">
          <cell r="B935" t="str">
            <v>Total</v>
          </cell>
          <cell r="H935">
            <v>244200</v>
          </cell>
        </row>
        <row r="937">
          <cell r="B937" t="str">
            <v>Uraian Pekerjaan</v>
          </cell>
          <cell r="D937" t="str">
            <v>:  Increaser 100 mm - 250 mm</v>
          </cell>
        </row>
        <row r="938">
          <cell r="B938" t="str">
            <v>Satuan Pembayaran</v>
          </cell>
          <cell r="D938" t="str">
            <v>:  bh</v>
          </cell>
        </row>
        <row r="939">
          <cell r="A939" t="str">
            <v>2.1.9</v>
          </cell>
          <cell r="B939" t="str">
            <v>Harga Satuan</v>
          </cell>
          <cell r="D939">
            <v>902000</v>
          </cell>
        </row>
        <row r="941">
          <cell r="B941" t="str">
            <v>No</v>
          </cell>
          <cell r="C941" t="str">
            <v>Uraian</v>
          </cell>
          <cell r="E941" t="str">
            <v>Satuan</v>
          </cell>
          <cell r="F941" t="str">
            <v>Volume</v>
          </cell>
          <cell r="G941" t="str">
            <v>Harga Satuan     (Rp.)</v>
          </cell>
          <cell r="H941" t="str">
            <v>Jumlah                 (Rp.)</v>
          </cell>
          <cell r="J941" t="str">
            <v>Kode</v>
          </cell>
        </row>
        <row r="942">
          <cell r="B942">
            <v>0</v>
          </cell>
          <cell r="E942">
            <v>0</v>
          </cell>
          <cell r="G942">
            <v>0</v>
          </cell>
          <cell r="H942">
            <v>0</v>
          </cell>
          <cell r="J942">
            <v>0</v>
          </cell>
        </row>
        <row r="943">
          <cell r="B943" t="str">
            <v>I</v>
          </cell>
          <cell r="C943" t="str">
            <v>UPAH :</v>
          </cell>
          <cell r="E943">
            <v>0</v>
          </cell>
          <cell r="G943">
            <v>0</v>
          </cell>
          <cell r="H943">
            <v>0</v>
          </cell>
          <cell r="J943">
            <v>0</v>
          </cell>
        </row>
        <row r="944">
          <cell r="B944">
            <v>0</v>
          </cell>
          <cell r="E944">
            <v>0</v>
          </cell>
          <cell r="G944">
            <v>0</v>
          </cell>
          <cell r="H944">
            <v>0</v>
          </cell>
          <cell r="J944">
            <v>0</v>
          </cell>
        </row>
        <row r="945">
          <cell r="B945">
            <v>0</v>
          </cell>
          <cell r="E945">
            <v>0</v>
          </cell>
          <cell r="G945">
            <v>0</v>
          </cell>
          <cell r="H945">
            <v>0</v>
          </cell>
          <cell r="J945">
            <v>0</v>
          </cell>
        </row>
        <row r="946">
          <cell r="B946" t="str">
            <v>II</v>
          </cell>
          <cell r="C946" t="str">
            <v>BAHAN :</v>
          </cell>
          <cell r="E946">
            <v>0</v>
          </cell>
          <cell r="G946">
            <v>0</v>
          </cell>
          <cell r="H946">
            <v>0</v>
          </cell>
          <cell r="J946">
            <v>0</v>
          </cell>
        </row>
        <row r="947">
          <cell r="B947">
            <v>0</v>
          </cell>
          <cell r="C947" t="str">
            <v>Increaser  AF. 100 mm - 250 mm</v>
          </cell>
          <cell r="E947" t="str">
            <v>bh</v>
          </cell>
          <cell r="F947">
            <v>1</v>
          </cell>
          <cell r="G947">
            <v>820000</v>
          </cell>
          <cell r="H947">
            <v>820000</v>
          </cell>
          <cell r="J947" t="str">
            <v>b</v>
          </cell>
        </row>
        <row r="948">
          <cell r="B948">
            <v>0</v>
          </cell>
          <cell r="E948">
            <v>0</v>
          </cell>
          <cell r="G948">
            <v>0</v>
          </cell>
          <cell r="H948">
            <v>820000</v>
          </cell>
          <cell r="J948">
            <v>0</v>
          </cell>
        </row>
        <row r="949">
          <cell r="B949">
            <v>0</v>
          </cell>
          <cell r="E949">
            <v>0</v>
          </cell>
          <cell r="G949">
            <v>0</v>
          </cell>
          <cell r="H949">
            <v>0</v>
          </cell>
          <cell r="J949">
            <v>0</v>
          </cell>
        </row>
        <row r="950">
          <cell r="B950" t="str">
            <v>III</v>
          </cell>
          <cell r="C950" t="str">
            <v>ALAT :</v>
          </cell>
          <cell r="E950">
            <v>0</v>
          </cell>
          <cell r="G950">
            <v>0</v>
          </cell>
          <cell r="H950">
            <v>0</v>
          </cell>
          <cell r="J950">
            <v>0</v>
          </cell>
        </row>
        <row r="951">
          <cell r="B951">
            <v>0</v>
          </cell>
          <cell r="E951">
            <v>0</v>
          </cell>
          <cell r="G951">
            <v>0</v>
          </cell>
          <cell r="H951">
            <v>0</v>
          </cell>
          <cell r="J951">
            <v>0</v>
          </cell>
        </row>
        <row r="952">
          <cell r="B952">
            <v>0</v>
          </cell>
          <cell r="E952">
            <v>0</v>
          </cell>
          <cell r="G952">
            <v>0</v>
          </cell>
          <cell r="H952">
            <v>0</v>
          </cell>
          <cell r="J952">
            <v>0</v>
          </cell>
        </row>
        <row r="953">
          <cell r="B953">
            <v>0</v>
          </cell>
          <cell r="E953">
            <v>0</v>
          </cell>
          <cell r="G953">
            <v>0</v>
          </cell>
          <cell r="H953">
            <v>0</v>
          </cell>
          <cell r="J953">
            <v>0</v>
          </cell>
        </row>
        <row r="954">
          <cell r="B954">
            <v>0</v>
          </cell>
          <cell r="E954">
            <v>0</v>
          </cell>
          <cell r="G954">
            <v>0</v>
          </cell>
          <cell r="H954">
            <v>0</v>
          </cell>
          <cell r="J954">
            <v>0</v>
          </cell>
        </row>
        <row r="955">
          <cell r="B955">
            <v>0</v>
          </cell>
          <cell r="E955">
            <v>0</v>
          </cell>
          <cell r="G955">
            <v>0</v>
          </cell>
          <cell r="H955">
            <v>0</v>
          </cell>
          <cell r="J955">
            <v>0</v>
          </cell>
        </row>
        <row r="956">
          <cell r="B956">
            <v>0</v>
          </cell>
          <cell r="E956">
            <v>0</v>
          </cell>
          <cell r="G956">
            <v>0</v>
          </cell>
          <cell r="H956">
            <v>0</v>
          </cell>
          <cell r="J956">
            <v>0</v>
          </cell>
        </row>
        <row r="957">
          <cell r="B957">
            <v>0</v>
          </cell>
          <cell r="E957">
            <v>0</v>
          </cell>
          <cell r="G957">
            <v>0</v>
          </cell>
          <cell r="H957">
            <v>0</v>
          </cell>
          <cell r="J957">
            <v>0</v>
          </cell>
        </row>
        <row r="958">
          <cell r="B958">
            <v>0</v>
          </cell>
          <cell r="E958">
            <v>0</v>
          </cell>
          <cell r="G958">
            <v>0</v>
          </cell>
          <cell r="H958">
            <v>0</v>
          </cell>
          <cell r="J958">
            <v>0</v>
          </cell>
        </row>
        <row r="959">
          <cell r="B959">
            <v>0</v>
          </cell>
          <cell r="E959">
            <v>0</v>
          </cell>
          <cell r="G959">
            <v>0</v>
          </cell>
          <cell r="H959">
            <v>0</v>
          </cell>
          <cell r="J959">
            <v>0</v>
          </cell>
        </row>
        <row r="960">
          <cell r="B960">
            <v>0</v>
          </cell>
          <cell r="E960">
            <v>0</v>
          </cell>
          <cell r="G960">
            <v>0</v>
          </cell>
          <cell r="H960">
            <v>0</v>
          </cell>
          <cell r="J960">
            <v>0</v>
          </cell>
        </row>
        <row r="961">
          <cell r="B961">
            <v>0</v>
          </cell>
          <cell r="E961">
            <v>0</v>
          </cell>
          <cell r="G961">
            <v>0</v>
          </cell>
          <cell r="H961">
            <v>0</v>
          </cell>
          <cell r="J961">
            <v>0</v>
          </cell>
        </row>
        <row r="962">
          <cell r="B962" t="str">
            <v>Jumlah  I + II + III</v>
          </cell>
          <cell r="H962">
            <v>820000</v>
          </cell>
        </row>
        <row r="963">
          <cell r="B963" t="str">
            <v>Biaya Umum dan Keuntungan 10%</v>
          </cell>
          <cell r="H963">
            <v>82000</v>
          </cell>
        </row>
        <row r="964">
          <cell r="B964" t="str">
            <v>Total</v>
          </cell>
          <cell r="H964">
            <v>902000</v>
          </cell>
        </row>
        <row r="966">
          <cell r="B966" t="str">
            <v>Uraian Pekerjaan</v>
          </cell>
          <cell r="D966" t="str">
            <v>:  Flange Las GIP dia. 250 mm</v>
          </cell>
        </row>
        <row r="967">
          <cell r="B967" t="str">
            <v>Satuan Pembayaran</v>
          </cell>
          <cell r="D967" t="str">
            <v>:  bh</v>
          </cell>
        </row>
        <row r="968">
          <cell r="A968" t="str">
            <v>2.1.10</v>
          </cell>
          <cell r="B968" t="str">
            <v>Harga Satuan</v>
          </cell>
          <cell r="D968">
            <v>195800</v>
          </cell>
        </row>
        <row r="970">
          <cell r="B970" t="str">
            <v>No</v>
          </cell>
          <cell r="C970" t="str">
            <v>Uraian</v>
          </cell>
          <cell r="E970" t="str">
            <v>Satuan</v>
          </cell>
          <cell r="F970" t="str">
            <v>Volume</v>
          </cell>
          <cell r="G970" t="str">
            <v>Harga Satuan     (Rp.)</v>
          </cell>
          <cell r="H970" t="str">
            <v>Jumlah                 (Rp.)</v>
          </cell>
          <cell r="J970" t="str">
            <v>Kode</v>
          </cell>
        </row>
        <row r="971">
          <cell r="B971">
            <v>0</v>
          </cell>
          <cell r="E971">
            <v>0</v>
          </cell>
          <cell r="G971">
            <v>0</v>
          </cell>
          <cell r="H971">
            <v>0</v>
          </cell>
          <cell r="J971">
            <v>0</v>
          </cell>
        </row>
        <row r="972">
          <cell r="B972" t="str">
            <v>I</v>
          </cell>
          <cell r="C972" t="str">
            <v>UPAH :</v>
          </cell>
          <cell r="E972">
            <v>0</v>
          </cell>
          <cell r="G972">
            <v>0</v>
          </cell>
          <cell r="H972">
            <v>0</v>
          </cell>
          <cell r="J972">
            <v>0</v>
          </cell>
        </row>
        <row r="973">
          <cell r="B973">
            <v>0</v>
          </cell>
          <cell r="E973">
            <v>0</v>
          </cell>
          <cell r="G973">
            <v>0</v>
          </cell>
          <cell r="H973">
            <v>0</v>
          </cell>
          <cell r="J973">
            <v>0</v>
          </cell>
        </row>
        <row r="974">
          <cell r="B974">
            <v>0</v>
          </cell>
          <cell r="E974">
            <v>0</v>
          </cell>
          <cell r="G974">
            <v>0</v>
          </cell>
          <cell r="H974">
            <v>0</v>
          </cell>
          <cell r="J974">
            <v>0</v>
          </cell>
        </row>
        <row r="975">
          <cell r="B975" t="str">
            <v>II</v>
          </cell>
          <cell r="C975" t="str">
            <v>BAHAN :</v>
          </cell>
          <cell r="E975">
            <v>0</v>
          </cell>
          <cell r="G975">
            <v>0</v>
          </cell>
          <cell r="H975">
            <v>0</v>
          </cell>
          <cell r="J975">
            <v>0</v>
          </cell>
        </row>
        <row r="976">
          <cell r="B976">
            <v>0</v>
          </cell>
          <cell r="C976" t="str">
            <v>Flange Las GIP dia. 250 mm</v>
          </cell>
          <cell r="E976" t="str">
            <v>bh</v>
          </cell>
          <cell r="F976">
            <v>1</v>
          </cell>
          <cell r="G976">
            <v>178000</v>
          </cell>
          <cell r="H976">
            <v>178000</v>
          </cell>
          <cell r="J976" t="str">
            <v>b</v>
          </cell>
        </row>
        <row r="977">
          <cell r="B977">
            <v>0</v>
          </cell>
          <cell r="E977">
            <v>0</v>
          </cell>
          <cell r="G977">
            <v>0</v>
          </cell>
          <cell r="H977">
            <v>178000</v>
          </cell>
          <cell r="J977">
            <v>0</v>
          </cell>
        </row>
        <row r="978">
          <cell r="B978">
            <v>0</v>
          </cell>
          <cell r="E978">
            <v>0</v>
          </cell>
          <cell r="G978">
            <v>0</v>
          </cell>
          <cell r="H978">
            <v>0</v>
          </cell>
          <cell r="J978">
            <v>0</v>
          </cell>
        </row>
        <row r="979">
          <cell r="B979" t="str">
            <v>III</v>
          </cell>
          <cell r="C979" t="str">
            <v>ALAT :</v>
          </cell>
          <cell r="E979">
            <v>0</v>
          </cell>
          <cell r="G979">
            <v>0</v>
          </cell>
          <cell r="H979">
            <v>0</v>
          </cell>
          <cell r="J979">
            <v>0</v>
          </cell>
        </row>
        <row r="980">
          <cell r="B980">
            <v>0</v>
          </cell>
          <cell r="E980">
            <v>0</v>
          </cell>
          <cell r="G980">
            <v>0</v>
          </cell>
          <cell r="H980">
            <v>0</v>
          </cell>
          <cell r="J980">
            <v>0</v>
          </cell>
        </row>
        <row r="981">
          <cell r="B981">
            <v>0</v>
          </cell>
          <cell r="E981">
            <v>0</v>
          </cell>
          <cell r="G981">
            <v>0</v>
          </cell>
          <cell r="H981">
            <v>0</v>
          </cell>
          <cell r="J981">
            <v>0</v>
          </cell>
        </row>
        <row r="982">
          <cell r="B982">
            <v>0</v>
          </cell>
          <cell r="E982">
            <v>0</v>
          </cell>
          <cell r="G982">
            <v>0</v>
          </cell>
          <cell r="H982">
            <v>0</v>
          </cell>
          <cell r="J982">
            <v>0</v>
          </cell>
        </row>
        <row r="983">
          <cell r="B983">
            <v>0</v>
          </cell>
          <cell r="E983">
            <v>0</v>
          </cell>
          <cell r="G983">
            <v>0</v>
          </cell>
          <cell r="H983">
            <v>0</v>
          </cell>
          <cell r="J983">
            <v>0</v>
          </cell>
        </row>
        <row r="984">
          <cell r="B984">
            <v>0</v>
          </cell>
          <cell r="E984">
            <v>0</v>
          </cell>
          <cell r="G984">
            <v>0</v>
          </cell>
          <cell r="H984">
            <v>0</v>
          </cell>
          <cell r="J984">
            <v>0</v>
          </cell>
        </row>
        <row r="985">
          <cell r="B985">
            <v>0</v>
          </cell>
          <cell r="E985">
            <v>0</v>
          </cell>
          <cell r="G985">
            <v>0</v>
          </cell>
          <cell r="H985">
            <v>0</v>
          </cell>
          <cell r="J985">
            <v>0</v>
          </cell>
        </row>
        <row r="986">
          <cell r="B986">
            <v>0</v>
          </cell>
          <cell r="E986">
            <v>0</v>
          </cell>
          <cell r="G986">
            <v>0</v>
          </cell>
          <cell r="H986">
            <v>0</v>
          </cell>
          <cell r="J986">
            <v>0</v>
          </cell>
        </row>
        <row r="987">
          <cell r="B987">
            <v>0</v>
          </cell>
          <cell r="E987">
            <v>0</v>
          </cell>
          <cell r="G987">
            <v>0</v>
          </cell>
          <cell r="H987">
            <v>0</v>
          </cell>
          <cell r="J987">
            <v>0</v>
          </cell>
        </row>
        <row r="988">
          <cell r="B988">
            <v>0</v>
          </cell>
          <cell r="E988">
            <v>0</v>
          </cell>
          <cell r="G988">
            <v>0</v>
          </cell>
          <cell r="H988">
            <v>0</v>
          </cell>
          <cell r="J988">
            <v>0</v>
          </cell>
        </row>
        <row r="989">
          <cell r="B989">
            <v>0</v>
          </cell>
          <cell r="E989">
            <v>0</v>
          </cell>
          <cell r="G989">
            <v>0</v>
          </cell>
          <cell r="H989">
            <v>0</v>
          </cell>
          <cell r="J989">
            <v>0</v>
          </cell>
        </row>
        <row r="990">
          <cell r="B990">
            <v>0</v>
          </cell>
          <cell r="E990">
            <v>0</v>
          </cell>
          <cell r="G990">
            <v>0</v>
          </cell>
          <cell r="H990">
            <v>0</v>
          </cell>
          <cell r="J990">
            <v>0</v>
          </cell>
        </row>
        <row r="991">
          <cell r="B991" t="str">
            <v>Jumlah  I + II + III</v>
          </cell>
          <cell r="H991">
            <v>178000</v>
          </cell>
        </row>
        <row r="992">
          <cell r="B992" t="str">
            <v>Biaya Umum dan Keuntungan 10%</v>
          </cell>
          <cell r="H992">
            <v>17800</v>
          </cell>
        </row>
        <row r="993">
          <cell r="B993" t="str">
            <v>Total</v>
          </cell>
          <cell r="H993">
            <v>195800</v>
          </cell>
        </row>
        <row r="995">
          <cell r="B995" t="str">
            <v>Uraian Pekerjaan</v>
          </cell>
          <cell r="D995" t="str">
            <v>:  Bend GIP AF, dia 250 mm</v>
          </cell>
        </row>
        <row r="996">
          <cell r="B996" t="str">
            <v>Satuan Pembayaran</v>
          </cell>
          <cell r="D996" t="str">
            <v>:  bh</v>
          </cell>
        </row>
        <row r="997">
          <cell r="A997" t="str">
            <v>2.1.11</v>
          </cell>
          <cell r="B997" t="str">
            <v>Harga Satuan</v>
          </cell>
          <cell r="D997">
            <v>341000</v>
          </cell>
        </row>
        <row r="999">
          <cell r="B999" t="str">
            <v>No</v>
          </cell>
          <cell r="C999" t="str">
            <v>Uraian</v>
          </cell>
          <cell r="E999" t="str">
            <v>Satuan</v>
          </cell>
          <cell r="F999" t="str">
            <v>Volume</v>
          </cell>
          <cell r="G999" t="str">
            <v>Harga Satuan     (Rp.)</v>
          </cell>
          <cell r="H999" t="str">
            <v>Jumlah                 (Rp.)</v>
          </cell>
          <cell r="J999" t="str">
            <v>Kode</v>
          </cell>
        </row>
        <row r="1000">
          <cell r="B1000">
            <v>0</v>
          </cell>
          <cell r="E1000">
            <v>0</v>
          </cell>
          <cell r="G1000">
            <v>0</v>
          </cell>
          <cell r="H1000">
            <v>0</v>
          </cell>
          <cell r="J1000">
            <v>0</v>
          </cell>
        </row>
        <row r="1001">
          <cell r="B1001" t="str">
            <v>I</v>
          </cell>
          <cell r="C1001" t="str">
            <v>UPAH :</v>
          </cell>
          <cell r="E1001">
            <v>0</v>
          </cell>
          <cell r="G1001">
            <v>0</v>
          </cell>
          <cell r="H1001">
            <v>0</v>
          </cell>
          <cell r="J1001">
            <v>0</v>
          </cell>
        </row>
        <row r="1002">
          <cell r="B1002">
            <v>0</v>
          </cell>
          <cell r="E1002">
            <v>0</v>
          </cell>
          <cell r="G1002">
            <v>0</v>
          </cell>
          <cell r="H1002">
            <v>0</v>
          </cell>
          <cell r="J1002">
            <v>0</v>
          </cell>
        </row>
        <row r="1003">
          <cell r="B1003">
            <v>0</v>
          </cell>
          <cell r="E1003">
            <v>0</v>
          </cell>
          <cell r="G1003">
            <v>0</v>
          </cell>
          <cell r="H1003">
            <v>0</v>
          </cell>
          <cell r="J1003">
            <v>0</v>
          </cell>
        </row>
        <row r="1004">
          <cell r="B1004" t="str">
            <v>II</v>
          </cell>
          <cell r="C1004" t="str">
            <v>BAHAN :</v>
          </cell>
          <cell r="E1004">
            <v>0</v>
          </cell>
          <cell r="G1004">
            <v>0</v>
          </cell>
          <cell r="H1004">
            <v>0</v>
          </cell>
          <cell r="J1004">
            <v>0</v>
          </cell>
        </row>
        <row r="1005">
          <cell r="B1005">
            <v>0</v>
          </cell>
          <cell r="C1005" t="str">
            <v>Bend GIP AF. Dia. 250 mm</v>
          </cell>
          <cell r="E1005" t="str">
            <v>bh</v>
          </cell>
          <cell r="F1005">
            <v>1</v>
          </cell>
          <cell r="G1005">
            <v>310000</v>
          </cell>
          <cell r="H1005">
            <v>310000</v>
          </cell>
          <cell r="J1005" t="str">
            <v>b</v>
          </cell>
        </row>
        <row r="1006">
          <cell r="B1006">
            <v>0</v>
          </cell>
          <cell r="E1006">
            <v>0</v>
          </cell>
          <cell r="G1006">
            <v>0</v>
          </cell>
          <cell r="H1006">
            <v>310000</v>
          </cell>
          <cell r="J1006">
            <v>0</v>
          </cell>
        </row>
        <row r="1007">
          <cell r="B1007">
            <v>0</v>
          </cell>
          <cell r="E1007">
            <v>0</v>
          </cell>
          <cell r="G1007">
            <v>0</v>
          </cell>
          <cell r="H1007">
            <v>0</v>
          </cell>
          <cell r="J1007">
            <v>0</v>
          </cell>
        </row>
        <row r="1008">
          <cell r="B1008" t="str">
            <v>III</v>
          </cell>
          <cell r="C1008" t="str">
            <v>ALAT :</v>
          </cell>
          <cell r="E1008">
            <v>0</v>
          </cell>
          <cell r="G1008">
            <v>0</v>
          </cell>
          <cell r="H1008">
            <v>0</v>
          </cell>
          <cell r="J1008">
            <v>0</v>
          </cell>
        </row>
        <row r="1009">
          <cell r="B1009">
            <v>0</v>
          </cell>
          <cell r="E1009">
            <v>0</v>
          </cell>
          <cell r="G1009">
            <v>0</v>
          </cell>
          <cell r="H1009">
            <v>0</v>
          </cell>
          <cell r="J1009">
            <v>0</v>
          </cell>
        </row>
        <row r="1010">
          <cell r="B1010">
            <v>0</v>
          </cell>
          <cell r="E1010">
            <v>0</v>
          </cell>
          <cell r="G1010">
            <v>0</v>
          </cell>
          <cell r="H1010">
            <v>0</v>
          </cell>
          <cell r="J1010">
            <v>0</v>
          </cell>
        </row>
        <row r="1011">
          <cell r="B1011">
            <v>0</v>
          </cell>
          <cell r="E1011">
            <v>0</v>
          </cell>
          <cell r="G1011">
            <v>0</v>
          </cell>
          <cell r="H1011">
            <v>0</v>
          </cell>
          <cell r="J1011">
            <v>0</v>
          </cell>
        </row>
        <row r="1012">
          <cell r="B1012">
            <v>0</v>
          </cell>
          <cell r="E1012">
            <v>0</v>
          </cell>
          <cell r="G1012">
            <v>0</v>
          </cell>
          <cell r="H1012">
            <v>0</v>
          </cell>
          <cell r="J1012">
            <v>0</v>
          </cell>
        </row>
        <row r="1013">
          <cell r="B1013">
            <v>0</v>
          </cell>
          <cell r="E1013">
            <v>0</v>
          </cell>
          <cell r="G1013">
            <v>0</v>
          </cell>
          <cell r="H1013">
            <v>0</v>
          </cell>
          <cell r="J1013">
            <v>0</v>
          </cell>
        </row>
        <row r="1014">
          <cell r="B1014">
            <v>0</v>
          </cell>
          <cell r="E1014">
            <v>0</v>
          </cell>
          <cell r="G1014">
            <v>0</v>
          </cell>
          <cell r="H1014">
            <v>0</v>
          </cell>
          <cell r="J1014">
            <v>0</v>
          </cell>
        </row>
        <row r="1015">
          <cell r="B1015">
            <v>0</v>
          </cell>
          <cell r="E1015">
            <v>0</v>
          </cell>
          <cell r="G1015">
            <v>0</v>
          </cell>
          <cell r="H1015">
            <v>0</v>
          </cell>
          <cell r="J1015">
            <v>0</v>
          </cell>
        </row>
        <row r="1016">
          <cell r="B1016">
            <v>0</v>
          </cell>
          <cell r="E1016">
            <v>0</v>
          </cell>
          <cell r="G1016">
            <v>0</v>
          </cell>
          <cell r="H1016">
            <v>0</v>
          </cell>
          <cell r="J1016">
            <v>0</v>
          </cell>
        </row>
        <row r="1017">
          <cell r="B1017">
            <v>0</v>
          </cell>
          <cell r="E1017">
            <v>0</v>
          </cell>
          <cell r="G1017">
            <v>0</v>
          </cell>
          <cell r="H1017">
            <v>0</v>
          </cell>
          <cell r="J1017">
            <v>0</v>
          </cell>
        </row>
        <row r="1018">
          <cell r="B1018">
            <v>0</v>
          </cell>
          <cell r="E1018">
            <v>0</v>
          </cell>
          <cell r="G1018">
            <v>0</v>
          </cell>
          <cell r="H1018">
            <v>0</v>
          </cell>
          <cell r="J1018">
            <v>0</v>
          </cell>
        </row>
        <row r="1019">
          <cell r="B1019">
            <v>0</v>
          </cell>
          <cell r="E1019">
            <v>0</v>
          </cell>
          <cell r="G1019">
            <v>0</v>
          </cell>
          <cell r="H1019">
            <v>0</v>
          </cell>
          <cell r="J1019">
            <v>0</v>
          </cell>
        </row>
        <row r="1020">
          <cell r="B1020" t="str">
            <v>Jumlah  I + II + III</v>
          </cell>
          <cell r="H1020">
            <v>310000</v>
          </cell>
        </row>
        <row r="1021">
          <cell r="B1021" t="str">
            <v>Biaya Umum dan Keuntungan 10%</v>
          </cell>
          <cell r="H1021">
            <v>31000</v>
          </cell>
        </row>
        <row r="1022">
          <cell r="B1022" t="str">
            <v>Total</v>
          </cell>
          <cell r="H1022">
            <v>341000</v>
          </cell>
        </row>
        <row r="1024">
          <cell r="B1024" t="str">
            <v>Uraian Pekerjaan</v>
          </cell>
          <cell r="D1024" t="str">
            <v>:  Flexible Connection 250 mm</v>
          </cell>
        </row>
        <row r="1025">
          <cell r="B1025" t="str">
            <v>Satuan Pembayaran</v>
          </cell>
          <cell r="D1025" t="str">
            <v>:  bh</v>
          </cell>
        </row>
        <row r="1026">
          <cell r="A1026" t="str">
            <v>2.1.12</v>
          </cell>
          <cell r="B1026" t="str">
            <v>Harga Satuan</v>
          </cell>
          <cell r="D1026">
            <v>1848000</v>
          </cell>
        </row>
        <row r="1028">
          <cell r="B1028" t="str">
            <v>No</v>
          </cell>
          <cell r="C1028" t="str">
            <v>Uraian</v>
          </cell>
          <cell r="E1028" t="str">
            <v>Satuan</v>
          </cell>
          <cell r="F1028" t="str">
            <v>Volume</v>
          </cell>
          <cell r="G1028" t="str">
            <v>Harga Satuan     (Rp.)</v>
          </cell>
          <cell r="H1028" t="str">
            <v>Jumlah                 (Rp.)</v>
          </cell>
          <cell r="J1028" t="str">
            <v>Kode</v>
          </cell>
        </row>
        <row r="1029">
          <cell r="B1029">
            <v>0</v>
          </cell>
          <cell r="E1029">
            <v>0</v>
          </cell>
          <cell r="G1029">
            <v>0</v>
          </cell>
          <cell r="H1029">
            <v>0</v>
          </cell>
          <cell r="J1029">
            <v>0</v>
          </cell>
        </row>
        <row r="1030">
          <cell r="B1030" t="str">
            <v>I</v>
          </cell>
          <cell r="C1030" t="str">
            <v>UPAH :</v>
          </cell>
          <cell r="E1030">
            <v>0</v>
          </cell>
          <cell r="G1030">
            <v>0</v>
          </cell>
          <cell r="H1030">
            <v>0</v>
          </cell>
          <cell r="J1030">
            <v>0</v>
          </cell>
        </row>
        <row r="1031">
          <cell r="B1031">
            <v>0</v>
          </cell>
          <cell r="E1031">
            <v>0</v>
          </cell>
          <cell r="G1031">
            <v>0</v>
          </cell>
          <cell r="H1031">
            <v>0</v>
          </cell>
          <cell r="J1031">
            <v>0</v>
          </cell>
        </row>
        <row r="1032">
          <cell r="B1032">
            <v>0</v>
          </cell>
          <cell r="E1032">
            <v>0</v>
          </cell>
          <cell r="G1032">
            <v>0</v>
          </cell>
          <cell r="H1032">
            <v>0</v>
          </cell>
          <cell r="J1032">
            <v>0</v>
          </cell>
        </row>
        <row r="1033">
          <cell r="B1033" t="str">
            <v>II</v>
          </cell>
          <cell r="C1033" t="str">
            <v>BAHAN :</v>
          </cell>
          <cell r="E1033">
            <v>0</v>
          </cell>
          <cell r="G1033">
            <v>0</v>
          </cell>
          <cell r="H1033">
            <v>0</v>
          </cell>
          <cell r="J1033">
            <v>0</v>
          </cell>
        </row>
        <row r="1034">
          <cell r="B1034">
            <v>0</v>
          </cell>
          <cell r="C1034" t="str">
            <v>Flexible Connection AF. 250 mm</v>
          </cell>
          <cell r="E1034" t="str">
            <v>bh</v>
          </cell>
          <cell r="F1034">
            <v>1</v>
          </cell>
          <cell r="G1034">
            <v>1680000</v>
          </cell>
          <cell r="H1034">
            <v>1680000</v>
          </cell>
          <cell r="J1034" t="str">
            <v>b</v>
          </cell>
        </row>
        <row r="1035">
          <cell r="B1035">
            <v>0</v>
          </cell>
          <cell r="E1035">
            <v>0</v>
          </cell>
          <cell r="G1035">
            <v>0</v>
          </cell>
          <cell r="H1035">
            <v>1680000</v>
          </cell>
          <cell r="J1035">
            <v>0</v>
          </cell>
        </row>
        <row r="1036">
          <cell r="B1036">
            <v>0</v>
          </cell>
          <cell r="E1036">
            <v>0</v>
          </cell>
          <cell r="G1036">
            <v>0</v>
          </cell>
          <cell r="H1036">
            <v>0</v>
          </cell>
          <cell r="J1036">
            <v>0</v>
          </cell>
        </row>
        <row r="1037">
          <cell r="B1037" t="str">
            <v>III</v>
          </cell>
          <cell r="C1037" t="str">
            <v>ALAT :</v>
          </cell>
          <cell r="E1037">
            <v>0</v>
          </cell>
          <cell r="G1037">
            <v>0</v>
          </cell>
          <cell r="H1037">
            <v>0</v>
          </cell>
          <cell r="J1037">
            <v>0</v>
          </cell>
        </row>
        <row r="1038">
          <cell r="B1038">
            <v>0</v>
          </cell>
          <cell r="E1038">
            <v>0</v>
          </cell>
          <cell r="G1038">
            <v>0</v>
          </cell>
          <cell r="H1038">
            <v>0</v>
          </cell>
          <cell r="J1038">
            <v>0</v>
          </cell>
        </row>
        <row r="1039">
          <cell r="B1039">
            <v>0</v>
          </cell>
          <cell r="E1039">
            <v>0</v>
          </cell>
          <cell r="G1039">
            <v>0</v>
          </cell>
          <cell r="H1039">
            <v>0</v>
          </cell>
          <cell r="J1039">
            <v>0</v>
          </cell>
        </row>
        <row r="1040">
          <cell r="B1040">
            <v>0</v>
          </cell>
          <cell r="E1040">
            <v>0</v>
          </cell>
          <cell r="G1040">
            <v>0</v>
          </cell>
          <cell r="H1040">
            <v>0</v>
          </cell>
          <cell r="J1040">
            <v>0</v>
          </cell>
        </row>
        <row r="1041">
          <cell r="B1041">
            <v>0</v>
          </cell>
          <cell r="E1041">
            <v>0</v>
          </cell>
          <cell r="G1041">
            <v>0</v>
          </cell>
          <cell r="H1041">
            <v>0</v>
          </cell>
          <cell r="J1041">
            <v>0</v>
          </cell>
        </row>
        <row r="1042">
          <cell r="B1042">
            <v>0</v>
          </cell>
          <cell r="E1042">
            <v>0</v>
          </cell>
          <cell r="G1042">
            <v>0</v>
          </cell>
          <cell r="H1042">
            <v>0</v>
          </cell>
          <cell r="J1042">
            <v>0</v>
          </cell>
        </row>
        <row r="1043">
          <cell r="B1043">
            <v>0</v>
          </cell>
          <cell r="E1043">
            <v>0</v>
          </cell>
          <cell r="G1043">
            <v>0</v>
          </cell>
          <cell r="H1043">
            <v>0</v>
          </cell>
          <cell r="J1043">
            <v>0</v>
          </cell>
        </row>
        <row r="1044">
          <cell r="B1044">
            <v>0</v>
          </cell>
          <cell r="E1044">
            <v>0</v>
          </cell>
          <cell r="G1044">
            <v>0</v>
          </cell>
          <cell r="H1044">
            <v>0</v>
          </cell>
          <cell r="J1044">
            <v>0</v>
          </cell>
        </row>
        <row r="1045">
          <cell r="B1045">
            <v>0</v>
          </cell>
          <cell r="E1045">
            <v>0</v>
          </cell>
          <cell r="G1045">
            <v>0</v>
          </cell>
          <cell r="H1045">
            <v>0</v>
          </cell>
          <cell r="J1045">
            <v>0</v>
          </cell>
        </row>
        <row r="1046">
          <cell r="B1046">
            <v>0</v>
          </cell>
          <cell r="E1046">
            <v>0</v>
          </cell>
          <cell r="G1046">
            <v>0</v>
          </cell>
          <cell r="H1046">
            <v>0</v>
          </cell>
          <cell r="J1046">
            <v>0</v>
          </cell>
        </row>
        <row r="1047">
          <cell r="B1047">
            <v>0</v>
          </cell>
          <cell r="E1047">
            <v>0</v>
          </cell>
          <cell r="G1047">
            <v>0</v>
          </cell>
          <cell r="H1047">
            <v>0</v>
          </cell>
          <cell r="J1047">
            <v>0</v>
          </cell>
        </row>
        <row r="1048">
          <cell r="B1048">
            <v>0</v>
          </cell>
          <cell r="E1048">
            <v>0</v>
          </cell>
          <cell r="G1048">
            <v>0</v>
          </cell>
          <cell r="H1048">
            <v>0</v>
          </cell>
          <cell r="J1048">
            <v>0</v>
          </cell>
        </row>
        <row r="1049">
          <cell r="B1049" t="str">
            <v>Jumlah  I + II + III</v>
          </cell>
          <cell r="H1049">
            <v>1680000</v>
          </cell>
        </row>
        <row r="1050">
          <cell r="B1050" t="str">
            <v>Biaya Umum dan Keuntungan 10%</v>
          </cell>
          <cell r="H1050">
            <v>168000</v>
          </cell>
        </row>
        <row r="1051">
          <cell r="B1051" t="str">
            <v>Total</v>
          </cell>
          <cell r="H1051">
            <v>1848000</v>
          </cell>
        </row>
        <row r="1053">
          <cell r="B1053" t="str">
            <v>Uraian Pekerjaan</v>
          </cell>
          <cell r="D1053" t="str">
            <v>:  Bend PVC, dia 300 mm</v>
          </cell>
        </row>
        <row r="1054">
          <cell r="B1054" t="str">
            <v>Satuan Pembayaran</v>
          </cell>
          <cell r="D1054" t="str">
            <v>:  bh</v>
          </cell>
        </row>
        <row r="1055">
          <cell r="A1055" t="str">
            <v>2.1.13</v>
          </cell>
          <cell r="B1055" t="str">
            <v>Harga Satuan</v>
          </cell>
          <cell r="D1055">
            <v>1705000</v>
          </cell>
        </row>
        <row r="1057">
          <cell r="B1057" t="str">
            <v>No</v>
          </cell>
          <cell r="C1057" t="str">
            <v>Uraian</v>
          </cell>
          <cell r="E1057" t="str">
            <v>Satuan</v>
          </cell>
          <cell r="F1057" t="str">
            <v>Volume</v>
          </cell>
          <cell r="G1057" t="str">
            <v>Harga Satuan     (Rp.)</v>
          </cell>
          <cell r="H1057" t="str">
            <v>Jumlah                 (Rp.)</v>
          </cell>
          <cell r="J1057" t="str">
            <v>Kode</v>
          </cell>
        </row>
        <row r="1058">
          <cell r="B1058">
            <v>0</v>
          </cell>
          <cell r="E1058">
            <v>0</v>
          </cell>
          <cell r="G1058">
            <v>0</v>
          </cell>
          <cell r="H1058">
            <v>0</v>
          </cell>
          <cell r="J1058">
            <v>0</v>
          </cell>
        </row>
        <row r="1059">
          <cell r="B1059" t="str">
            <v>I</v>
          </cell>
          <cell r="C1059" t="str">
            <v>UPAH :</v>
          </cell>
          <cell r="E1059">
            <v>0</v>
          </cell>
          <cell r="G1059">
            <v>0</v>
          </cell>
          <cell r="H1059">
            <v>0</v>
          </cell>
          <cell r="J1059">
            <v>0</v>
          </cell>
        </row>
        <row r="1060">
          <cell r="B1060">
            <v>0</v>
          </cell>
          <cell r="E1060">
            <v>0</v>
          </cell>
          <cell r="G1060">
            <v>0</v>
          </cell>
          <cell r="H1060">
            <v>0</v>
          </cell>
          <cell r="J1060">
            <v>0</v>
          </cell>
        </row>
        <row r="1061">
          <cell r="B1061">
            <v>0</v>
          </cell>
          <cell r="E1061">
            <v>0</v>
          </cell>
          <cell r="G1061">
            <v>0</v>
          </cell>
          <cell r="H1061">
            <v>0</v>
          </cell>
          <cell r="J1061">
            <v>0</v>
          </cell>
        </row>
        <row r="1062">
          <cell r="B1062" t="str">
            <v>II</v>
          </cell>
          <cell r="C1062" t="str">
            <v>BAHAN :</v>
          </cell>
          <cell r="E1062">
            <v>0</v>
          </cell>
          <cell r="G1062">
            <v>0</v>
          </cell>
          <cell r="H1062">
            <v>0</v>
          </cell>
          <cell r="J1062">
            <v>0</v>
          </cell>
        </row>
        <row r="1063">
          <cell r="B1063">
            <v>0</v>
          </cell>
          <cell r="C1063" t="str">
            <v>Bend PVC, dia 300 mm</v>
          </cell>
          <cell r="E1063" t="str">
            <v>bh</v>
          </cell>
          <cell r="F1063">
            <v>1</v>
          </cell>
          <cell r="G1063">
            <v>1550000</v>
          </cell>
          <cell r="H1063">
            <v>1550000</v>
          </cell>
          <cell r="J1063" t="str">
            <v>b</v>
          </cell>
        </row>
        <row r="1064">
          <cell r="B1064">
            <v>0</v>
          </cell>
          <cell r="E1064">
            <v>0</v>
          </cell>
          <cell r="G1064">
            <v>0</v>
          </cell>
          <cell r="H1064">
            <v>1550000</v>
          </cell>
          <cell r="J1064">
            <v>0</v>
          </cell>
        </row>
        <row r="1065">
          <cell r="B1065">
            <v>0</v>
          </cell>
          <cell r="E1065">
            <v>0</v>
          </cell>
          <cell r="G1065">
            <v>0</v>
          </cell>
          <cell r="H1065">
            <v>0</v>
          </cell>
          <cell r="J1065">
            <v>0</v>
          </cell>
        </row>
        <row r="1066">
          <cell r="B1066" t="str">
            <v>III</v>
          </cell>
          <cell r="C1066" t="str">
            <v>ALAT :</v>
          </cell>
          <cell r="E1066">
            <v>0</v>
          </cell>
          <cell r="G1066">
            <v>0</v>
          </cell>
          <cell r="H1066">
            <v>0</v>
          </cell>
          <cell r="J1066">
            <v>0</v>
          </cell>
        </row>
        <row r="1067">
          <cell r="B1067">
            <v>0</v>
          </cell>
          <cell r="E1067">
            <v>0</v>
          </cell>
          <cell r="G1067">
            <v>0</v>
          </cell>
          <cell r="H1067">
            <v>0</v>
          </cell>
          <cell r="J1067">
            <v>0</v>
          </cell>
        </row>
        <row r="1068">
          <cell r="B1068">
            <v>0</v>
          </cell>
          <cell r="E1068">
            <v>0</v>
          </cell>
          <cell r="G1068">
            <v>0</v>
          </cell>
          <cell r="H1068">
            <v>0</v>
          </cell>
          <cell r="J1068">
            <v>0</v>
          </cell>
        </row>
        <row r="1069">
          <cell r="B1069">
            <v>0</v>
          </cell>
          <cell r="E1069">
            <v>0</v>
          </cell>
          <cell r="G1069">
            <v>0</v>
          </cell>
          <cell r="H1069">
            <v>0</v>
          </cell>
          <cell r="J1069">
            <v>0</v>
          </cell>
        </row>
        <row r="1070">
          <cell r="B1070">
            <v>0</v>
          </cell>
          <cell r="E1070">
            <v>0</v>
          </cell>
          <cell r="G1070">
            <v>0</v>
          </cell>
          <cell r="H1070">
            <v>0</v>
          </cell>
          <cell r="J1070">
            <v>0</v>
          </cell>
        </row>
        <row r="1071">
          <cell r="B1071">
            <v>0</v>
          </cell>
          <cell r="E1071">
            <v>0</v>
          </cell>
          <cell r="G1071">
            <v>0</v>
          </cell>
          <cell r="H1071">
            <v>0</v>
          </cell>
          <cell r="J1071">
            <v>0</v>
          </cell>
        </row>
        <row r="1072">
          <cell r="B1072">
            <v>0</v>
          </cell>
          <cell r="E1072">
            <v>0</v>
          </cell>
          <cell r="G1072">
            <v>0</v>
          </cell>
          <cell r="H1072">
            <v>0</v>
          </cell>
          <cell r="J1072">
            <v>0</v>
          </cell>
        </row>
        <row r="1073">
          <cell r="B1073">
            <v>0</v>
          </cell>
          <cell r="E1073">
            <v>0</v>
          </cell>
          <cell r="G1073">
            <v>0</v>
          </cell>
          <cell r="H1073">
            <v>0</v>
          </cell>
          <cell r="J1073">
            <v>0</v>
          </cell>
        </row>
        <row r="1074">
          <cell r="B1074">
            <v>0</v>
          </cell>
          <cell r="E1074">
            <v>0</v>
          </cell>
          <cell r="G1074">
            <v>0</v>
          </cell>
          <cell r="H1074">
            <v>0</v>
          </cell>
          <cell r="J1074">
            <v>0</v>
          </cell>
        </row>
        <row r="1075">
          <cell r="B1075">
            <v>0</v>
          </cell>
          <cell r="E1075">
            <v>0</v>
          </cell>
          <cell r="G1075">
            <v>0</v>
          </cell>
          <cell r="H1075">
            <v>0</v>
          </cell>
          <cell r="J1075">
            <v>0</v>
          </cell>
        </row>
        <row r="1076">
          <cell r="B1076">
            <v>0</v>
          </cell>
          <cell r="E1076">
            <v>0</v>
          </cell>
          <cell r="G1076">
            <v>0</v>
          </cell>
          <cell r="H1076">
            <v>0</v>
          </cell>
          <cell r="J1076">
            <v>0</v>
          </cell>
        </row>
        <row r="1077">
          <cell r="B1077">
            <v>0</v>
          </cell>
          <cell r="E1077">
            <v>0</v>
          </cell>
          <cell r="G1077">
            <v>0</v>
          </cell>
          <cell r="H1077">
            <v>0</v>
          </cell>
          <cell r="J1077">
            <v>0</v>
          </cell>
        </row>
        <row r="1078">
          <cell r="B1078" t="str">
            <v>Jumlah  I + II + III</v>
          </cell>
          <cell r="H1078">
            <v>1550000</v>
          </cell>
        </row>
        <row r="1079">
          <cell r="B1079" t="str">
            <v>Biaya Umum dan Keuntungan 10%</v>
          </cell>
          <cell r="H1079">
            <v>155000</v>
          </cell>
        </row>
        <row r="1080">
          <cell r="B1080" t="str">
            <v>Total</v>
          </cell>
          <cell r="H1080">
            <v>1705000</v>
          </cell>
        </row>
        <row r="1082">
          <cell r="B1082" t="str">
            <v>Uraian Pekerjaan</v>
          </cell>
          <cell r="D1082" t="str">
            <v>:  Fudle Joint ( Steinles steel ), dia 250 mm</v>
          </cell>
        </row>
        <row r="1083">
          <cell r="B1083" t="str">
            <v>Satuan Pembayaran</v>
          </cell>
          <cell r="D1083" t="str">
            <v>:  bh</v>
          </cell>
        </row>
        <row r="1084">
          <cell r="A1084" t="str">
            <v>2.1.14</v>
          </cell>
          <cell r="B1084" t="str">
            <v>Harga Satuan</v>
          </cell>
          <cell r="D1084">
            <v>2057000</v>
          </cell>
        </row>
        <row r="1086">
          <cell r="B1086" t="str">
            <v>No</v>
          </cell>
          <cell r="C1086" t="str">
            <v>Uraian</v>
          </cell>
          <cell r="E1086" t="str">
            <v>Satuan</v>
          </cell>
          <cell r="F1086" t="str">
            <v>Volume</v>
          </cell>
          <cell r="G1086" t="str">
            <v>Harga Satuan     (Rp.)</v>
          </cell>
          <cell r="H1086" t="str">
            <v>Jumlah                 (Rp.)</v>
          </cell>
          <cell r="J1086" t="str">
            <v>Kode</v>
          </cell>
        </row>
        <row r="1087">
          <cell r="B1087">
            <v>0</v>
          </cell>
          <cell r="E1087">
            <v>0</v>
          </cell>
          <cell r="G1087">
            <v>0</v>
          </cell>
          <cell r="H1087">
            <v>0</v>
          </cell>
          <cell r="J1087">
            <v>0</v>
          </cell>
        </row>
        <row r="1088">
          <cell r="B1088" t="str">
            <v>I</v>
          </cell>
          <cell r="C1088" t="str">
            <v>UPAH :</v>
          </cell>
          <cell r="E1088">
            <v>0</v>
          </cell>
          <cell r="G1088">
            <v>0</v>
          </cell>
          <cell r="H1088">
            <v>0</v>
          </cell>
          <cell r="J1088">
            <v>0</v>
          </cell>
        </row>
        <row r="1089">
          <cell r="B1089">
            <v>0</v>
          </cell>
          <cell r="E1089">
            <v>0</v>
          </cell>
          <cell r="G1089">
            <v>0</v>
          </cell>
          <cell r="H1089">
            <v>0</v>
          </cell>
          <cell r="J1089">
            <v>0</v>
          </cell>
        </row>
        <row r="1090">
          <cell r="B1090">
            <v>0</v>
          </cell>
          <cell r="E1090">
            <v>0</v>
          </cell>
          <cell r="G1090">
            <v>0</v>
          </cell>
          <cell r="H1090">
            <v>0</v>
          </cell>
          <cell r="J1090">
            <v>0</v>
          </cell>
        </row>
        <row r="1091">
          <cell r="B1091" t="str">
            <v>II</v>
          </cell>
          <cell r="C1091" t="str">
            <v>BAHAN :</v>
          </cell>
          <cell r="E1091">
            <v>0</v>
          </cell>
          <cell r="G1091">
            <v>0</v>
          </cell>
          <cell r="H1091">
            <v>0</v>
          </cell>
          <cell r="J1091">
            <v>0</v>
          </cell>
        </row>
        <row r="1092">
          <cell r="B1092">
            <v>0</v>
          </cell>
          <cell r="C1092" t="str">
            <v>Fudle Joint (stainles steel), dia. 250 mm</v>
          </cell>
          <cell r="E1092" t="str">
            <v>bh</v>
          </cell>
          <cell r="F1092">
            <v>1</v>
          </cell>
          <cell r="G1092">
            <v>1870000</v>
          </cell>
          <cell r="H1092">
            <v>1870000</v>
          </cell>
          <cell r="J1092" t="str">
            <v>b</v>
          </cell>
        </row>
        <row r="1093">
          <cell r="B1093">
            <v>0</v>
          </cell>
          <cell r="E1093">
            <v>0</v>
          </cell>
          <cell r="G1093">
            <v>0</v>
          </cell>
          <cell r="H1093">
            <v>1870000</v>
          </cell>
          <cell r="J1093">
            <v>0</v>
          </cell>
        </row>
        <row r="1094">
          <cell r="B1094">
            <v>0</v>
          </cell>
          <cell r="E1094">
            <v>0</v>
          </cell>
          <cell r="G1094">
            <v>0</v>
          </cell>
          <cell r="H1094">
            <v>0</v>
          </cell>
          <cell r="J1094">
            <v>0</v>
          </cell>
        </row>
        <row r="1095">
          <cell r="B1095" t="str">
            <v>III</v>
          </cell>
          <cell r="C1095" t="str">
            <v>ALAT :</v>
          </cell>
          <cell r="E1095">
            <v>0</v>
          </cell>
          <cell r="G1095">
            <v>0</v>
          </cell>
          <cell r="H1095">
            <v>0</v>
          </cell>
          <cell r="J1095">
            <v>0</v>
          </cell>
        </row>
        <row r="1096">
          <cell r="B1096">
            <v>0</v>
          </cell>
          <cell r="E1096">
            <v>0</v>
          </cell>
          <cell r="G1096">
            <v>0</v>
          </cell>
          <cell r="H1096">
            <v>0</v>
          </cell>
          <cell r="J1096">
            <v>0</v>
          </cell>
        </row>
        <row r="1097">
          <cell r="B1097">
            <v>0</v>
          </cell>
          <cell r="E1097">
            <v>0</v>
          </cell>
          <cell r="G1097">
            <v>0</v>
          </cell>
          <cell r="H1097">
            <v>0</v>
          </cell>
          <cell r="J1097">
            <v>0</v>
          </cell>
        </row>
        <row r="1098">
          <cell r="B1098">
            <v>0</v>
          </cell>
          <cell r="E1098">
            <v>0</v>
          </cell>
          <cell r="G1098">
            <v>0</v>
          </cell>
          <cell r="H1098">
            <v>0</v>
          </cell>
          <cell r="J1098">
            <v>0</v>
          </cell>
        </row>
        <row r="1099">
          <cell r="B1099">
            <v>0</v>
          </cell>
          <cell r="E1099">
            <v>0</v>
          </cell>
          <cell r="G1099">
            <v>0</v>
          </cell>
          <cell r="H1099">
            <v>0</v>
          </cell>
          <cell r="J1099">
            <v>0</v>
          </cell>
        </row>
        <row r="1100">
          <cell r="B1100">
            <v>0</v>
          </cell>
          <cell r="E1100">
            <v>0</v>
          </cell>
          <cell r="G1100">
            <v>0</v>
          </cell>
          <cell r="H1100">
            <v>0</v>
          </cell>
          <cell r="J1100">
            <v>0</v>
          </cell>
        </row>
        <row r="1101">
          <cell r="B1101">
            <v>0</v>
          </cell>
          <cell r="E1101">
            <v>0</v>
          </cell>
          <cell r="G1101">
            <v>0</v>
          </cell>
          <cell r="H1101">
            <v>0</v>
          </cell>
          <cell r="J1101">
            <v>0</v>
          </cell>
        </row>
        <row r="1102">
          <cell r="B1102">
            <v>0</v>
          </cell>
          <cell r="E1102">
            <v>0</v>
          </cell>
          <cell r="G1102">
            <v>0</v>
          </cell>
          <cell r="H1102">
            <v>0</v>
          </cell>
          <cell r="J1102">
            <v>0</v>
          </cell>
        </row>
        <row r="1103">
          <cell r="B1103">
            <v>0</v>
          </cell>
          <cell r="E1103">
            <v>0</v>
          </cell>
          <cell r="G1103">
            <v>0</v>
          </cell>
          <cell r="H1103">
            <v>0</v>
          </cell>
          <cell r="J1103">
            <v>0</v>
          </cell>
        </row>
        <row r="1104">
          <cell r="B1104">
            <v>0</v>
          </cell>
          <cell r="E1104">
            <v>0</v>
          </cell>
          <cell r="G1104">
            <v>0</v>
          </cell>
          <cell r="H1104">
            <v>0</v>
          </cell>
          <cell r="J1104">
            <v>0</v>
          </cell>
        </row>
        <row r="1105">
          <cell r="B1105">
            <v>0</v>
          </cell>
          <cell r="E1105">
            <v>0</v>
          </cell>
          <cell r="G1105">
            <v>0</v>
          </cell>
          <cell r="H1105">
            <v>0</v>
          </cell>
          <cell r="J1105">
            <v>0</v>
          </cell>
        </row>
        <row r="1106">
          <cell r="B1106">
            <v>0</v>
          </cell>
          <cell r="E1106">
            <v>0</v>
          </cell>
          <cell r="G1106">
            <v>0</v>
          </cell>
          <cell r="H1106">
            <v>0</v>
          </cell>
          <cell r="J1106">
            <v>0</v>
          </cell>
        </row>
        <row r="1107">
          <cell r="B1107" t="str">
            <v>Jumlah  I + II + III</v>
          </cell>
          <cell r="H1107">
            <v>1870000</v>
          </cell>
        </row>
        <row r="1108">
          <cell r="B1108" t="str">
            <v>Biaya Umum dan Keuntungan 10%</v>
          </cell>
          <cell r="H1108">
            <v>187000</v>
          </cell>
        </row>
        <row r="1109">
          <cell r="B1109" t="str">
            <v>Total</v>
          </cell>
          <cell r="H1109">
            <v>2057000</v>
          </cell>
        </row>
        <row r="1111">
          <cell r="B1111" t="str">
            <v>Uraian Pekerjaan</v>
          </cell>
          <cell r="D1111" t="str">
            <v>:  Screen / Saringan, dia 250 mm</v>
          </cell>
        </row>
        <row r="1112">
          <cell r="B1112" t="str">
            <v>Satuan Pembayaran</v>
          </cell>
          <cell r="D1112" t="str">
            <v>:  bh</v>
          </cell>
        </row>
        <row r="1113">
          <cell r="A1113" t="str">
            <v>2.1.15</v>
          </cell>
          <cell r="B1113" t="str">
            <v>Harga Satuan</v>
          </cell>
          <cell r="D1113">
            <v>418000</v>
          </cell>
        </row>
        <row r="1115">
          <cell r="B1115" t="str">
            <v>No</v>
          </cell>
          <cell r="C1115" t="str">
            <v>Uraian</v>
          </cell>
          <cell r="E1115" t="str">
            <v>Satuan</v>
          </cell>
          <cell r="F1115" t="str">
            <v>Volume</v>
          </cell>
          <cell r="G1115" t="str">
            <v>Harga Satuan     (Rp.)</v>
          </cell>
          <cell r="H1115" t="str">
            <v>Jumlah                 (Rp.)</v>
          </cell>
          <cell r="J1115" t="str">
            <v>Kode</v>
          </cell>
        </row>
        <row r="1116">
          <cell r="B1116">
            <v>0</v>
          </cell>
          <cell r="E1116">
            <v>0</v>
          </cell>
          <cell r="G1116">
            <v>0</v>
          </cell>
          <cell r="H1116">
            <v>0</v>
          </cell>
          <cell r="J1116">
            <v>0</v>
          </cell>
        </row>
        <row r="1117">
          <cell r="B1117" t="str">
            <v>I</v>
          </cell>
          <cell r="C1117" t="str">
            <v>UPAH :</v>
          </cell>
          <cell r="E1117">
            <v>0</v>
          </cell>
          <cell r="G1117">
            <v>0</v>
          </cell>
          <cell r="H1117">
            <v>0</v>
          </cell>
          <cell r="J1117">
            <v>0</v>
          </cell>
        </row>
        <row r="1118">
          <cell r="B1118">
            <v>0</v>
          </cell>
          <cell r="E1118">
            <v>0</v>
          </cell>
          <cell r="G1118">
            <v>0</v>
          </cell>
          <cell r="H1118">
            <v>0</v>
          </cell>
          <cell r="J1118">
            <v>0</v>
          </cell>
        </row>
        <row r="1119">
          <cell r="B1119">
            <v>0</v>
          </cell>
          <cell r="E1119">
            <v>0</v>
          </cell>
          <cell r="G1119">
            <v>0</v>
          </cell>
          <cell r="H1119">
            <v>0</v>
          </cell>
          <cell r="J1119">
            <v>0</v>
          </cell>
        </row>
        <row r="1120">
          <cell r="B1120" t="str">
            <v>II</v>
          </cell>
          <cell r="C1120" t="str">
            <v>BAHAN :</v>
          </cell>
          <cell r="E1120">
            <v>0</v>
          </cell>
          <cell r="G1120">
            <v>0</v>
          </cell>
          <cell r="H1120">
            <v>0</v>
          </cell>
          <cell r="J1120">
            <v>0</v>
          </cell>
        </row>
        <row r="1121">
          <cell r="B1121">
            <v>0</v>
          </cell>
          <cell r="C1121" t="str">
            <v>Screen AF./Saringan, dia. 250 mm</v>
          </cell>
          <cell r="E1121" t="str">
            <v>bh</v>
          </cell>
          <cell r="F1121">
            <v>1</v>
          </cell>
          <cell r="G1121">
            <v>380000</v>
          </cell>
          <cell r="H1121">
            <v>380000</v>
          </cell>
          <cell r="J1121" t="str">
            <v>b</v>
          </cell>
        </row>
        <row r="1122">
          <cell r="B1122">
            <v>0</v>
          </cell>
          <cell r="E1122">
            <v>0</v>
          </cell>
          <cell r="G1122">
            <v>0</v>
          </cell>
          <cell r="H1122">
            <v>380000</v>
          </cell>
          <cell r="J1122">
            <v>0</v>
          </cell>
        </row>
        <row r="1123">
          <cell r="B1123">
            <v>0</v>
          </cell>
          <cell r="E1123">
            <v>0</v>
          </cell>
          <cell r="G1123">
            <v>0</v>
          </cell>
          <cell r="H1123">
            <v>0</v>
          </cell>
          <cell r="J1123">
            <v>0</v>
          </cell>
        </row>
        <row r="1124">
          <cell r="B1124" t="str">
            <v>III</v>
          </cell>
          <cell r="C1124" t="str">
            <v>ALAT :</v>
          </cell>
          <cell r="E1124">
            <v>0</v>
          </cell>
          <cell r="G1124">
            <v>0</v>
          </cell>
          <cell r="H1124">
            <v>0</v>
          </cell>
          <cell r="J1124">
            <v>0</v>
          </cell>
        </row>
        <row r="1125">
          <cell r="B1125">
            <v>0</v>
          </cell>
          <cell r="E1125">
            <v>0</v>
          </cell>
          <cell r="G1125">
            <v>0</v>
          </cell>
          <cell r="H1125">
            <v>0</v>
          </cell>
          <cell r="J1125">
            <v>0</v>
          </cell>
        </row>
        <row r="1126">
          <cell r="B1126">
            <v>0</v>
          </cell>
          <cell r="E1126">
            <v>0</v>
          </cell>
          <cell r="G1126">
            <v>0</v>
          </cell>
          <cell r="H1126">
            <v>0</v>
          </cell>
          <cell r="J1126">
            <v>0</v>
          </cell>
        </row>
        <row r="1127">
          <cell r="B1127">
            <v>0</v>
          </cell>
          <cell r="E1127">
            <v>0</v>
          </cell>
          <cell r="G1127">
            <v>0</v>
          </cell>
          <cell r="H1127">
            <v>0</v>
          </cell>
          <cell r="J1127">
            <v>0</v>
          </cell>
        </row>
        <row r="1128">
          <cell r="B1128">
            <v>0</v>
          </cell>
          <cell r="E1128">
            <v>0</v>
          </cell>
          <cell r="G1128">
            <v>0</v>
          </cell>
          <cell r="H1128">
            <v>0</v>
          </cell>
          <cell r="J1128">
            <v>0</v>
          </cell>
        </row>
        <row r="1129">
          <cell r="B1129">
            <v>0</v>
          </cell>
          <cell r="E1129">
            <v>0</v>
          </cell>
          <cell r="G1129">
            <v>0</v>
          </cell>
          <cell r="H1129">
            <v>0</v>
          </cell>
          <cell r="J1129">
            <v>0</v>
          </cell>
        </row>
        <row r="1130">
          <cell r="B1130">
            <v>0</v>
          </cell>
          <cell r="E1130">
            <v>0</v>
          </cell>
          <cell r="G1130">
            <v>0</v>
          </cell>
          <cell r="H1130">
            <v>0</v>
          </cell>
          <cell r="J1130">
            <v>0</v>
          </cell>
        </row>
        <row r="1131">
          <cell r="B1131">
            <v>0</v>
          </cell>
          <cell r="E1131">
            <v>0</v>
          </cell>
          <cell r="G1131">
            <v>0</v>
          </cell>
          <cell r="H1131">
            <v>0</v>
          </cell>
          <cell r="J1131">
            <v>0</v>
          </cell>
        </row>
        <row r="1132">
          <cell r="B1132">
            <v>0</v>
          </cell>
          <cell r="E1132">
            <v>0</v>
          </cell>
          <cell r="G1132">
            <v>0</v>
          </cell>
          <cell r="H1132">
            <v>0</v>
          </cell>
          <cell r="J1132">
            <v>0</v>
          </cell>
        </row>
        <row r="1133">
          <cell r="B1133">
            <v>0</v>
          </cell>
          <cell r="E1133">
            <v>0</v>
          </cell>
          <cell r="G1133">
            <v>0</v>
          </cell>
          <cell r="H1133">
            <v>0</v>
          </cell>
          <cell r="J1133">
            <v>0</v>
          </cell>
        </row>
        <row r="1134">
          <cell r="B1134">
            <v>0</v>
          </cell>
          <cell r="E1134">
            <v>0</v>
          </cell>
          <cell r="G1134">
            <v>0</v>
          </cell>
          <cell r="H1134">
            <v>0</v>
          </cell>
          <cell r="J1134">
            <v>0</v>
          </cell>
        </row>
        <row r="1135">
          <cell r="B1135">
            <v>0</v>
          </cell>
          <cell r="E1135">
            <v>0</v>
          </cell>
          <cell r="G1135">
            <v>0</v>
          </cell>
          <cell r="H1135">
            <v>0</v>
          </cell>
          <cell r="J1135">
            <v>0</v>
          </cell>
        </row>
        <row r="1136">
          <cell r="B1136" t="str">
            <v>Jumlah  I + II + III</v>
          </cell>
          <cell r="H1136">
            <v>380000</v>
          </cell>
        </row>
        <row r="1137">
          <cell r="B1137" t="str">
            <v>Biaya Umum dan Keuntungan 10%</v>
          </cell>
          <cell r="H1137">
            <v>38000</v>
          </cell>
        </row>
        <row r="1138">
          <cell r="B1138" t="str">
            <v>Total</v>
          </cell>
          <cell r="H1138">
            <v>418000</v>
          </cell>
        </row>
        <row r="1140">
          <cell r="B1140" t="str">
            <v>Uraian Pekerjaan</v>
          </cell>
          <cell r="D1140" t="str">
            <v>:  Pembuatan dan Pemasangan Tangga Pipa GIP</v>
          </cell>
        </row>
        <row r="1141">
          <cell r="B1141" t="str">
            <v>Satuan Pembayaran</v>
          </cell>
          <cell r="D1141" t="str">
            <v>:  m'</v>
          </cell>
        </row>
        <row r="1142">
          <cell r="A1142" t="str">
            <v>2.2.1</v>
          </cell>
          <cell r="B1142" t="str">
            <v>Harga Satuan</v>
          </cell>
          <cell r="D1142">
            <v>388506.25</v>
          </cell>
        </row>
        <row r="1144">
          <cell r="B1144" t="str">
            <v>No</v>
          </cell>
          <cell r="C1144" t="str">
            <v>Uraian</v>
          </cell>
          <cell r="E1144" t="str">
            <v>Satuan</v>
          </cell>
          <cell r="F1144" t="str">
            <v>Volume</v>
          </cell>
          <cell r="G1144" t="str">
            <v>Harga Satuan     (Rp.)</v>
          </cell>
          <cell r="H1144" t="str">
            <v>Jumlah                 (Rp.)</v>
          </cell>
          <cell r="J1144" t="str">
            <v>Kode</v>
          </cell>
        </row>
        <row r="1145">
          <cell r="B1145">
            <v>0</v>
          </cell>
          <cell r="E1145">
            <v>0</v>
          </cell>
          <cell r="G1145">
            <v>0</v>
          </cell>
          <cell r="H1145">
            <v>0</v>
          </cell>
          <cell r="J1145">
            <v>0</v>
          </cell>
        </row>
        <row r="1146">
          <cell r="B1146" t="str">
            <v>I</v>
          </cell>
          <cell r="C1146" t="str">
            <v>UPAH :</v>
          </cell>
          <cell r="E1146">
            <v>0</v>
          </cell>
          <cell r="G1146">
            <v>0</v>
          </cell>
          <cell r="H1146">
            <v>0</v>
          </cell>
          <cell r="J1146">
            <v>0</v>
          </cell>
        </row>
        <row r="1147">
          <cell r="B1147">
            <v>0</v>
          </cell>
          <cell r="C1147" t="str">
            <v>Pekerja</v>
          </cell>
          <cell r="E1147" t="str">
            <v>oh</v>
          </cell>
          <cell r="F1147">
            <v>0.5</v>
          </cell>
          <cell r="G1147">
            <v>18000</v>
          </cell>
          <cell r="H1147">
            <v>9000</v>
          </cell>
          <cell r="J1147" t="str">
            <v>u</v>
          </cell>
        </row>
        <row r="1148">
          <cell r="B1148">
            <v>0</v>
          </cell>
          <cell r="C1148" t="str">
            <v>Tukang Besi</v>
          </cell>
          <cell r="E1148" t="str">
            <v>oh</v>
          </cell>
          <cell r="F1148">
            <v>0.1</v>
          </cell>
          <cell r="G1148">
            <v>25000</v>
          </cell>
          <cell r="H1148">
            <v>2500</v>
          </cell>
          <cell r="J1148" t="str">
            <v>u</v>
          </cell>
        </row>
        <row r="1149">
          <cell r="B1149">
            <v>0</v>
          </cell>
          <cell r="C1149" t="str">
            <v>Kepala Tukang</v>
          </cell>
          <cell r="E1149" t="str">
            <v>oh</v>
          </cell>
          <cell r="F1149">
            <v>7.4999999999999997E-2</v>
          </cell>
          <cell r="G1149">
            <v>27500</v>
          </cell>
          <cell r="H1149">
            <v>2062.5</v>
          </cell>
          <cell r="J1149" t="str">
            <v>u</v>
          </cell>
        </row>
        <row r="1150">
          <cell r="B1150">
            <v>0</v>
          </cell>
          <cell r="C1150" t="str">
            <v>Mandor</v>
          </cell>
          <cell r="E1150" t="str">
            <v>oh</v>
          </cell>
          <cell r="F1150">
            <v>0.05</v>
          </cell>
          <cell r="G1150">
            <v>30000</v>
          </cell>
          <cell r="H1150">
            <v>1500</v>
          </cell>
          <cell r="J1150" t="str">
            <v>u</v>
          </cell>
        </row>
        <row r="1151">
          <cell r="B1151">
            <v>0</v>
          </cell>
          <cell r="E1151">
            <v>0</v>
          </cell>
          <cell r="G1151">
            <v>0</v>
          </cell>
          <cell r="H1151">
            <v>15062.5</v>
          </cell>
          <cell r="J1151">
            <v>0</v>
          </cell>
        </row>
        <row r="1152">
          <cell r="B1152">
            <v>0</v>
          </cell>
          <cell r="E1152">
            <v>0</v>
          </cell>
          <cell r="G1152">
            <v>0</v>
          </cell>
          <cell r="H1152">
            <v>0</v>
          </cell>
          <cell r="J1152">
            <v>0</v>
          </cell>
        </row>
        <row r="1153">
          <cell r="B1153" t="str">
            <v>II</v>
          </cell>
          <cell r="C1153" t="str">
            <v>BAHAN :</v>
          </cell>
          <cell r="E1153">
            <v>0</v>
          </cell>
          <cell r="G1153">
            <v>0</v>
          </cell>
          <cell r="H1153">
            <v>0</v>
          </cell>
          <cell r="J1153">
            <v>0</v>
          </cell>
        </row>
        <row r="1154">
          <cell r="B1154">
            <v>0</v>
          </cell>
          <cell r="C1154" t="str">
            <v>Pipa GIP dia. 2.5"</v>
          </cell>
          <cell r="E1154" t="str">
            <v>m'</v>
          </cell>
          <cell r="F1154">
            <v>5</v>
          </cell>
          <cell r="G1154">
            <v>57000</v>
          </cell>
          <cell r="H1154">
            <v>285000</v>
          </cell>
          <cell r="J1154" t="str">
            <v>b</v>
          </cell>
        </row>
        <row r="1155">
          <cell r="B1155">
            <v>0</v>
          </cell>
          <cell r="E1155">
            <v>0</v>
          </cell>
          <cell r="G1155">
            <v>0</v>
          </cell>
          <cell r="H1155">
            <v>285000</v>
          </cell>
          <cell r="J1155">
            <v>0</v>
          </cell>
        </row>
        <row r="1156">
          <cell r="B1156">
            <v>0</v>
          </cell>
          <cell r="E1156">
            <v>0</v>
          </cell>
          <cell r="G1156">
            <v>0</v>
          </cell>
          <cell r="H1156">
            <v>0</v>
          </cell>
          <cell r="J1156">
            <v>0</v>
          </cell>
        </row>
        <row r="1157">
          <cell r="B1157" t="str">
            <v>III</v>
          </cell>
          <cell r="C1157" t="str">
            <v>ALAT :</v>
          </cell>
          <cell r="E1157">
            <v>0</v>
          </cell>
          <cell r="G1157">
            <v>0</v>
          </cell>
          <cell r="H1157">
            <v>0</v>
          </cell>
          <cell r="J1157">
            <v>0</v>
          </cell>
        </row>
        <row r="1158">
          <cell r="B1158">
            <v>0</v>
          </cell>
          <cell r="C1158" t="str">
            <v>Mesin Las</v>
          </cell>
          <cell r="E1158" t="str">
            <v>jam</v>
          </cell>
          <cell r="F1158">
            <v>0.75</v>
          </cell>
          <cell r="G1158">
            <v>37500</v>
          </cell>
          <cell r="H1158">
            <v>28125</v>
          </cell>
          <cell r="J1158" t="str">
            <v>a</v>
          </cell>
        </row>
        <row r="1159">
          <cell r="B1159">
            <v>0</v>
          </cell>
          <cell r="C1159" t="str">
            <v>Mesin Potong</v>
          </cell>
          <cell r="E1159" t="str">
            <v>jam</v>
          </cell>
          <cell r="F1159">
            <v>0.5</v>
          </cell>
          <cell r="G1159">
            <v>50000</v>
          </cell>
          <cell r="H1159">
            <v>25000</v>
          </cell>
          <cell r="J1159" t="str">
            <v>a</v>
          </cell>
        </row>
        <row r="1160">
          <cell r="B1160">
            <v>0</v>
          </cell>
          <cell r="E1160">
            <v>0</v>
          </cell>
          <cell r="G1160">
            <v>0</v>
          </cell>
          <cell r="H1160">
            <v>53125</v>
          </cell>
          <cell r="J1160">
            <v>0</v>
          </cell>
        </row>
        <row r="1161">
          <cell r="B1161">
            <v>0</v>
          </cell>
          <cell r="E1161">
            <v>0</v>
          </cell>
          <cell r="G1161">
            <v>0</v>
          </cell>
          <cell r="H1161">
            <v>0</v>
          </cell>
          <cell r="J1161">
            <v>0</v>
          </cell>
        </row>
        <row r="1162">
          <cell r="B1162">
            <v>0</v>
          </cell>
          <cell r="E1162">
            <v>0</v>
          </cell>
          <cell r="G1162">
            <v>0</v>
          </cell>
          <cell r="H1162">
            <v>0</v>
          </cell>
          <cell r="J1162">
            <v>0</v>
          </cell>
        </row>
        <row r="1163">
          <cell r="B1163">
            <v>0</v>
          </cell>
          <cell r="E1163">
            <v>0</v>
          </cell>
          <cell r="G1163">
            <v>0</v>
          </cell>
          <cell r="H1163">
            <v>0</v>
          </cell>
          <cell r="J1163">
            <v>0</v>
          </cell>
        </row>
        <row r="1164">
          <cell r="B1164">
            <v>0</v>
          </cell>
          <cell r="E1164">
            <v>0</v>
          </cell>
          <cell r="G1164">
            <v>0</v>
          </cell>
          <cell r="H1164">
            <v>0</v>
          </cell>
          <cell r="J1164">
            <v>0</v>
          </cell>
        </row>
        <row r="1165">
          <cell r="B1165" t="str">
            <v>Jumlah  I + II + III</v>
          </cell>
          <cell r="H1165">
            <v>353187.5</v>
          </cell>
        </row>
        <row r="1166">
          <cell r="B1166" t="str">
            <v>Biaya Umum dan Keuntungan 10%</v>
          </cell>
          <cell r="H1166">
            <v>35318.75</v>
          </cell>
        </row>
        <row r="1167">
          <cell r="B1167" t="str">
            <v>Total</v>
          </cell>
          <cell r="H1167">
            <v>388506.25</v>
          </cell>
        </row>
        <row r="1169">
          <cell r="B1169" t="str">
            <v>Uraian Pekerjaan</v>
          </cell>
          <cell r="D1169" t="str">
            <v>:  Pembuatan Penutup Main hole</v>
          </cell>
        </row>
        <row r="1170">
          <cell r="B1170" t="str">
            <v>Satuan Pembayaran</v>
          </cell>
          <cell r="D1170" t="str">
            <v>:  bh</v>
          </cell>
        </row>
        <row r="1171">
          <cell r="A1171" t="str">
            <v>2.2.2</v>
          </cell>
          <cell r="B1171" t="str">
            <v>Harga Satuan</v>
          </cell>
          <cell r="D1171">
            <v>393318.75</v>
          </cell>
        </row>
        <row r="1173">
          <cell r="B1173" t="str">
            <v>No</v>
          </cell>
          <cell r="C1173" t="str">
            <v>Uraian</v>
          </cell>
          <cell r="E1173" t="str">
            <v>Satuan</v>
          </cell>
          <cell r="F1173" t="str">
            <v>Volume</v>
          </cell>
          <cell r="G1173" t="str">
            <v>Harga Satuan     (Rp.)</v>
          </cell>
          <cell r="H1173" t="str">
            <v>Jumlah                 (Rp.)</v>
          </cell>
          <cell r="J1173" t="str">
            <v>Kode</v>
          </cell>
        </row>
        <row r="1174">
          <cell r="B1174">
            <v>0</v>
          </cell>
          <cell r="E1174">
            <v>0</v>
          </cell>
          <cell r="G1174">
            <v>0</v>
          </cell>
          <cell r="H1174">
            <v>0</v>
          </cell>
          <cell r="J1174">
            <v>0</v>
          </cell>
        </row>
        <row r="1175">
          <cell r="B1175" t="str">
            <v>I</v>
          </cell>
          <cell r="C1175" t="str">
            <v>UPAH :</v>
          </cell>
          <cell r="E1175">
            <v>0</v>
          </cell>
          <cell r="G1175">
            <v>0</v>
          </cell>
          <cell r="H1175">
            <v>0</v>
          </cell>
          <cell r="J1175">
            <v>0</v>
          </cell>
        </row>
        <row r="1176">
          <cell r="B1176">
            <v>0</v>
          </cell>
          <cell r="C1176" t="str">
            <v>Pekerja</v>
          </cell>
          <cell r="E1176" t="str">
            <v>oh</v>
          </cell>
          <cell r="F1176">
            <v>0.5</v>
          </cell>
          <cell r="G1176">
            <v>18000</v>
          </cell>
          <cell r="H1176">
            <v>9000</v>
          </cell>
          <cell r="J1176" t="str">
            <v>u</v>
          </cell>
        </row>
        <row r="1177">
          <cell r="B1177">
            <v>0</v>
          </cell>
          <cell r="C1177" t="str">
            <v>Tukang Batu</v>
          </cell>
          <cell r="E1177" t="str">
            <v>oh</v>
          </cell>
          <cell r="F1177">
            <v>0.1</v>
          </cell>
          <cell r="G1177">
            <v>25000</v>
          </cell>
          <cell r="H1177">
            <v>2500</v>
          </cell>
          <cell r="J1177" t="str">
            <v>u</v>
          </cell>
        </row>
        <row r="1178">
          <cell r="B1178">
            <v>0</v>
          </cell>
          <cell r="C1178" t="str">
            <v>Kepala Tukang</v>
          </cell>
          <cell r="E1178" t="str">
            <v>oh</v>
          </cell>
          <cell r="F1178">
            <v>7.4999999999999997E-2</v>
          </cell>
          <cell r="G1178">
            <v>27500</v>
          </cell>
          <cell r="H1178">
            <v>2062.5</v>
          </cell>
          <cell r="J1178" t="str">
            <v>u</v>
          </cell>
        </row>
        <row r="1179">
          <cell r="B1179">
            <v>0</v>
          </cell>
          <cell r="C1179" t="str">
            <v>Mandor</v>
          </cell>
          <cell r="E1179" t="str">
            <v>oh</v>
          </cell>
          <cell r="F1179">
            <v>0.05</v>
          </cell>
          <cell r="G1179">
            <v>30000</v>
          </cell>
          <cell r="H1179">
            <v>1500</v>
          </cell>
          <cell r="J1179" t="str">
            <v>u</v>
          </cell>
        </row>
        <row r="1180">
          <cell r="B1180">
            <v>0</v>
          </cell>
          <cell r="E1180">
            <v>0</v>
          </cell>
          <cell r="G1180">
            <v>0</v>
          </cell>
          <cell r="H1180">
            <v>15062.5</v>
          </cell>
          <cell r="J1180">
            <v>0</v>
          </cell>
        </row>
        <row r="1181">
          <cell r="B1181">
            <v>0</v>
          </cell>
          <cell r="E1181">
            <v>0</v>
          </cell>
          <cell r="G1181">
            <v>0</v>
          </cell>
          <cell r="H1181">
            <v>0</v>
          </cell>
          <cell r="J1181">
            <v>0</v>
          </cell>
        </row>
        <row r="1182">
          <cell r="B1182" t="str">
            <v>II</v>
          </cell>
          <cell r="C1182" t="str">
            <v>BAHAN :</v>
          </cell>
          <cell r="E1182">
            <v>0</v>
          </cell>
          <cell r="G1182">
            <v>0</v>
          </cell>
          <cell r="H1182">
            <v>0</v>
          </cell>
          <cell r="J1182">
            <v>0</v>
          </cell>
        </row>
        <row r="1183">
          <cell r="B1183">
            <v>0</v>
          </cell>
          <cell r="C1183" t="str">
            <v>Penutup Manhole</v>
          </cell>
          <cell r="E1183" t="str">
            <v>bh</v>
          </cell>
          <cell r="F1183">
            <v>1</v>
          </cell>
          <cell r="G1183">
            <v>340000</v>
          </cell>
          <cell r="H1183">
            <v>340000</v>
          </cell>
          <cell r="J1183" t="str">
            <v>b</v>
          </cell>
        </row>
        <row r="1184">
          <cell r="B1184">
            <v>0</v>
          </cell>
          <cell r="E1184">
            <v>0</v>
          </cell>
          <cell r="G1184">
            <v>0</v>
          </cell>
          <cell r="H1184">
            <v>340000</v>
          </cell>
          <cell r="J1184">
            <v>0</v>
          </cell>
        </row>
        <row r="1185">
          <cell r="B1185">
            <v>0</v>
          </cell>
          <cell r="E1185">
            <v>0</v>
          </cell>
          <cell r="G1185">
            <v>0</v>
          </cell>
          <cell r="H1185">
            <v>0</v>
          </cell>
          <cell r="J1185">
            <v>0</v>
          </cell>
        </row>
        <row r="1186">
          <cell r="B1186" t="str">
            <v>III</v>
          </cell>
          <cell r="C1186" t="str">
            <v>ALAT :</v>
          </cell>
          <cell r="E1186">
            <v>0</v>
          </cell>
          <cell r="G1186">
            <v>0</v>
          </cell>
          <cell r="H1186">
            <v>0</v>
          </cell>
          <cell r="J1186">
            <v>0</v>
          </cell>
        </row>
        <row r="1187">
          <cell r="B1187">
            <v>0</v>
          </cell>
          <cell r="C1187" t="str">
            <v>Alat Bantu</v>
          </cell>
          <cell r="E1187" t="str">
            <v>Ls</v>
          </cell>
          <cell r="F1187">
            <v>2500</v>
          </cell>
          <cell r="G1187">
            <v>1</v>
          </cell>
          <cell r="H1187">
            <v>2500</v>
          </cell>
          <cell r="J1187" t="str">
            <v>a</v>
          </cell>
        </row>
        <row r="1188">
          <cell r="B1188">
            <v>0</v>
          </cell>
          <cell r="E1188">
            <v>0</v>
          </cell>
          <cell r="G1188">
            <v>0</v>
          </cell>
          <cell r="H1188">
            <v>2500</v>
          </cell>
          <cell r="J1188">
            <v>0</v>
          </cell>
        </row>
        <row r="1189">
          <cell r="B1189">
            <v>0</v>
          </cell>
          <cell r="E1189">
            <v>0</v>
          </cell>
          <cell r="G1189">
            <v>0</v>
          </cell>
          <cell r="H1189">
            <v>0</v>
          </cell>
          <cell r="J1189">
            <v>0</v>
          </cell>
        </row>
        <row r="1190">
          <cell r="B1190">
            <v>0</v>
          </cell>
          <cell r="E1190">
            <v>0</v>
          </cell>
          <cell r="G1190">
            <v>0</v>
          </cell>
          <cell r="H1190">
            <v>0</v>
          </cell>
          <cell r="J1190">
            <v>0</v>
          </cell>
        </row>
        <row r="1191">
          <cell r="B1191">
            <v>0</v>
          </cell>
          <cell r="E1191">
            <v>0</v>
          </cell>
          <cell r="G1191">
            <v>0</v>
          </cell>
          <cell r="H1191">
            <v>0</v>
          </cell>
          <cell r="J1191">
            <v>0</v>
          </cell>
        </row>
        <row r="1192">
          <cell r="B1192">
            <v>0</v>
          </cell>
          <cell r="E1192">
            <v>0</v>
          </cell>
          <cell r="G1192">
            <v>0</v>
          </cell>
          <cell r="H1192">
            <v>0</v>
          </cell>
          <cell r="J1192">
            <v>0</v>
          </cell>
        </row>
        <row r="1193">
          <cell r="B1193">
            <v>0</v>
          </cell>
          <cell r="E1193">
            <v>0</v>
          </cell>
          <cell r="G1193">
            <v>0</v>
          </cell>
          <cell r="H1193">
            <v>0</v>
          </cell>
          <cell r="J1193">
            <v>0</v>
          </cell>
        </row>
        <row r="1194">
          <cell r="B1194" t="str">
            <v>Jumlah  I + II + III</v>
          </cell>
          <cell r="H1194">
            <v>357562.5</v>
          </cell>
        </row>
        <row r="1195">
          <cell r="B1195" t="str">
            <v>Biaya Umum dan Keuntungan 10%</v>
          </cell>
          <cell r="H1195">
            <v>35756.25</v>
          </cell>
        </row>
        <row r="1196">
          <cell r="B1196" t="str">
            <v>Total</v>
          </cell>
          <cell r="H1196">
            <v>393318.75</v>
          </cell>
        </row>
        <row r="1198">
          <cell r="B1198" t="str">
            <v>Uraian Pekerjaan</v>
          </cell>
          <cell r="D1198" t="str">
            <v>:  Generator Set 114 KVA</v>
          </cell>
        </row>
        <row r="1199">
          <cell r="B1199" t="str">
            <v>Satuan Pembayaran</v>
          </cell>
          <cell r="D1199" t="str">
            <v>:  unit</v>
          </cell>
        </row>
        <row r="1200">
          <cell r="A1200" t="str">
            <v>3.1.1</v>
          </cell>
          <cell r="B1200" t="str">
            <v>Harga Satuan</v>
          </cell>
          <cell r="D1200">
            <v>137758500</v>
          </cell>
        </row>
        <row r="1202">
          <cell r="B1202" t="str">
            <v>No</v>
          </cell>
          <cell r="C1202" t="str">
            <v>Uraian</v>
          </cell>
          <cell r="E1202" t="str">
            <v>Satuan</v>
          </cell>
          <cell r="F1202" t="str">
            <v>Volume</v>
          </cell>
          <cell r="G1202" t="str">
            <v>Harga Satuan     (Rp.)</v>
          </cell>
          <cell r="H1202" t="str">
            <v>Jumlah                 (Rp.)</v>
          </cell>
          <cell r="J1202" t="str">
            <v>Kode</v>
          </cell>
        </row>
        <row r="1203">
          <cell r="B1203">
            <v>0</v>
          </cell>
          <cell r="E1203">
            <v>0</v>
          </cell>
          <cell r="G1203">
            <v>0</v>
          </cell>
          <cell r="H1203">
            <v>0</v>
          </cell>
          <cell r="J1203">
            <v>0</v>
          </cell>
        </row>
        <row r="1204">
          <cell r="B1204" t="str">
            <v>I</v>
          </cell>
          <cell r="C1204" t="str">
            <v>UPAH :</v>
          </cell>
          <cell r="E1204">
            <v>0</v>
          </cell>
          <cell r="G1204">
            <v>0</v>
          </cell>
          <cell r="H1204">
            <v>0</v>
          </cell>
          <cell r="J1204">
            <v>0</v>
          </cell>
        </row>
        <row r="1205">
          <cell r="B1205">
            <v>0</v>
          </cell>
          <cell r="C1205" t="str">
            <v>Teknisi</v>
          </cell>
          <cell r="E1205" t="str">
            <v>oh</v>
          </cell>
          <cell r="F1205">
            <v>3</v>
          </cell>
          <cell r="G1205">
            <v>75000</v>
          </cell>
          <cell r="H1205">
            <v>225000</v>
          </cell>
          <cell r="J1205" t="str">
            <v>u</v>
          </cell>
        </row>
        <row r="1206">
          <cell r="B1206">
            <v>0</v>
          </cell>
          <cell r="E1206">
            <v>0</v>
          </cell>
          <cell r="G1206">
            <v>0</v>
          </cell>
          <cell r="H1206">
            <v>225000</v>
          </cell>
          <cell r="J1206">
            <v>0</v>
          </cell>
        </row>
        <row r="1207">
          <cell r="B1207">
            <v>0</v>
          </cell>
          <cell r="E1207">
            <v>0</v>
          </cell>
          <cell r="G1207">
            <v>0</v>
          </cell>
          <cell r="H1207">
            <v>0</v>
          </cell>
          <cell r="J1207">
            <v>0</v>
          </cell>
        </row>
        <row r="1208">
          <cell r="B1208" t="str">
            <v>II</v>
          </cell>
          <cell r="C1208" t="str">
            <v>BAHAN :</v>
          </cell>
          <cell r="E1208">
            <v>0</v>
          </cell>
          <cell r="G1208">
            <v>0</v>
          </cell>
          <cell r="H1208">
            <v>0</v>
          </cell>
          <cell r="J1208">
            <v>0</v>
          </cell>
        </row>
        <row r="1209">
          <cell r="B1209">
            <v>0</v>
          </cell>
          <cell r="C1209" t="str">
            <v>Generator Set 114 kVA</v>
          </cell>
          <cell r="E1209" t="str">
            <v>unit</v>
          </cell>
          <cell r="F1209">
            <v>1</v>
          </cell>
          <cell r="G1209">
            <v>125000000</v>
          </cell>
          <cell r="H1209">
            <v>125000000</v>
          </cell>
          <cell r="J1209" t="str">
            <v>b</v>
          </cell>
        </row>
        <row r="1210">
          <cell r="B1210">
            <v>0</v>
          </cell>
          <cell r="E1210">
            <v>0</v>
          </cell>
          <cell r="G1210">
            <v>0</v>
          </cell>
          <cell r="H1210">
            <v>125000000</v>
          </cell>
          <cell r="J1210">
            <v>0</v>
          </cell>
        </row>
        <row r="1211">
          <cell r="B1211">
            <v>0</v>
          </cell>
          <cell r="E1211">
            <v>0</v>
          </cell>
          <cell r="G1211">
            <v>0</v>
          </cell>
          <cell r="H1211">
            <v>0</v>
          </cell>
          <cell r="J1211">
            <v>0</v>
          </cell>
        </row>
        <row r="1212">
          <cell r="B1212" t="str">
            <v>III</v>
          </cell>
          <cell r="C1212" t="str">
            <v>ALAT :</v>
          </cell>
          <cell r="E1212">
            <v>0</v>
          </cell>
          <cell r="G1212">
            <v>0</v>
          </cell>
          <cell r="H1212">
            <v>0</v>
          </cell>
          <cell r="J1212">
            <v>0</v>
          </cell>
        </row>
        <row r="1213">
          <cell r="B1213">
            <v>0</v>
          </cell>
          <cell r="C1213" t="str">
            <v>Alat Bantu</v>
          </cell>
          <cell r="E1213" t="str">
            <v>Ls</v>
          </cell>
          <cell r="F1213">
            <v>10000</v>
          </cell>
          <cell r="G1213">
            <v>1</v>
          </cell>
          <cell r="H1213">
            <v>10000</v>
          </cell>
          <cell r="J1213" t="str">
            <v>a</v>
          </cell>
        </row>
        <row r="1214">
          <cell r="B1214">
            <v>0</v>
          </cell>
          <cell r="E1214">
            <v>0</v>
          </cell>
          <cell r="G1214">
            <v>0</v>
          </cell>
          <cell r="H1214">
            <v>10000</v>
          </cell>
          <cell r="J1214">
            <v>0</v>
          </cell>
        </row>
        <row r="1215">
          <cell r="B1215">
            <v>0</v>
          </cell>
          <cell r="E1215">
            <v>0</v>
          </cell>
          <cell r="G1215">
            <v>0</v>
          </cell>
          <cell r="H1215">
            <v>0</v>
          </cell>
          <cell r="J1215">
            <v>0</v>
          </cell>
        </row>
        <row r="1216">
          <cell r="B1216">
            <v>0</v>
          </cell>
          <cell r="E1216">
            <v>0</v>
          </cell>
          <cell r="G1216">
            <v>0</v>
          </cell>
          <cell r="H1216">
            <v>0</v>
          </cell>
          <cell r="J1216">
            <v>0</v>
          </cell>
        </row>
        <row r="1217">
          <cell r="B1217">
            <v>0</v>
          </cell>
          <cell r="E1217">
            <v>0</v>
          </cell>
          <cell r="G1217">
            <v>0</v>
          </cell>
          <cell r="H1217">
            <v>0</v>
          </cell>
          <cell r="J1217">
            <v>0</v>
          </cell>
        </row>
        <row r="1218">
          <cell r="B1218">
            <v>0</v>
          </cell>
          <cell r="E1218">
            <v>0</v>
          </cell>
          <cell r="G1218">
            <v>0</v>
          </cell>
          <cell r="H1218">
            <v>0</v>
          </cell>
          <cell r="J1218">
            <v>0</v>
          </cell>
        </row>
        <row r="1219">
          <cell r="B1219">
            <v>0</v>
          </cell>
          <cell r="E1219">
            <v>0</v>
          </cell>
          <cell r="G1219">
            <v>0</v>
          </cell>
          <cell r="H1219">
            <v>0</v>
          </cell>
          <cell r="J1219">
            <v>0</v>
          </cell>
        </row>
        <row r="1220">
          <cell r="B1220">
            <v>0</v>
          </cell>
          <cell r="E1220">
            <v>0</v>
          </cell>
          <cell r="G1220">
            <v>0</v>
          </cell>
          <cell r="H1220">
            <v>0</v>
          </cell>
          <cell r="J1220">
            <v>0</v>
          </cell>
        </row>
        <row r="1221">
          <cell r="B1221">
            <v>0</v>
          </cell>
          <cell r="E1221">
            <v>0</v>
          </cell>
          <cell r="G1221">
            <v>0</v>
          </cell>
          <cell r="H1221">
            <v>0</v>
          </cell>
          <cell r="J1221">
            <v>0</v>
          </cell>
        </row>
        <row r="1222">
          <cell r="B1222">
            <v>0</v>
          </cell>
          <cell r="E1222">
            <v>0</v>
          </cell>
          <cell r="G1222">
            <v>0</v>
          </cell>
          <cell r="H1222">
            <v>0</v>
          </cell>
          <cell r="J1222">
            <v>0</v>
          </cell>
        </row>
        <row r="1223">
          <cell r="B1223" t="str">
            <v>Jumlah  I + II + III</v>
          </cell>
          <cell r="H1223">
            <v>125235000</v>
          </cell>
        </row>
        <row r="1224">
          <cell r="B1224" t="str">
            <v>Biaya Umum dan Keuntungan 10%</v>
          </cell>
          <cell r="H1224">
            <v>12523500</v>
          </cell>
        </row>
        <row r="1225">
          <cell r="B1225" t="str">
            <v>Total</v>
          </cell>
          <cell r="H1225">
            <v>137758500</v>
          </cell>
        </row>
        <row r="1227">
          <cell r="B1227" t="str">
            <v>Uraian Pekerjaan</v>
          </cell>
          <cell r="D1227" t="str">
            <v>:  Generator Set 140 KVA</v>
          </cell>
        </row>
        <row r="1228">
          <cell r="B1228" t="str">
            <v>Satuan Pembayaran</v>
          </cell>
          <cell r="D1228" t="str">
            <v>:  unit</v>
          </cell>
        </row>
        <row r="1229">
          <cell r="A1229" t="str">
            <v>3.1.2</v>
          </cell>
          <cell r="B1229" t="str">
            <v>Harga Satuan</v>
          </cell>
          <cell r="D1229">
            <v>176258500</v>
          </cell>
        </row>
        <row r="1231">
          <cell r="B1231" t="str">
            <v>No</v>
          </cell>
          <cell r="C1231" t="str">
            <v>Uraian</v>
          </cell>
          <cell r="E1231" t="str">
            <v>Satuan</v>
          </cell>
          <cell r="F1231" t="str">
            <v>Volume</v>
          </cell>
          <cell r="G1231" t="str">
            <v>Harga Satuan     (Rp.)</v>
          </cell>
          <cell r="H1231" t="str">
            <v>Jumlah                 (Rp.)</v>
          </cell>
          <cell r="J1231" t="str">
            <v>Kode</v>
          </cell>
        </row>
        <row r="1232">
          <cell r="B1232">
            <v>0</v>
          </cell>
          <cell r="E1232">
            <v>0</v>
          </cell>
          <cell r="G1232">
            <v>0</v>
          </cell>
          <cell r="H1232">
            <v>0</v>
          </cell>
          <cell r="J1232">
            <v>0</v>
          </cell>
        </row>
        <row r="1233">
          <cell r="B1233" t="str">
            <v>I</v>
          </cell>
          <cell r="C1233" t="str">
            <v>UPAH :</v>
          </cell>
          <cell r="E1233">
            <v>0</v>
          </cell>
          <cell r="G1233">
            <v>0</v>
          </cell>
          <cell r="H1233">
            <v>0</v>
          </cell>
          <cell r="J1233">
            <v>0</v>
          </cell>
        </row>
        <row r="1234">
          <cell r="B1234">
            <v>0</v>
          </cell>
          <cell r="C1234" t="str">
            <v>Teknisi</v>
          </cell>
          <cell r="E1234" t="str">
            <v>oh</v>
          </cell>
          <cell r="F1234">
            <v>3</v>
          </cell>
          <cell r="G1234">
            <v>75000</v>
          </cell>
          <cell r="H1234">
            <v>225000</v>
          </cell>
          <cell r="J1234" t="str">
            <v>u</v>
          </cell>
        </row>
        <row r="1235">
          <cell r="B1235">
            <v>0</v>
          </cell>
          <cell r="E1235">
            <v>0</v>
          </cell>
          <cell r="G1235">
            <v>0</v>
          </cell>
          <cell r="H1235">
            <v>225000</v>
          </cell>
          <cell r="J1235">
            <v>0</v>
          </cell>
        </row>
        <row r="1236">
          <cell r="B1236">
            <v>0</v>
          </cell>
          <cell r="E1236">
            <v>0</v>
          </cell>
          <cell r="G1236">
            <v>0</v>
          </cell>
          <cell r="H1236">
            <v>0</v>
          </cell>
          <cell r="J1236">
            <v>0</v>
          </cell>
        </row>
        <row r="1237">
          <cell r="B1237" t="str">
            <v>II</v>
          </cell>
          <cell r="C1237" t="str">
            <v>BAHAN :</v>
          </cell>
          <cell r="E1237">
            <v>0</v>
          </cell>
          <cell r="G1237">
            <v>0</v>
          </cell>
          <cell r="H1237">
            <v>0</v>
          </cell>
          <cell r="J1237">
            <v>0</v>
          </cell>
        </row>
        <row r="1238">
          <cell r="B1238">
            <v>0</v>
          </cell>
          <cell r="C1238" t="str">
            <v>Generator Set 140 kVA</v>
          </cell>
          <cell r="E1238" t="str">
            <v>unit</v>
          </cell>
          <cell r="F1238">
            <v>1</v>
          </cell>
          <cell r="G1238">
            <v>160000000</v>
          </cell>
          <cell r="H1238">
            <v>160000000</v>
          </cell>
          <cell r="J1238" t="str">
            <v>b</v>
          </cell>
        </row>
        <row r="1239">
          <cell r="B1239">
            <v>0</v>
          </cell>
          <cell r="E1239">
            <v>0</v>
          </cell>
          <cell r="G1239">
            <v>0</v>
          </cell>
          <cell r="H1239">
            <v>160000000</v>
          </cell>
          <cell r="J1239">
            <v>0</v>
          </cell>
        </row>
        <row r="1240">
          <cell r="B1240">
            <v>0</v>
          </cell>
          <cell r="E1240">
            <v>0</v>
          </cell>
          <cell r="G1240">
            <v>0</v>
          </cell>
          <cell r="H1240">
            <v>0</v>
          </cell>
          <cell r="J1240">
            <v>0</v>
          </cell>
        </row>
        <row r="1241">
          <cell r="B1241" t="str">
            <v>III</v>
          </cell>
          <cell r="C1241" t="str">
            <v>ALAT :</v>
          </cell>
          <cell r="E1241">
            <v>0</v>
          </cell>
          <cell r="G1241">
            <v>0</v>
          </cell>
          <cell r="H1241">
            <v>0</v>
          </cell>
          <cell r="J1241">
            <v>0</v>
          </cell>
        </row>
        <row r="1242">
          <cell r="B1242">
            <v>0</v>
          </cell>
          <cell r="C1242" t="str">
            <v>Alat Bantu</v>
          </cell>
          <cell r="E1242" t="str">
            <v>Ls</v>
          </cell>
          <cell r="F1242">
            <v>10000</v>
          </cell>
          <cell r="G1242">
            <v>1</v>
          </cell>
          <cell r="H1242">
            <v>10000</v>
          </cell>
          <cell r="J1242" t="str">
            <v>a</v>
          </cell>
        </row>
        <row r="1243">
          <cell r="B1243">
            <v>0</v>
          </cell>
          <cell r="E1243">
            <v>0</v>
          </cell>
          <cell r="G1243">
            <v>0</v>
          </cell>
          <cell r="H1243">
            <v>10000</v>
          </cell>
          <cell r="J1243">
            <v>0</v>
          </cell>
        </row>
        <row r="1244">
          <cell r="B1244">
            <v>0</v>
          </cell>
          <cell r="E1244">
            <v>0</v>
          </cell>
          <cell r="G1244">
            <v>0</v>
          </cell>
          <cell r="H1244">
            <v>0</v>
          </cell>
          <cell r="J1244">
            <v>0</v>
          </cell>
        </row>
        <row r="1245">
          <cell r="B1245">
            <v>0</v>
          </cell>
          <cell r="E1245">
            <v>0</v>
          </cell>
          <cell r="G1245">
            <v>0</v>
          </cell>
          <cell r="H1245">
            <v>0</v>
          </cell>
          <cell r="J1245">
            <v>0</v>
          </cell>
        </row>
        <row r="1246">
          <cell r="B1246">
            <v>0</v>
          </cell>
          <cell r="E1246">
            <v>0</v>
          </cell>
          <cell r="G1246">
            <v>0</v>
          </cell>
          <cell r="H1246">
            <v>0</v>
          </cell>
          <cell r="J1246">
            <v>0</v>
          </cell>
        </row>
        <row r="1247">
          <cell r="B1247">
            <v>0</v>
          </cell>
          <cell r="E1247">
            <v>0</v>
          </cell>
          <cell r="G1247">
            <v>0</v>
          </cell>
          <cell r="H1247">
            <v>0</v>
          </cell>
          <cell r="J1247">
            <v>0</v>
          </cell>
        </row>
        <row r="1248">
          <cell r="B1248">
            <v>0</v>
          </cell>
          <cell r="E1248">
            <v>0</v>
          </cell>
          <cell r="G1248">
            <v>0</v>
          </cell>
          <cell r="H1248">
            <v>0</v>
          </cell>
          <cell r="J1248">
            <v>0</v>
          </cell>
        </row>
        <row r="1249">
          <cell r="B1249">
            <v>0</v>
          </cell>
          <cell r="E1249">
            <v>0</v>
          </cell>
          <cell r="G1249">
            <v>0</v>
          </cell>
          <cell r="H1249">
            <v>0</v>
          </cell>
          <cell r="J1249">
            <v>0</v>
          </cell>
        </row>
        <row r="1250">
          <cell r="B1250">
            <v>0</v>
          </cell>
          <cell r="E1250">
            <v>0</v>
          </cell>
          <cell r="G1250">
            <v>0</v>
          </cell>
          <cell r="H1250">
            <v>0</v>
          </cell>
          <cell r="J1250">
            <v>0</v>
          </cell>
        </row>
        <row r="1251">
          <cell r="B1251">
            <v>0</v>
          </cell>
          <cell r="E1251">
            <v>0</v>
          </cell>
          <cell r="G1251">
            <v>0</v>
          </cell>
          <cell r="H1251">
            <v>0</v>
          </cell>
          <cell r="J1251">
            <v>0</v>
          </cell>
        </row>
        <row r="1252">
          <cell r="B1252" t="str">
            <v>Jumlah  I + II + III</v>
          </cell>
          <cell r="H1252">
            <v>160235000</v>
          </cell>
        </row>
        <row r="1253">
          <cell r="B1253" t="str">
            <v>Biaya Umum dan Keuntungan 10%</v>
          </cell>
          <cell r="H1253">
            <v>16023500</v>
          </cell>
        </row>
        <row r="1254">
          <cell r="B1254" t="str">
            <v>Total</v>
          </cell>
          <cell r="H1254">
            <v>176258500</v>
          </cell>
        </row>
        <row r="1256">
          <cell r="B1256" t="str">
            <v>Uraian Pekerjaan</v>
          </cell>
          <cell r="D1256" t="str">
            <v>:  Pompa H=106 m Q = 20 ltr / dt</v>
          </cell>
        </row>
        <row r="1257">
          <cell r="B1257" t="str">
            <v>Satuan Pembayaran</v>
          </cell>
          <cell r="D1257" t="str">
            <v>:  unit</v>
          </cell>
        </row>
        <row r="1258">
          <cell r="A1258" t="str">
            <v>3.2.1</v>
          </cell>
          <cell r="B1258" t="str">
            <v>Harga Satuan</v>
          </cell>
          <cell r="D1258">
            <v>61935500</v>
          </cell>
        </row>
        <row r="1260">
          <cell r="B1260" t="str">
            <v>No</v>
          </cell>
          <cell r="C1260" t="str">
            <v>Uraian</v>
          </cell>
          <cell r="E1260" t="str">
            <v>Satuan</v>
          </cell>
          <cell r="F1260" t="str">
            <v>Volume</v>
          </cell>
          <cell r="G1260" t="str">
            <v>Harga Satuan     (Rp.)</v>
          </cell>
          <cell r="H1260" t="str">
            <v>Jumlah                 (Rp.)</v>
          </cell>
          <cell r="J1260" t="str">
            <v>Kode</v>
          </cell>
        </row>
        <row r="1261">
          <cell r="B1261">
            <v>0</v>
          </cell>
          <cell r="E1261">
            <v>0</v>
          </cell>
          <cell r="G1261">
            <v>0</v>
          </cell>
          <cell r="H1261">
            <v>0</v>
          </cell>
          <cell r="J1261">
            <v>0</v>
          </cell>
        </row>
        <row r="1262">
          <cell r="B1262" t="str">
            <v>I</v>
          </cell>
          <cell r="C1262" t="str">
            <v>UPAH :</v>
          </cell>
          <cell r="E1262">
            <v>0</v>
          </cell>
          <cell r="G1262">
            <v>0</v>
          </cell>
          <cell r="H1262">
            <v>0</v>
          </cell>
          <cell r="J1262">
            <v>0</v>
          </cell>
        </row>
        <row r="1263">
          <cell r="B1263">
            <v>0</v>
          </cell>
          <cell r="C1263" t="str">
            <v>Teknisi</v>
          </cell>
          <cell r="E1263" t="str">
            <v>oh</v>
          </cell>
          <cell r="F1263">
            <v>4</v>
          </cell>
          <cell r="G1263">
            <v>75000</v>
          </cell>
          <cell r="H1263">
            <v>300000</v>
          </cell>
          <cell r="J1263" t="str">
            <v>u</v>
          </cell>
        </row>
        <row r="1264">
          <cell r="B1264">
            <v>0</v>
          </cell>
          <cell r="E1264">
            <v>0</v>
          </cell>
          <cell r="G1264">
            <v>0</v>
          </cell>
          <cell r="H1264">
            <v>300000</v>
          </cell>
          <cell r="J1264">
            <v>0</v>
          </cell>
        </row>
        <row r="1265">
          <cell r="B1265">
            <v>0</v>
          </cell>
          <cell r="E1265">
            <v>0</v>
          </cell>
          <cell r="G1265">
            <v>0</v>
          </cell>
          <cell r="H1265">
            <v>0</v>
          </cell>
          <cell r="J1265">
            <v>0</v>
          </cell>
        </row>
        <row r="1266">
          <cell r="B1266" t="str">
            <v>II</v>
          </cell>
          <cell r="C1266" t="str">
            <v>BAHAN :</v>
          </cell>
          <cell r="E1266">
            <v>0</v>
          </cell>
          <cell r="G1266">
            <v>0</v>
          </cell>
          <cell r="H1266">
            <v>0</v>
          </cell>
          <cell r="J1266">
            <v>0</v>
          </cell>
        </row>
        <row r="1267">
          <cell r="B1267">
            <v>0</v>
          </cell>
          <cell r="C1267" t="str">
            <v>Pompa H=106 m Q=20 lt/dt</v>
          </cell>
          <cell r="E1267" t="str">
            <v>unit</v>
          </cell>
          <cell r="F1267">
            <v>1</v>
          </cell>
          <cell r="G1267">
            <v>56000000</v>
          </cell>
          <cell r="H1267">
            <v>56000000</v>
          </cell>
          <cell r="J1267" t="str">
            <v>b</v>
          </cell>
        </row>
        <row r="1268">
          <cell r="B1268">
            <v>0</v>
          </cell>
          <cell r="E1268">
            <v>0</v>
          </cell>
          <cell r="G1268">
            <v>0</v>
          </cell>
          <cell r="H1268">
            <v>56000000</v>
          </cell>
          <cell r="J1268">
            <v>0</v>
          </cell>
        </row>
        <row r="1269">
          <cell r="B1269">
            <v>0</v>
          </cell>
          <cell r="E1269">
            <v>0</v>
          </cell>
          <cell r="G1269">
            <v>0</v>
          </cell>
          <cell r="H1269">
            <v>0</v>
          </cell>
          <cell r="J1269">
            <v>0</v>
          </cell>
        </row>
        <row r="1270">
          <cell r="B1270" t="str">
            <v>III</v>
          </cell>
          <cell r="C1270" t="str">
            <v>ALAT :</v>
          </cell>
          <cell r="E1270">
            <v>0</v>
          </cell>
          <cell r="G1270">
            <v>0</v>
          </cell>
          <cell r="H1270">
            <v>0</v>
          </cell>
          <cell r="J1270">
            <v>0</v>
          </cell>
        </row>
        <row r="1271">
          <cell r="B1271">
            <v>0</v>
          </cell>
          <cell r="C1271" t="str">
            <v>Alat Bantu</v>
          </cell>
          <cell r="E1271" t="str">
            <v>Ls</v>
          </cell>
          <cell r="F1271">
            <v>5000</v>
          </cell>
          <cell r="G1271">
            <v>1</v>
          </cell>
          <cell r="H1271">
            <v>5000</v>
          </cell>
          <cell r="J1271" t="str">
            <v>a</v>
          </cell>
        </row>
        <row r="1272">
          <cell r="B1272">
            <v>0</v>
          </cell>
          <cell r="E1272">
            <v>0</v>
          </cell>
          <cell r="G1272">
            <v>0</v>
          </cell>
          <cell r="H1272">
            <v>5000</v>
          </cell>
          <cell r="J1272">
            <v>0</v>
          </cell>
        </row>
        <row r="1273">
          <cell r="B1273">
            <v>0</v>
          </cell>
          <cell r="E1273">
            <v>0</v>
          </cell>
          <cell r="G1273">
            <v>0</v>
          </cell>
          <cell r="H1273">
            <v>0</v>
          </cell>
          <cell r="J1273">
            <v>0</v>
          </cell>
        </row>
        <row r="1274">
          <cell r="B1274">
            <v>0</v>
          </cell>
          <cell r="E1274">
            <v>0</v>
          </cell>
          <cell r="G1274">
            <v>0</v>
          </cell>
          <cell r="H1274">
            <v>0</v>
          </cell>
          <cell r="J1274">
            <v>0</v>
          </cell>
        </row>
        <row r="1275">
          <cell r="B1275">
            <v>0</v>
          </cell>
          <cell r="E1275">
            <v>0</v>
          </cell>
          <cell r="G1275">
            <v>0</v>
          </cell>
          <cell r="H1275">
            <v>0</v>
          </cell>
          <cell r="J1275">
            <v>0</v>
          </cell>
        </row>
        <row r="1276">
          <cell r="B1276">
            <v>0</v>
          </cell>
          <cell r="E1276">
            <v>0</v>
          </cell>
          <cell r="G1276">
            <v>0</v>
          </cell>
          <cell r="H1276">
            <v>0</v>
          </cell>
          <cell r="J1276">
            <v>0</v>
          </cell>
        </row>
        <row r="1277">
          <cell r="B1277">
            <v>0</v>
          </cell>
          <cell r="E1277">
            <v>0</v>
          </cell>
          <cell r="G1277">
            <v>0</v>
          </cell>
          <cell r="H1277">
            <v>0</v>
          </cell>
          <cell r="J1277">
            <v>0</v>
          </cell>
        </row>
        <row r="1278">
          <cell r="B1278">
            <v>0</v>
          </cell>
          <cell r="E1278">
            <v>0</v>
          </cell>
          <cell r="G1278">
            <v>0</v>
          </cell>
          <cell r="H1278">
            <v>0</v>
          </cell>
          <cell r="J1278">
            <v>0</v>
          </cell>
        </row>
        <row r="1279">
          <cell r="B1279">
            <v>0</v>
          </cell>
          <cell r="E1279">
            <v>0</v>
          </cell>
          <cell r="G1279">
            <v>0</v>
          </cell>
          <cell r="H1279">
            <v>0</v>
          </cell>
          <cell r="J1279">
            <v>0</v>
          </cell>
        </row>
        <row r="1280">
          <cell r="B1280">
            <v>0</v>
          </cell>
          <cell r="E1280">
            <v>0</v>
          </cell>
          <cell r="G1280">
            <v>0</v>
          </cell>
          <cell r="H1280">
            <v>0</v>
          </cell>
          <cell r="J1280">
            <v>0</v>
          </cell>
        </row>
        <row r="1281">
          <cell r="B1281" t="str">
            <v>Jumlah  I + II + III</v>
          </cell>
          <cell r="H1281">
            <v>56305000</v>
          </cell>
        </row>
        <row r="1282">
          <cell r="B1282" t="str">
            <v>Biaya Umum dan Keuntungan 10%</v>
          </cell>
          <cell r="H1282">
            <v>5630500</v>
          </cell>
        </row>
        <row r="1283">
          <cell r="B1283" t="str">
            <v>Total</v>
          </cell>
          <cell r="H1283">
            <v>61935500</v>
          </cell>
        </row>
        <row r="1285">
          <cell r="B1285" t="str">
            <v>Uraian Pekerjaan</v>
          </cell>
          <cell r="D1285" t="str">
            <v>:  Pompa H=115 m Q = 20 ltr / dt</v>
          </cell>
        </row>
        <row r="1286">
          <cell r="B1286" t="str">
            <v>Satuan Pembayaran</v>
          </cell>
          <cell r="D1286" t="str">
            <v>:  unit</v>
          </cell>
        </row>
        <row r="1287">
          <cell r="A1287" t="str">
            <v>3.2.2</v>
          </cell>
          <cell r="B1287" t="str">
            <v>Harga Satuan</v>
          </cell>
          <cell r="D1287">
            <v>76015500</v>
          </cell>
        </row>
        <row r="1289">
          <cell r="B1289" t="str">
            <v>No</v>
          </cell>
          <cell r="C1289" t="str">
            <v>Uraian</v>
          </cell>
          <cell r="E1289" t="str">
            <v>Satuan</v>
          </cell>
          <cell r="F1289" t="str">
            <v>Volume</v>
          </cell>
          <cell r="G1289" t="str">
            <v>Harga Satuan     (Rp.)</v>
          </cell>
          <cell r="H1289" t="str">
            <v>Jumlah                 (Rp.)</v>
          </cell>
          <cell r="J1289" t="str">
            <v>Kode</v>
          </cell>
        </row>
        <row r="1290">
          <cell r="B1290">
            <v>0</v>
          </cell>
          <cell r="E1290">
            <v>0</v>
          </cell>
          <cell r="G1290">
            <v>0</v>
          </cell>
          <cell r="H1290">
            <v>0</v>
          </cell>
          <cell r="J1290">
            <v>0</v>
          </cell>
        </row>
        <row r="1291">
          <cell r="B1291" t="str">
            <v>I</v>
          </cell>
          <cell r="C1291" t="str">
            <v>UPAH :</v>
          </cell>
          <cell r="E1291">
            <v>0</v>
          </cell>
          <cell r="G1291">
            <v>0</v>
          </cell>
          <cell r="H1291">
            <v>0</v>
          </cell>
          <cell r="J1291">
            <v>0</v>
          </cell>
        </row>
        <row r="1292">
          <cell r="B1292">
            <v>0</v>
          </cell>
          <cell r="C1292" t="str">
            <v>Teknisi</v>
          </cell>
          <cell r="E1292" t="str">
            <v>oh</v>
          </cell>
          <cell r="F1292">
            <v>4</v>
          </cell>
          <cell r="G1292">
            <v>75000</v>
          </cell>
          <cell r="H1292">
            <v>300000</v>
          </cell>
          <cell r="J1292" t="str">
            <v>u</v>
          </cell>
        </row>
        <row r="1293">
          <cell r="B1293">
            <v>0</v>
          </cell>
          <cell r="E1293">
            <v>0</v>
          </cell>
          <cell r="G1293">
            <v>0</v>
          </cell>
          <cell r="H1293">
            <v>300000</v>
          </cell>
          <cell r="J1293">
            <v>0</v>
          </cell>
        </row>
        <row r="1294">
          <cell r="B1294">
            <v>0</v>
          </cell>
          <cell r="E1294">
            <v>0</v>
          </cell>
          <cell r="G1294">
            <v>0</v>
          </cell>
          <cell r="H1294">
            <v>0</v>
          </cell>
          <cell r="J1294">
            <v>0</v>
          </cell>
        </row>
        <row r="1295">
          <cell r="B1295" t="str">
            <v>II</v>
          </cell>
          <cell r="C1295" t="str">
            <v>BAHAN :</v>
          </cell>
          <cell r="E1295">
            <v>0</v>
          </cell>
          <cell r="G1295">
            <v>0</v>
          </cell>
          <cell r="H1295">
            <v>0</v>
          </cell>
          <cell r="J1295">
            <v>0</v>
          </cell>
        </row>
        <row r="1296">
          <cell r="B1296">
            <v>0</v>
          </cell>
          <cell r="C1296" t="str">
            <v>Pompa H=115 m Q=20 lt/dt</v>
          </cell>
          <cell r="E1296" t="str">
            <v>unit</v>
          </cell>
          <cell r="F1296">
            <v>1</v>
          </cell>
          <cell r="G1296">
            <v>68800000</v>
          </cell>
          <cell r="H1296">
            <v>68800000</v>
          </cell>
          <cell r="J1296" t="str">
            <v>b</v>
          </cell>
        </row>
        <row r="1297">
          <cell r="B1297">
            <v>0</v>
          </cell>
          <cell r="E1297">
            <v>0</v>
          </cell>
          <cell r="G1297">
            <v>0</v>
          </cell>
          <cell r="H1297">
            <v>68800000</v>
          </cell>
          <cell r="J1297">
            <v>0</v>
          </cell>
        </row>
        <row r="1298">
          <cell r="B1298">
            <v>0</v>
          </cell>
          <cell r="E1298">
            <v>0</v>
          </cell>
          <cell r="G1298">
            <v>0</v>
          </cell>
          <cell r="H1298">
            <v>0</v>
          </cell>
          <cell r="J1298">
            <v>0</v>
          </cell>
        </row>
        <row r="1299">
          <cell r="B1299" t="str">
            <v>III</v>
          </cell>
          <cell r="C1299" t="str">
            <v>ALAT :</v>
          </cell>
          <cell r="E1299">
            <v>0</v>
          </cell>
          <cell r="G1299">
            <v>0</v>
          </cell>
          <cell r="H1299">
            <v>0</v>
          </cell>
          <cell r="J1299">
            <v>0</v>
          </cell>
        </row>
        <row r="1300">
          <cell r="B1300">
            <v>0</v>
          </cell>
          <cell r="C1300" t="str">
            <v>Alat Bantu</v>
          </cell>
          <cell r="E1300" t="str">
            <v>Ls</v>
          </cell>
          <cell r="F1300">
            <v>5000</v>
          </cell>
          <cell r="G1300">
            <v>1</v>
          </cell>
          <cell r="H1300">
            <v>5000</v>
          </cell>
          <cell r="J1300" t="str">
            <v>a</v>
          </cell>
        </row>
        <row r="1301">
          <cell r="B1301">
            <v>0</v>
          </cell>
          <cell r="E1301">
            <v>0</v>
          </cell>
          <cell r="G1301">
            <v>0</v>
          </cell>
          <cell r="H1301">
            <v>5000</v>
          </cell>
          <cell r="J1301">
            <v>0</v>
          </cell>
        </row>
        <row r="1302">
          <cell r="B1302">
            <v>0</v>
          </cell>
          <cell r="E1302">
            <v>0</v>
          </cell>
          <cell r="G1302">
            <v>0</v>
          </cell>
          <cell r="H1302">
            <v>0</v>
          </cell>
          <cell r="J1302">
            <v>0</v>
          </cell>
        </row>
        <row r="1303">
          <cell r="B1303">
            <v>0</v>
          </cell>
          <cell r="E1303">
            <v>0</v>
          </cell>
          <cell r="G1303">
            <v>0</v>
          </cell>
          <cell r="H1303">
            <v>0</v>
          </cell>
          <cell r="J1303">
            <v>0</v>
          </cell>
        </row>
        <row r="1304">
          <cell r="B1304">
            <v>0</v>
          </cell>
          <cell r="E1304">
            <v>0</v>
          </cell>
          <cell r="G1304">
            <v>0</v>
          </cell>
          <cell r="H1304">
            <v>0</v>
          </cell>
          <cell r="J1304">
            <v>0</v>
          </cell>
        </row>
        <row r="1305">
          <cell r="B1305">
            <v>0</v>
          </cell>
          <cell r="E1305">
            <v>0</v>
          </cell>
          <cell r="G1305">
            <v>0</v>
          </cell>
          <cell r="H1305">
            <v>0</v>
          </cell>
          <cell r="J1305">
            <v>0</v>
          </cell>
        </row>
        <row r="1306">
          <cell r="B1306">
            <v>0</v>
          </cell>
          <cell r="E1306">
            <v>0</v>
          </cell>
          <cell r="G1306">
            <v>0</v>
          </cell>
          <cell r="H1306">
            <v>0</v>
          </cell>
          <cell r="J1306">
            <v>0</v>
          </cell>
        </row>
        <row r="1307">
          <cell r="B1307">
            <v>0</v>
          </cell>
          <cell r="E1307">
            <v>0</v>
          </cell>
          <cell r="G1307">
            <v>0</v>
          </cell>
          <cell r="H1307">
            <v>0</v>
          </cell>
          <cell r="J1307">
            <v>0</v>
          </cell>
        </row>
        <row r="1308">
          <cell r="B1308">
            <v>0</v>
          </cell>
          <cell r="E1308">
            <v>0</v>
          </cell>
          <cell r="G1308">
            <v>0</v>
          </cell>
          <cell r="H1308">
            <v>0</v>
          </cell>
          <cell r="J1308">
            <v>0</v>
          </cell>
        </row>
        <row r="1309">
          <cell r="B1309">
            <v>0</v>
          </cell>
          <cell r="E1309">
            <v>0</v>
          </cell>
          <cell r="G1309">
            <v>0</v>
          </cell>
          <cell r="H1309">
            <v>0</v>
          </cell>
          <cell r="J1309">
            <v>0</v>
          </cell>
        </row>
        <row r="1310">
          <cell r="B1310" t="str">
            <v>Jumlah  I + II + III</v>
          </cell>
          <cell r="H1310">
            <v>69105000</v>
          </cell>
        </row>
        <row r="1311">
          <cell r="B1311" t="str">
            <v>Biaya Umum dan Keuntungan 10%</v>
          </cell>
          <cell r="H1311">
            <v>6910500</v>
          </cell>
        </row>
        <row r="1312">
          <cell r="B1312" t="str">
            <v>Total</v>
          </cell>
          <cell r="H1312">
            <v>76015500</v>
          </cell>
        </row>
        <row r="1314">
          <cell r="B1314" t="str">
            <v>Uraian Pekerjaan</v>
          </cell>
          <cell r="D1314" t="str">
            <v>:  Panel Pompa - 30 KW</v>
          </cell>
        </row>
        <row r="1315">
          <cell r="B1315" t="str">
            <v>Satuan Pembayaran</v>
          </cell>
          <cell r="D1315" t="str">
            <v>:  unit</v>
          </cell>
        </row>
        <row r="1316">
          <cell r="A1316" t="str">
            <v>3.3.1</v>
          </cell>
          <cell r="B1316" t="str">
            <v>Harga Satuan</v>
          </cell>
          <cell r="D1316">
            <v>16117750</v>
          </cell>
        </row>
        <row r="1318">
          <cell r="B1318" t="str">
            <v>No</v>
          </cell>
          <cell r="C1318" t="str">
            <v>Uraian</v>
          </cell>
          <cell r="E1318" t="str">
            <v>Satuan</v>
          </cell>
          <cell r="F1318" t="str">
            <v>Volume</v>
          </cell>
          <cell r="G1318" t="str">
            <v>Harga Satuan     (Rp.)</v>
          </cell>
          <cell r="H1318" t="str">
            <v>Jumlah                 (Rp.)</v>
          </cell>
          <cell r="J1318" t="str">
            <v>Kode</v>
          </cell>
        </row>
        <row r="1319">
          <cell r="B1319">
            <v>0</v>
          </cell>
          <cell r="E1319">
            <v>0</v>
          </cell>
          <cell r="G1319">
            <v>0</v>
          </cell>
          <cell r="H1319">
            <v>0</v>
          </cell>
          <cell r="J1319">
            <v>0</v>
          </cell>
        </row>
        <row r="1320">
          <cell r="B1320" t="str">
            <v>I</v>
          </cell>
          <cell r="C1320" t="str">
            <v>UPAH :</v>
          </cell>
          <cell r="E1320">
            <v>0</v>
          </cell>
          <cell r="G1320">
            <v>0</v>
          </cell>
          <cell r="H1320">
            <v>0</v>
          </cell>
          <cell r="J1320">
            <v>0</v>
          </cell>
        </row>
        <row r="1321">
          <cell r="B1321">
            <v>0</v>
          </cell>
          <cell r="C1321" t="str">
            <v>Teknisi</v>
          </cell>
          <cell r="E1321" t="str">
            <v>oh</v>
          </cell>
          <cell r="F1321">
            <v>2</v>
          </cell>
          <cell r="G1321">
            <v>75000</v>
          </cell>
          <cell r="H1321">
            <v>150000</v>
          </cell>
          <cell r="J1321" t="str">
            <v>u</v>
          </cell>
        </row>
        <row r="1322">
          <cell r="B1322">
            <v>0</v>
          </cell>
          <cell r="E1322">
            <v>0</v>
          </cell>
          <cell r="G1322">
            <v>0</v>
          </cell>
          <cell r="H1322">
            <v>150000</v>
          </cell>
          <cell r="J1322">
            <v>0</v>
          </cell>
        </row>
        <row r="1323">
          <cell r="B1323">
            <v>0</v>
          </cell>
          <cell r="E1323">
            <v>0</v>
          </cell>
          <cell r="G1323">
            <v>0</v>
          </cell>
          <cell r="H1323">
            <v>0</v>
          </cell>
          <cell r="J1323">
            <v>0</v>
          </cell>
        </row>
        <row r="1324">
          <cell r="B1324" t="str">
            <v>II</v>
          </cell>
          <cell r="C1324" t="str">
            <v>BAHAN :</v>
          </cell>
          <cell r="E1324">
            <v>0</v>
          </cell>
          <cell r="G1324">
            <v>0</v>
          </cell>
          <cell r="H1324">
            <v>0</v>
          </cell>
          <cell r="J1324">
            <v>0</v>
          </cell>
        </row>
        <row r="1325">
          <cell r="B1325">
            <v>0</v>
          </cell>
          <cell r="C1325" t="str">
            <v>Panel Pompa - 30 kW</v>
          </cell>
          <cell r="E1325" t="str">
            <v>unit</v>
          </cell>
          <cell r="F1325">
            <v>1</v>
          </cell>
          <cell r="G1325">
            <v>14500000</v>
          </cell>
          <cell r="H1325">
            <v>14500000</v>
          </cell>
          <cell r="J1325" t="str">
            <v>b</v>
          </cell>
        </row>
        <row r="1326">
          <cell r="B1326">
            <v>0</v>
          </cell>
          <cell r="E1326">
            <v>0</v>
          </cell>
          <cell r="G1326">
            <v>0</v>
          </cell>
          <cell r="H1326">
            <v>14500000</v>
          </cell>
          <cell r="J1326">
            <v>0</v>
          </cell>
        </row>
        <row r="1327">
          <cell r="B1327">
            <v>0</v>
          </cell>
          <cell r="E1327">
            <v>0</v>
          </cell>
          <cell r="G1327">
            <v>0</v>
          </cell>
          <cell r="H1327">
            <v>0</v>
          </cell>
          <cell r="J1327">
            <v>0</v>
          </cell>
        </row>
        <row r="1328">
          <cell r="B1328" t="str">
            <v>III</v>
          </cell>
          <cell r="C1328" t="str">
            <v>ALAT :</v>
          </cell>
          <cell r="E1328">
            <v>0</v>
          </cell>
          <cell r="G1328">
            <v>0</v>
          </cell>
          <cell r="H1328">
            <v>0</v>
          </cell>
          <cell r="J1328">
            <v>0</v>
          </cell>
        </row>
        <row r="1329">
          <cell r="B1329">
            <v>0</v>
          </cell>
          <cell r="C1329" t="str">
            <v>Alat Bantu</v>
          </cell>
          <cell r="E1329" t="str">
            <v>Ls</v>
          </cell>
          <cell r="F1329">
            <v>2500</v>
          </cell>
          <cell r="G1329">
            <v>1</v>
          </cell>
          <cell r="H1329">
            <v>2500</v>
          </cell>
          <cell r="J1329" t="str">
            <v>a</v>
          </cell>
        </row>
        <row r="1330">
          <cell r="B1330">
            <v>0</v>
          </cell>
          <cell r="E1330">
            <v>0</v>
          </cell>
          <cell r="G1330">
            <v>0</v>
          </cell>
          <cell r="H1330">
            <v>2500</v>
          </cell>
          <cell r="J1330">
            <v>0</v>
          </cell>
        </row>
        <row r="1331">
          <cell r="B1331">
            <v>0</v>
          </cell>
          <cell r="E1331">
            <v>0</v>
          </cell>
          <cell r="G1331">
            <v>0</v>
          </cell>
          <cell r="H1331">
            <v>0</v>
          </cell>
          <cell r="J1331">
            <v>0</v>
          </cell>
        </row>
        <row r="1332">
          <cell r="B1332">
            <v>0</v>
          </cell>
          <cell r="E1332">
            <v>0</v>
          </cell>
          <cell r="G1332">
            <v>0</v>
          </cell>
          <cell r="H1332">
            <v>0</v>
          </cell>
          <cell r="J1332">
            <v>0</v>
          </cell>
        </row>
        <row r="1333">
          <cell r="B1333">
            <v>0</v>
          </cell>
          <cell r="E1333">
            <v>0</v>
          </cell>
          <cell r="G1333">
            <v>0</v>
          </cell>
          <cell r="H1333">
            <v>0</v>
          </cell>
          <cell r="J1333">
            <v>0</v>
          </cell>
        </row>
        <row r="1334">
          <cell r="B1334">
            <v>0</v>
          </cell>
          <cell r="E1334">
            <v>0</v>
          </cell>
          <cell r="G1334">
            <v>0</v>
          </cell>
          <cell r="H1334">
            <v>0</v>
          </cell>
          <cell r="J1334">
            <v>0</v>
          </cell>
        </row>
        <row r="1335">
          <cell r="B1335">
            <v>0</v>
          </cell>
          <cell r="E1335">
            <v>0</v>
          </cell>
          <cell r="G1335">
            <v>0</v>
          </cell>
          <cell r="H1335">
            <v>0</v>
          </cell>
          <cell r="J1335">
            <v>0</v>
          </cell>
        </row>
        <row r="1336">
          <cell r="B1336">
            <v>0</v>
          </cell>
          <cell r="E1336">
            <v>0</v>
          </cell>
          <cell r="G1336">
            <v>0</v>
          </cell>
          <cell r="H1336">
            <v>0</v>
          </cell>
          <cell r="J1336">
            <v>0</v>
          </cell>
        </row>
        <row r="1337">
          <cell r="B1337">
            <v>0</v>
          </cell>
          <cell r="E1337">
            <v>0</v>
          </cell>
          <cell r="G1337">
            <v>0</v>
          </cell>
          <cell r="H1337">
            <v>0</v>
          </cell>
          <cell r="J1337">
            <v>0</v>
          </cell>
        </row>
        <row r="1338">
          <cell r="B1338">
            <v>0</v>
          </cell>
          <cell r="E1338">
            <v>0</v>
          </cell>
          <cell r="G1338">
            <v>0</v>
          </cell>
          <cell r="H1338">
            <v>0</v>
          </cell>
          <cell r="J1338">
            <v>0</v>
          </cell>
        </row>
        <row r="1339">
          <cell r="B1339" t="str">
            <v>Jumlah  I + II + III</v>
          </cell>
          <cell r="H1339">
            <v>14652500</v>
          </cell>
        </row>
        <row r="1340">
          <cell r="B1340" t="str">
            <v>Biaya Umum dan Keuntungan 10%</v>
          </cell>
          <cell r="H1340">
            <v>1465250</v>
          </cell>
        </row>
        <row r="1341">
          <cell r="B1341" t="str">
            <v>Total</v>
          </cell>
          <cell r="H1341">
            <v>16117750</v>
          </cell>
        </row>
        <row r="1343">
          <cell r="B1343" t="str">
            <v>Uraian Pekerjaan</v>
          </cell>
          <cell r="D1343" t="str">
            <v>:  Panel Pompa - 37 KW</v>
          </cell>
        </row>
        <row r="1344">
          <cell r="B1344" t="str">
            <v>Satuan Pembayaran</v>
          </cell>
          <cell r="D1344" t="str">
            <v>:  unit</v>
          </cell>
        </row>
        <row r="1345">
          <cell r="A1345" t="str">
            <v>3.3.2</v>
          </cell>
          <cell r="B1345" t="str">
            <v>Harga Satuan</v>
          </cell>
          <cell r="D1345">
            <v>20627750</v>
          </cell>
        </row>
        <row r="1347">
          <cell r="B1347" t="str">
            <v>No</v>
          </cell>
          <cell r="C1347" t="str">
            <v>Uraian</v>
          </cell>
          <cell r="E1347" t="str">
            <v>Satuan</v>
          </cell>
          <cell r="F1347" t="str">
            <v>Volume</v>
          </cell>
          <cell r="G1347" t="str">
            <v>Harga Satuan     (Rp.)</v>
          </cell>
          <cell r="H1347" t="str">
            <v>Jumlah                 (Rp.)</v>
          </cell>
          <cell r="J1347" t="str">
            <v>Kode</v>
          </cell>
        </row>
        <row r="1348">
          <cell r="B1348">
            <v>0</v>
          </cell>
          <cell r="E1348">
            <v>0</v>
          </cell>
          <cell r="G1348">
            <v>0</v>
          </cell>
          <cell r="H1348">
            <v>0</v>
          </cell>
          <cell r="J1348">
            <v>0</v>
          </cell>
        </row>
        <row r="1349">
          <cell r="B1349" t="str">
            <v>I</v>
          </cell>
          <cell r="C1349" t="str">
            <v>UPAH :</v>
          </cell>
          <cell r="E1349">
            <v>0</v>
          </cell>
          <cell r="G1349">
            <v>0</v>
          </cell>
          <cell r="H1349">
            <v>0</v>
          </cell>
          <cell r="J1349">
            <v>0</v>
          </cell>
        </row>
        <row r="1350">
          <cell r="B1350">
            <v>0</v>
          </cell>
          <cell r="C1350" t="str">
            <v>Teknisi</v>
          </cell>
          <cell r="E1350" t="str">
            <v>oh</v>
          </cell>
          <cell r="F1350">
            <v>2</v>
          </cell>
          <cell r="G1350">
            <v>75000</v>
          </cell>
          <cell r="H1350">
            <v>150000</v>
          </cell>
          <cell r="J1350" t="str">
            <v>u</v>
          </cell>
        </row>
        <row r="1351">
          <cell r="B1351">
            <v>0</v>
          </cell>
          <cell r="E1351">
            <v>0</v>
          </cell>
          <cell r="G1351">
            <v>0</v>
          </cell>
          <cell r="H1351">
            <v>150000</v>
          </cell>
          <cell r="J1351">
            <v>0</v>
          </cell>
        </row>
        <row r="1352">
          <cell r="B1352">
            <v>0</v>
          </cell>
          <cell r="E1352">
            <v>0</v>
          </cell>
          <cell r="G1352">
            <v>0</v>
          </cell>
          <cell r="H1352">
            <v>0</v>
          </cell>
          <cell r="J1352">
            <v>0</v>
          </cell>
        </row>
        <row r="1353">
          <cell r="B1353" t="str">
            <v>II</v>
          </cell>
          <cell r="C1353" t="str">
            <v>BAHAN :</v>
          </cell>
          <cell r="E1353">
            <v>0</v>
          </cell>
          <cell r="G1353">
            <v>0</v>
          </cell>
          <cell r="H1353">
            <v>0</v>
          </cell>
          <cell r="J1353">
            <v>0</v>
          </cell>
        </row>
        <row r="1354">
          <cell r="B1354">
            <v>0</v>
          </cell>
          <cell r="C1354" t="str">
            <v>Panel Pompa - 37 kW</v>
          </cell>
          <cell r="E1354" t="str">
            <v>unit</v>
          </cell>
          <cell r="F1354">
            <v>1</v>
          </cell>
          <cell r="G1354">
            <v>18600000</v>
          </cell>
          <cell r="H1354">
            <v>18600000</v>
          </cell>
          <cell r="J1354" t="str">
            <v>b</v>
          </cell>
        </row>
        <row r="1355">
          <cell r="B1355">
            <v>0</v>
          </cell>
          <cell r="E1355">
            <v>0</v>
          </cell>
          <cell r="G1355">
            <v>0</v>
          </cell>
          <cell r="H1355">
            <v>18600000</v>
          </cell>
          <cell r="J1355">
            <v>0</v>
          </cell>
        </row>
        <row r="1356">
          <cell r="B1356">
            <v>0</v>
          </cell>
          <cell r="E1356">
            <v>0</v>
          </cell>
          <cell r="G1356">
            <v>0</v>
          </cell>
          <cell r="H1356">
            <v>0</v>
          </cell>
          <cell r="J1356">
            <v>0</v>
          </cell>
        </row>
        <row r="1357">
          <cell r="B1357" t="str">
            <v>III</v>
          </cell>
          <cell r="C1357" t="str">
            <v>ALAT :</v>
          </cell>
          <cell r="E1357">
            <v>0</v>
          </cell>
          <cell r="G1357">
            <v>0</v>
          </cell>
          <cell r="H1357">
            <v>0</v>
          </cell>
          <cell r="J1357">
            <v>0</v>
          </cell>
        </row>
        <row r="1358">
          <cell r="B1358">
            <v>0</v>
          </cell>
          <cell r="C1358" t="str">
            <v>Alat Bantu</v>
          </cell>
          <cell r="E1358" t="str">
            <v>Ls</v>
          </cell>
          <cell r="F1358">
            <v>2500</v>
          </cell>
          <cell r="G1358">
            <v>1</v>
          </cell>
          <cell r="H1358">
            <v>2500</v>
          </cell>
          <cell r="J1358" t="str">
            <v>a</v>
          </cell>
        </row>
        <row r="1359">
          <cell r="B1359">
            <v>0</v>
          </cell>
          <cell r="E1359">
            <v>0</v>
          </cell>
          <cell r="G1359">
            <v>0</v>
          </cell>
          <cell r="H1359">
            <v>2500</v>
          </cell>
          <cell r="J1359">
            <v>0</v>
          </cell>
        </row>
        <row r="1360">
          <cell r="B1360">
            <v>0</v>
          </cell>
          <cell r="E1360">
            <v>0</v>
          </cell>
          <cell r="G1360">
            <v>0</v>
          </cell>
          <cell r="H1360">
            <v>0</v>
          </cell>
          <cell r="J1360">
            <v>0</v>
          </cell>
        </row>
        <row r="1361">
          <cell r="B1361">
            <v>0</v>
          </cell>
          <cell r="E1361">
            <v>0</v>
          </cell>
          <cell r="G1361">
            <v>0</v>
          </cell>
          <cell r="H1361">
            <v>0</v>
          </cell>
          <cell r="J1361">
            <v>0</v>
          </cell>
        </row>
        <row r="1362">
          <cell r="B1362">
            <v>0</v>
          </cell>
          <cell r="E1362">
            <v>0</v>
          </cell>
          <cell r="G1362">
            <v>0</v>
          </cell>
          <cell r="H1362">
            <v>0</v>
          </cell>
          <cell r="J1362">
            <v>0</v>
          </cell>
        </row>
        <row r="1363">
          <cell r="B1363">
            <v>0</v>
          </cell>
          <cell r="E1363">
            <v>0</v>
          </cell>
          <cell r="G1363">
            <v>0</v>
          </cell>
          <cell r="H1363">
            <v>0</v>
          </cell>
          <cell r="J1363">
            <v>0</v>
          </cell>
        </row>
        <row r="1364">
          <cell r="B1364">
            <v>0</v>
          </cell>
          <cell r="E1364">
            <v>0</v>
          </cell>
          <cell r="G1364">
            <v>0</v>
          </cell>
          <cell r="H1364">
            <v>0</v>
          </cell>
          <cell r="J1364">
            <v>0</v>
          </cell>
        </row>
        <row r="1365">
          <cell r="B1365">
            <v>0</v>
          </cell>
          <cell r="E1365">
            <v>0</v>
          </cell>
          <cell r="G1365">
            <v>0</v>
          </cell>
          <cell r="H1365">
            <v>0</v>
          </cell>
          <cell r="J1365">
            <v>0</v>
          </cell>
        </row>
        <row r="1366">
          <cell r="B1366">
            <v>0</v>
          </cell>
          <cell r="E1366">
            <v>0</v>
          </cell>
          <cell r="G1366">
            <v>0</v>
          </cell>
          <cell r="H1366">
            <v>0</v>
          </cell>
          <cell r="J1366">
            <v>0</v>
          </cell>
        </row>
        <row r="1367">
          <cell r="B1367">
            <v>0</v>
          </cell>
          <cell r="E1367">
            <v>0</v>
          </cell>
          <cell r="G1367">
            <v>0</v>
          </cell>
          <cell r="H1367">
            <v>0</v>
          </cell>
          <cell r="J1367">
            <v>0</v>
          </cell>
        </row>
        <row r="1368">
          <cell r="B1368" t="str">
            <v>Jumlah  I + II + III</v>
          </cell>
          <cell r="H1368">
            <v>18752500</v>
          </cell>
        </row>
        <row r="1369">
          <cell r="B1369" t="str">
            <v>Biaya Umum dan Keuntungan 10%</v>
          </cell>
          <cell r="H1369">
            <v>1875250</v>
          </cell>
        </row>
        <row r="1370">
          <cell r="B1370" t="str">
            <v>Total</v>
          </cell>
          <cell r="H1370">
            <v>20627750</v>
          </cell>
        </row>
        <row r="1372">
          <cell r="B1372" t="str">
            <v>Uraian Pekerjaan</v>
          </cell>
          <cell r="D1372" t="str">
            <v>:  Kabel NYYHY 4x6 mm2</v>
          </cell>
        </row>
        <row r="1373">
          <cell r="B1373" t="str">
            <v>Satuan Pembayaran</v>
          </cell>
          <cell r="D1373" t="str">
            <v>:  m'</v>
          </cell>
        </row>
        <row r="1374">
          <cell r="A1374" t="str">
            <v>3.4.1</v>
          </cell>
          <cell r="B1374" t="str">
            <v>Harga Satuan</v>
          </cell>
          <cell r="D1374">
            <v>51535</v>
          </cell>
        </row>
        <row r="1376">
          <cell r="B1376" t="str">
            <v>No</v>
          </cell>
          <cell r="C1376" t="str">
            <v>Uraian</v>
          </cell>
          <cell r="E1376" t="str">
            <v>Satuan</v>
          </cell>
          <cell r="F1376" t="str">
            <v>Volume</v>
          </cell>
          <cell r="G1376" t="str">
            <v>Harga Satuan     (Rp.)</v>
          </cell>
          <cell r="H1376" t="str">
            <v>Jumlah                 (Rp.)</v>
          </cell>
          <cell r="J1376" t="str">
            <v>Kode</v>
          </cell>
        </row>
        <row r="1377">
          <cell r="B1377">
            <v>0</v>
          </cell>
          <cell r="E1377">
            <v>0</v>
          </cell>
          <cell r="G1377">
            <v>0</v>
          </cell>
          <cell r="H1377">
            <v>0</v>
          </cell>
          <cell r="J1377">
            <v>0</v>
          </cell>
        </row>
        <row r="1378">
          <cell r="B1378" t="str">
            <v>I</v>
          </cell>
          <cell r="C1378" t="str">
            <v>UPAH :</v>
          </cell>
          <cell r="E1378">
            <v>0</v>
          </cell>
          <cell r="G1378">
            <v>0</v>
          </cell>
          <cell r="H1378">
            <v>0</v>
          </cell>
          <cell r="J1378">
            <v>0</v>
          </cell>
        </row>
        <row r="1379">
          <cell r="B1379">
            <v>0</v>
          </cell>
          <cell r="C1379" t="str">
            <v>Teknisi</v>
          </cell>
          <cell r="E1379" t="str">
            <v>oh</v>
          </cell>
          <cell r="F1379">
            <v>0.25</v>
          </cell>
          <cell r="G1379">
            <v>75000</v>
          </cell>
          <cell r="H1379">
            <v>18750</v>
          </cell>
          <cell r="J1379" t="str">
            <v>u</v>
          </cell>
        </row>
        <row r="1380">
          <cell r="B1380">
            <v>0</v>
          </cell>
          <cell r="E1380">
            <v>0</v>
          </cell>
          <cell r="G1380">
            <v>0</v>
          </cell>
          <cell r="H1380">
            <v>18750</v>
          </cell>
          <cell r="J1380">
            <v>0</v>
          </cell>
        </row>
        <row r="1381">
          <cell r="B1381">
            <v>0</v>
          </cell>
          <cell r="E1381">
            <v>0</v>
          </cell>
          <cell r="G1381">
            <v>0</v>
          </cell>
          <cell r="H1381">
            <v>0</v>
          </cell>
          <cell r="J1381">
            <v>0</v>
          </cell>
        </row>
        <row r="1382">
          <cell r="B1382" t="str">
            <v>II</v>
          </cell>
          <cell r="C1382" t="str">
            <v>BAHAN :</v>
          </cell>
          <cell r="E1382">
            <v>0</v>
          </cell>
          <cell r="G1382">
            <v>0</v>
          </cell>
          <cell r="H1382">
            <v>0</v>
          </cell>
          <cell r="J1382">
            <v>0</v>
          </cell>
        </row>
        <row r="1383">
          <cell r="B1383">
            <v>0</v>
          </cell>
          <cell r="C1383" t="str">
            <v>Kabel NYYHY 4x6 mm2</v>
          </cell>
          <cell r="E1383" t="str">
            <v>m</v>
          </cell>
          <cell r="F1383">
            <v>1</v>
          </cell>
          <cell r="G1383">
            <v>27100</v>
          </cell>
          <cell r="H1383">
            <v>27100</v>
          </cell>
          <cell r="J1383" t="str">
            <v>b</v>
          </cell>
        </row>
        <row r="1384">
          <cell r="B1384">
            <v>0</v>
          </cell>
          <cell r="E1384">
            <v>0</v>
          </cell>
          <cell r="G1384">
            <v>0</v>
          </cell>
          <cell r="H1384">
            <v>27100</v>
          </cell>
          <cell r="J1384">
            <v>0</v>
          </cell>
        </row>
        <row r="1385">
          <cell r="B1385">
            <v>0</v>
          </cell>
          <cell r="E1385">
            <v>0</v>
          </cell>
          <cell r="G1385">
            <v>0</v>
          </cell>
          <cell r="H1385">
            <v>0</v>
          </cell>
          <cell r="J1385">
            <v>0</v>
          </cell>
        </row>
        <row r="1386">
          <cell r="B1386" t="str">
            <v>III</v>
          </cell>
          <cell r="C1386" t="str">
            <v>ALAT :</v>
          </cell>
          <cell r="E1386">
            <v>0</v>
          </cell>
          <cell r="G1386">
            <v>0</v>
          </cell>
          <cell r="H1386">
            <v>0</v>
          </cell>
          <cell r="J1386">
            <v>0</v>
          </cell>
        </row>
        <row r="1387">
          <cell r="B1387">
            <v>0</v>
          </cell>
          <cell r="C1387" t="str">
            <v>Alat Bantu</v>
          </cell>
          <cell r="E1387" t="str">
            <v>Ls</v>
          </cell>
          <cell r="F1387">
            <v>1000</v>
          </cell>
          <cell r="G1387">
            <v>1</v>
          </cell>
          <cell r="H1387">
            <v>1000</v>
          </cell>
          <cell r="J1387" t="str">
            <v>a</v>
          </cell>
        </row>
        <row r="1388">
          <cell r="B1388">
            <v>0</v>
          </cell>
          <cell r="E1388">
            <v>0</v>
          </cell>
          <cell r="G1388">
            <v>0</v>
          </cell>
          <cell r="H1388">
            <v>1000</v>
          </cell>
          <cell r="J1388">
            <v>0</v>
          </cell>
        </row>
        <row r="1389">
          <cell r="B1389">
            <v>0</v>
          </cell>
          <cell r="E1389">
            <v>0</v>
          </cell>
          <cell r="G1389">
            <v>0</v>
          </cell>
          <cell r="H1389">
            <v>0</v>
          </cell>
          <cell r="J1389">
            <v>0</v>
          </cell>
        </row>
        <row r="1390">
          <cell r="B1390">
            <v>0</v>
          </cell>
          <cell r="E1390">
            <v>0</v>
          </cell>
          <cell r="G1390">
            <v>0</v>
          </cell>
          <cell r="H1390">
            <v>0</v>
          </cell>
          <cell r="J1390">
            <v>0</v>
          </cell>
        </row>
        <row r="1391">
          <cell r="B1391">
            <v>0</v>
          </cell>
          <cell r="E1391">
            <v>0</v>
          </cell>
          <cell r="G1391">
            <v>0</v>
          </cell>
          <cell r="H1391">
            <v>0</v>
          </cell>
          <cell r="J1391">
            <v>0</v>
          </cell>
        </row>
        <row r="1392">
          <cell r="B1392">
            <v>0</v>
          </cell>
          <cell r="E1392">
            <v>0</v>
          </cell>
          <cell r="G1392">
            <v>0</v>
          </cell>
          <cell r="H1392">
            <v>0</v>
          </cell>
          <cell r="J1392">
            <v>0</v>
          </cell>
        </row>
        <row r="1393">
          <cell r="B1393">
            <v>0</v>
          </cell>
          <cell r="E1393">
            <v>0</v>
          </cell>
          <cell r="G1393">
            <v>0</v>
          </cell>
          <cell r="H1393">
            <v>0</v>
          </cell>
          <cell r="J1393">
            <v>0</v>
          </cell>
        </row>
        <row r="1394">
          <cell r="B1394">
            <v>0</v>
          </cell>
          <cell r="E1394">
            <v>0</v>
          </cell>
          <cell r="G1394">
            <v>0</v>
          </cell>
          <cell r="H1394">
            <v>0</v>
          </cell>
          <cell r="J1394">
            <v>0</v>
          </cell>
        </row>
        <row r="1395">
          <cell r="B1395">
            <v>0</v>
          </cell>
          <cell r="E1395">
            <v>0</v>
          </cell>
          <cell r="G1395">
            <v>0</v>
          </cell>
          <cell r="H1395">
            <v>0</v>
          </cell>
          <cell r="J1395">
            <v>0</v>
          </cell>
        </row>
        <row r="1396">
          <cell r="B1396">
            <v>0</v>
          </cell>
          <cell r="E1396">
            <v>0</v>
          </cell>
          <cell r="G1396">
            <v>0</v>
          </cell>
          <cell r="H1396">
            <v>0</v>
          </cell>
          <cell r="J1396">
            <v>0</v>
          </cell>
        </row>
        <row r="1397">
          <cell r="B1397" t="str">
            <v>Jumlah  I + II + III</v>
          </cell>
          <cell r="H1397">
            <v>46850</v>
          </cell>
        </row>
        <row r="1398">
          <cell r="B1398" t="str">
            <v>Biaya Umum dan Keuntungan 10%</v>
          </cell>
          <cell r="H1398">
            <v>4685</v>
          </cell>
        </row>
        <row r="1399">
          <cell r="B1399" t="str">
            <v>Total</v>
          </cell>
          <cell r="H1399">
            <v>51535</v>
          </cell>
        </row>
        <row r="1401">
          <cell r="B1401" t="str">
            <v>Uraian Pekerjaan</v>
          </cell>
          <cell r="D1401" t="str">
            <v>:  Kabel NYYHY 4x10 mm2</v>
          </cell>
        </row>
        <row r="1402">
          <cell r="B1402" t="str">
            <v>Satuan Pembayaran</v>
          </cell>
          <cell r="D1402" t="str">
            <v>:  m'</v>
          </cell>
        </row>
        <row r="1403">
          <cell r="A1403" t="str">
            <v>3.4.2</v>
          </cell>
          <cell r="B1403" t="str">
            <v>Harga Satuan</v>
          </cell>
          <cell r="D1403">
            <v>78925</v>
          </cell>
        </row>
        <row r="1405">
          <cell r="B1405" t="str">
            <v>No</v>
          </cell>
          <cell r="C1405" t="str">
            <v>Uraian</v>
          </cell>
          <cell r="E1405" t="str">
            <v>Satuan</v>
          </cell>
          <cell r="F1405" t="str">
            <v>Volume</v>
          </cell>
          <cell r="G1405" t="str">
            <v>Harga Satuan     (Rp.)</v>
          </cell>
          <cell r="H1405" t="str">
            <v>Jumlah                 (Rp.)</v>
          </cell>
          <cell r="J1405" t="str">
            <v>Kode</v>
          </cell>
        </row>
        <row r="1406">
          <cell r="B1406">
            <v>0</v>
          </cell>
          <cell r="E1406">
            <v>0</v>
          </cell>
          <cell r="G1406">
            <v>0</v>
          </cell>
          <cell r="H1406">
            <v>0</v>
          </cell>
          <cell r="J1406">
            <v>0</v>
          </cell>
        </row>
        <row r="1407">
          <cell r="B1407" t="str">
            <v>I</v>
          </cell>
          <cell r="C1407" t="str">
            <v>UPAH :</v>
          </cell>
          <cell r="E1407">
            <v>0</v>
          </cell>
          <cell r="G1407">
            <v>0</v>
          </cell>
          <cell r="H1407">
            <v>0</v>
          </cell>
          <cell r="J1407">
            <v>0</v>
          </cell>
        </row>
        <row r="1408">
          <cell r="B1408">
            <v>0</v>
          </cell>
          <cell r="C1408" t="str">
            <v>Teknisi</v>
          </cell>
          <cell r="E1408" t="str">
            <v>oh</v>
          </cell>
          <cell r="F1408">
            <v>0.25</v>
          </cell>
          <cell r="G1408">
            <v>75000</v>
          </cell>
          <cell r="H1408">
            <v>18750</v>
          </cell>
          <cell r="J1408" t="str">
            <v>u</v>
          </cell>
        </row>
        <row r="1409">
          <cell r="B1409">
            <v>0</v>
          </cell>
          <cell r="E1409">
            <v>0</v>
          </cell>
          <cell r="G1409">
            <v>0</v>
          </cell>
          <cell r="H1409">
            <v>18750</v>
          </cell>
          <cell r="J1409">
            <v>0</v>
          </cell>
        </row>
        <row r="1410">
          <cell r="B1410">
            <v>0</v>
          </cell>
          <cell r="E1410">
            <v>0</v>
          </cell>
          <cell r="G1410">
            <v>0</v>
          </cell>
          <cell r="H1410">
            <v>0</v>
          </cell>
          <cell r="J1410">
            <v>0</v>
          </cell>
        </row>
        <row r="1411">
          <cell r="B1411" t="str">
            <v>II</v>
          </cell>
          <cell r="C1411" t="str">
            <v>BAHAN :</v>
          </cell>
          <cell r="E1411">
            <v>0</v>
          </cell>
          <cell r="G1411">
            <v>0</v>
          </cell>
          <cell r="H1411">
            <v>0</v>
          </cell>
          <cell r="J1411">
            <v>0</v>
          </cell>
        </row>
        <row r="1412">
          <cell r="B1412">
            <v>0</v>
          </cell>
          <cell r="C1412" t="str">
            <v>Kabel NYYHY 4x10 mm2</v>
          </cell>
          <cell r="E1412" t="str">
            <v>m</v>
          </cell>
          <cell r="F1412">
            <v>1</v>
          </cell>
          <cell r="G1412">
            <v>52000</v>
          </cell>
          <cell r="H1412">
            <v>52000</v>
          </cell>
          <cell r="J1412" t="str">
            <v>b</v>
          </cell>
        </row>
        <row r="1413">
          <cell r="B1413">
            <v>0</v>
          </cell>
          <cell r="E1413">
            <v>0</v>
          </cell>
          <cell r="G1413">
            <v>0</v>
          </cell>
          <cell r="H1413">
            <v>52000</v>
          </cell>
          <cell r="J1413">
            <v>0</v>
          </cell>
        </row>
        <row r="1414">
          <cell r="B1414">
            <v>0</v>
          </cell>
          <cell r="E1414">
            <v>0</v>
          </cell>
          <cell r="G1414">
            <v>0</v>
          </cell>
          <cell r="H1414">
            <v>0</v>
          </cell>
          <cell r="J1414">
            <v>0</v>
          </cell>
        </row>
        <row r="1415">
          <cell r="B1415" t="str">
            <v>III</v>
          </cell>
          <cell r="C1415" t="str">
            <v>ALAT :</v>
          </cell>
          <cell r="E1415">
            <v>0</v>
          </cell>
          <cell r="G1415">
            <v>0</v>
          </cell>
          <cell r="H1415">
            <v>0</v>
          </cell>
          <cell r="J1415">
            <v>0</v>
          </cell>
        </row>
        <row r="1416">
          <cell r="B1416">
            <v>0</v>
          </cell>
          <cell r="C1416" t="str">
            <v>Alat Bantu</v>
          </cell>
          <cell r="E1416" t="str">
            <v>Ls</v>
          </cell>
          <cell r="F1416">
            <v>1000</v>
          </cell>
          <cell r="G1416">
            <v>1</v>
          </cell>
          <cell r="H1416">
            <v>1000</v>
          </cell>
          <cell r="J1416" t="str">
            <v>a</v>
          </cell>
        </row>
        <row r="1417">
          <cell r="B1417">
            <v>0</v>
          </cell>
          <cell r="E1417">
            <v>0</v>
          </cell>
          <cell r="G1417">
            <v>0</v>
          </cell>
          <cell r="H1417">
            <v>1000</v>
          </cell>
          <cell r="J1417">
            <v>0</v>
          </cell>
        </row>
        <row r="1418">
          <cell r="B1418">
            <v>0</v>
          </cell>
          <cell r="E1418">
            <v>0</v>
          </cell>
          <cell r="G1418">
            <v>0</v>
          </cell>
          <cell r="H1418">
            <v>0</v>
          </cell>
          <cell r="J1418">
            <v>0</v>
          </cell>
        </row>
        <row r="1419">
          <cell r="B1419">
            <v>0</v>
          </cell>
          <cell r="E1419">
            <v>0</v>
          </cell>
          <cell r="G1419">
            <v>0</v>
          </cell>
          <cell r="H1419">
            <v>0</v>
          </cell>
          <cell r="J1419">
            <v>0</v>
          </cell>
        </row>
        <row r="1420">
          <cell r="B1420">
            <v>0</v>
          </cell>
          <cell r="E1420">
            <v>0</v>
          </cell>
          <cell r="G1420">
            <v>0</v>
          </cell>
          <cell r="H1420">
            <v>0</v>
          </cell>
          <cell r="J1420">
            <v>0</v>
          </cell>
        </row>
        <row r="1421">
          <cell r="B1421">
            <v>0</v>
          </cell>
          <cell r="E1421">
            <v>0</v>
          </cell>
          <cell r="G1421">
            <v>0</v>
          </cell>
          <cell r="H1421">
            <v>0</v>
          </cell>
          <cell r="J1421">
            <v>0</v>
          </cell>
        </row>
        <row r="1422">
          <cell r="B1422">
            <v>0</v>
          </cell>
          <cell r="E1422">
            <v>0</v>
          </cell>
          <cell r="G1422">
            <v>0</v>
          </cell>
          <cell r="H1422">
            <v>0</v>
          </cell>
          <cell r="J1422">
            <v>0</v>
          </cell>
        </row>
        <row r="1423">
          <cell r="B1423">
            <v>0</v>
          </cell>
          <cell r="E1423">
            <v>0</v>
          </cell>
          <cell r="G1423">
            <v>0</v>
          </cell>
          <cell r="H1423">
            <v>0</v>
          </cell>
          <cell r="J1423">
            <v>0</v>
          </cell>
        </row>
        <row r="1424">
          <cell r="B1424">
            <v>0</v>
          </cell>
          <cell r="E1424">
            <v>0</v>
          </cell>
          <cell r="G1424">
            <v>0</v>
          </cell>
          <cell r="H1424">
            <v>0</v>
          </cell>
          <cell r="J1424">
            <v>0</v>
          </cell>
        </row>
        <row r="1425">
          <cell r="B1425">
            <v>0</v>
          </cell>
          <cell r="E1425">
            <v>0</v>
          </cell>
          <cell r="G1425">
            <v>0</v>
          </cell>
          <cell r="H1425">
            <v>0</v>
          </cell>
          <cell r="J1425">
            <v>0</v>
          </cell>
        </row>
        <row r="1426">
          <cell r="B1426" t="str">
            <v>Jumlah  I + II + III</v>
          </cell>
          <cell r="H1426">
            <v>71750</v>
          </cell>
        </row>
        <row r="1427">
          <cell r="B1427" t="str">
            <v>Biaya Umum dan Keuntungan 10%</v>
          </cell>
          <cell r="H1427">
            <v>7175</v>
          </cell>
        </row>
        <row r="1428">
          <cell r="B1428" t="str">
            <v>Total</v>
          </cell>
          <cell r="H1428">
            <v>78925</v>
          </cell>
        </row>
        <row r="1430">
          <cell r="B1430" t="str">
            <v>Uraian Pekerjaan</v>
          </cell>
          <cell r="D1430" t="str">
            <v>:  Kabel NYYFGBY 4x16 mm2</v>
          </cell>
        </row>
        <row r="1431">
          <cell r="B1431" t="str">
            <v>Satuan Pembayaran</v>
          </cell>
          <cell r="D1431" t="str">
            <v>:  m'</v>
          </cell>
        </row>
        <row r="1432">
          <cell r="A1432" t="str">
            <v>3.4.3</v>
          </cell>
          <cell r="B1432" t="str">
            <v>Harga Satuan</v>
          </cell>
          <cell r="D1432">
            <v>77825</v>
          </cell>
        </row>
        <row r="1434">
          <cell r="B1434" t="str">
            <v>No</v>
          </cell>
          <cell r="C1434" t="str">
            <v>Uraian</v>
          </cell>
          <cell r="E1434" t="str">
            <v>Satuan</v>
          </cell>
          <cell r="F1434" t="str">
            <v>Volume</v>
          </cell>
          <cell r="G1434" t="str">
            <v>Harga Satuan     (Rp.)</v>
          </cell>
          <cell r="H1434" t="str">
            <v>Jumlah                 (Rp.)</v>
          </cell>
          <cell r="J1434" t="str">
            <v>Kode</v>
          </cell>
        </row>
        <row r="1435">
          <cell r="B1435">
            <v>0</v>
          </cell>
          <cell r="E1435">
            <v>0</v>
          </cell>
          <cell r="G1435">
            <v>0</v>
          </cell>
          <cell r="H1435">
            <v>0</v>
          </cell>
          <cell r="J1435">
            <v>0</v>
          </cell>
        </row>
        <row r="1436">
          <cell r="B1436" t="str">
            <v>I</v>
          </cell>
          <cell r="C1436" t="str">
            <v>UPAH :</v>
          </cell>
          <cell r="E1436">
            <v>0</v>
          </cell>
          <cell r="G1436">
            <v>0</v>
          </cell>
          <cell r="H1436">
            <v>0</v>
          </cell>
          <cell r="J1436">
            <v>0</v>
          </cell>
        </row>
        <row r="1437">
          <cell r="B1437">
            <v>0</v>
          </cell>
          <cell r="C1437" t="str">
            <v>Teknisi</v>
          </cell>
          <cell r="E1437" t="str">
            <v>oh</v>
          </cell>
          <cell r="F1437">
            <v>0.25</v>
          </cell>
          <cell r="G1437">
            <v>75000</v>
          </cell>
          <cell r="H1437">
            <v>18750</v>
          </cell>
          <cell r="J1437" t="str">
            <v>u</v>
          </cell>
        </row>
        <row r="1438">
          <cell r="B1438">
            <v>0</v>
          </cell>
          <cell r="E1438">
            <v>0</v>
          </cell>
          <cell r="G1438">
            <v>0</v>
          </cell>
          <cell r="H1438">
            <v>18750</v>
          </cell>
          <cell r="J1438">
            <v>0</v>
          </cell>
        </row>
        <row r="1439">
          <cell r="B1439">
            <v>0</v>
          </cell>
          <cell r="E1439">
            <v>0</v>
          </cell>
          <cell r="G1439">
            <v>0</v>
          </cell>
          <cell r="H1439">
            <v>0</v>
          </cell>
          <cell r="J1439">
            <v>0</v>
          </cell>
        </row>
        <row r="1440">
          <cell r="B1440" t="str">
            <v>II</v>
          </cell>
          <cell r="C1440" t="str">
            <v>BAHAN :</v>
          </cell>
          <cell r="E1440">
            <v>0</v>
          </cell>
          <cell r="G1440">
            <v>0</v>
          </cell>
          <cell r="H1440">
            <v>0</v>
          </cell>
          <cell r="J1440">
            <v>0</v>
          </cell>
        </row>
        <row r="1441">
          <cell r="B1441">
            <v>0</v>
          </cell>
          <cell r="C1441" t="str">
            <v>Kabel NYYFGBY 4x16 mm2</v>
          </cell>
          <cell r="E1441" t="str">
            <v>m</v>
          </cell>
          <cell r="F1441">
            <v>1</v>
          </cell>
          <cell r="G1441">
            <v>51000</v>
          </cell>
          <cell r="H1441">
            <v>51000</v>
          </cell>
          <cell r="J1441" t="str">
            <v>b</v>
          </cell>
        </row>
        <row r="1442">
          <cell r="B1442">
            <v>0</v>
          </cell>
          <cell r="E1442">
            <v>0</v>
          </cell>
          <cell r="G1442">
            <v>0</v>
          </cell>
          <cell r="H1442">
            <v>51000</v>
          </cell>
          <cell r="J1442">
            <v>0</v>
          </cell>
        </row>
        <row r="1443">
          <cell r="B1443">
            <v>0</v>
          </cell>
          <cell r="E1443">
            <v>0</v>
          </cell>
          <cell r="G1443">
            <v>0</v>
          </cell>
          <cell r="H1443">
            <v>0</v>
          </cell>
          <cell r="J1443">
            <v>0</v>
          </cell>
        </row>
        <row r="1444">
          <cell r="B1444" t="str">
            <v>III</v>
          </cell>
          <cell r="C1444" t="str">
            <v>ALAT :</v>
          </cell>
          <cell r="E1444">
            <v>0</v>
          </cell>
          <cell r="G1444">
            <v>0</v>
          </cell>
          <cell r="H1444">
            <v>0</v>
          </cell>
          <cell r="J1444">
            <v>0</v>
          </cell>
        </row>
        <row r="1445">
          <cell r="B1445">
            <v>0</v>
          </cell>
          <cell r="C1445" t="str">
            <v>Alat Bantu</v>
          </cell>
          <cell r="E1445" t="str">
            <v>Ls</v>
          </cell>
          <cell r="F1445">
            <v>1000</v>
          </cell>
          <cell r="G1445">
            <v>1</v>
          </cell>
          <cell r="H1445">
            <v>1000</v>
          </cell>
          <cell r="J1445" t="str">
            <v>a</v>
          </cell>
        </row>
        <row r="1446">
          <cell r="B1446">
            <v>0</v>
          </cell>
          <cell r="E1446">
            <v>0</v>
          </cell>
          <cell r="G1446">
            <v>0</v>
          </cell>
          <cell r="H1446">
            <v>1000</v>
          </cell>
          <cell r="J1446">
            <v>0</v>
          </cell>
        </row>
        <row r="1447">
          <cell r="B1447">
            <v>0</v>
          </cell>
          <cell r="E1447">
            <v>0</v>
          </cell>
          <cell r="G1447">
            <v>0</v>
          </cell>
          <cell r="H1447">
            <v>0</v>
          </cell>
          <cell r="J1447">
            <v>0</v>
          </cell>
        </row>
        <row r="1448">
          <cell r="B1448">
            <v>0</v>
          </cell>
          <cell r="E1448">
            <v>0</v>
          </cell>
          <cell r="G1448">
            <v>0</v>
          </cell>
          <cell r="H1448">
            <v>0</v>
          </cell>
          <cell r="J1448">
            <v>0</v>
          </cell>
        </row>
        <row r="1449">
          <cell r="B1449">
            <v>0</v>
          </cell>
          <cell r="E1449">
            <v>0</v>
          </cell>
          <cell r="G1449">
            <v>0</v>
          </cell>
          <cell r="H1449">
            <v>0</v>
          </cell>
          <cell r="J1449">
            <v>0</v>
          </cell>
        </row>
        <row r="1450">
          <cell r="B1450">
            <v>0</v>
          </cell>
          <cell r="E1450">
            <v>0</v>
          </cell>
          <cell r="G1450">
            <v>0</v>
          </cell>
          <cell r="H1450">
            <v>0</v>
          </cell>
          <cell r="J1450">
            <v>0</v>
          </cell>
        </row>
        <row r="1451">
          <cell r="B1451">
            <v>0</v>
          </cell>
          <cell r="E1451">
            <v>0</v>
          </cell>
          <cell r="G1451">
            <v>0</v>
          </cell>
          <cell r="H1451">
            <v>0</v>
          </cell>
          <cell r="J1451">
            <v>0</v>
          </cell>
        </row>
        <row r="1452">
          <cell r="B1452">
            <v>0</v>
          </cell>
          <cell r="E1452">
            <v>0</v>
          </cell>
          <cell r="G1452">
            <v>0</v>
          </cell>
          <cell r="H1452">
            <v>0</v>
          </cell>
          <cell r="J1452">
            <v>0</v>
          </cell>
        </row>
        <row r="1453">
          <cell r="B1453">
            <v>0</v>
          </cell>
          <cell r="E1453">
            <v>0</v>
          </cell>
          <cell r="G1453">
            <v>0</v>
          </cell>
          <cell r="H1453">
            <v>0</v>
          </cell>
          <cell r="J1453">
            <v>0</v>
          </cell>
        </row>
        <row r="1454">
          <cell r="B1454">
            <v>0</v>
          </cell>
          <cell r="E1454">
            <v>0</v>
          </cell>
          <cell r="G1454">
            <v>0</v>
          </cell>
          <cell r="H1454">
            <v>0</v>
          </cell>
          <cell r="J1454">
            <v>0</v>
          </cell>
        </row>
        <row r="1455">
          <cell r="B1455" t="str">
            <v>Jumlah  I + II + III</v>
          </cell>
          <cell r="H1455">
            <v>70750</v>
          </cell>
        </row>
        <row r="1456">
          <cell r="B1456" t="str">
            <v>Biaya Umum dan Keuntungan 10%</v>
          </cell>
          <cell r="H1456">
            <v>7075</v>
          </cell>
        </row>
        <row r="1457">
          <cell r="B1457" t="str">
            <v>Total</v>
          </cell>
          <cell r="H1457">
            <v>77825</v>
          </cell>
        </row>
        <row r="1459">
          <cell r="B1459" t="str">
            <v>Uraian Pekerjaan</v>
          </cell>
          <cell r="D1459" t="str">
            <v>:  Kabel NYYFGBY 4x16 mm2</v>
          </cell>
        </row>
        <row r="1460">
          <cell r="B1460" t="str">
            <v>Satuan Pembayaran</v>
          </cell>
          <cell r="D1460" t="str">
            <v>:  m'</v>
          </cell>
        </row>
        <row r="1461">
          <cell r="A1461" t="str">
            <v>3.4.3</v>
          </cell>
          <cell r="B1461" t="str">
            <v>Harga Satuan</v>
          </cell>
          <cell r="D1461">
            <v>0</v>
          </cell>
        </row>
        <row r="1463">
          <cell r="B1463" t="str">
            <v>No</v>
          </cell>
          <cell r="C1463" t="str">
            <v>Uraian</v>
          </cell>
          <cell r="E1463" t="str">
            <v>Satuan</v>
          </cell>
          <cell r="F1463" t="str">
            <v>Volume</v>
          </cell>
          <cell r="G1463" t="str">
            <v>Harga Satuan     (Rp.)</v>
          </cell>
          <cell r="H1463" t="str">
            <v>Jumlah                 (Rp.)</v>
          </cell>
          <cell r="J1463" t="str">
            <v>Kode</v>
          </cell>
        </row>
        <row r="1464">
          <cell r="B1464">
            <v>0</v>
          </cell>
          <cell r="E1464">
            <v>0</v>
          </cell>
          <cell r="G1464">
            <v>0</v>
          </cell>
          <cell r="H1464">
            <v>0</v>
          </cell>
          <cell r="J1464">
            <v>0</v>
          </cell>
        </row>
        <row r="1465">
          <cell r="B1465">
            <v>0</v>
          </cell>
          <cell r="E1465">
            <v>0</v>
          </cell>
          <cell r="G1465">
            <v>0</v>
          </cell>
          <cell r="H1465">
            <v>0</v>
          </cell>
          <cell r="J1465">
            <v>0</v>
          </cell>
        </row>
        <row r="1466">
          <cell r="B1466">
            <v>0</v>
          </cell>
          <cell r="E1466">
            <v>0</v>
          </cell>
          <cell r="G1466">
            <v>0</v>
          </cell>
          <cell r="H1466">
            <v>0</v>
          </cell>
          <cell r="J1466">
            <v>0</v>
          </cell>
        </row>
        <row r="1467">
          <cell r="B1467">
            <v>0</v>
          </cell>
          <cell r="E1467">
            <v>0</v>
          </cell>
          <cell r="G1467">
            <v>0</v>
          </cell>
          <cell r="H1467">
            <v>0</v>
          </cell>
          <cell r="J1467">
            <v>0</v>
          </cell>
        </row>
        <row r="1468">
          <cell r="B1468">
            <v>0</v>
          </cell>
          <cell r="E1468">
            <v>0</v>
          </cell>
          <cell r="G1468">
            <v>0</v>
          </cell>
          <cell r="H1468">
            <v>0</v>
          </cell>
          <cell r="J1468">
            <v>0</v>
          </cell>
        </row>
        <row r="1469">
          <cell r="B1469">
            <v>0</v>
          </cell>
          <cell r="E1469">
            <v>0</v>
          </cell>
          <cell r="G1469">
            <v>0</v>
          </cell>
          <cell r="H1469">
            <v>0</v>
          </cell>
          <cell r="J1469">
            <v>0</v>
          </cell>
        </row>
        <row r="1470">
          <cell r="B1470">
            <v>0</v>
          </cell>
          <cell r="E1470">
            <v>0</v>
          </cell>
          <cell r="G1470">
            <v>0</v>
          </cell>
          <cell r="H1470">
            <v>0</v>
          </cell>
          <cell r="J1470">
            <v>0</v>
          </cell>
        </row>
        <row r="1471">
          <cell r="B1471">
            <v>0</v>
          </cell>
          <cell r="E1471">
            <v>0</v>
          </cell>
          <cell r="G1471">
            <v>0</v>
          </cell>
          <cell r="H1471">
            <v>0</v>
          </cell>
          <cell r="J1471">
            <v>0</v>
          </cell>
        </row>
        <row r="1472">
          <cell r="B1472">
            <v>0</v>
          </cell>
          <cell r="E1472">
            <v>0</v>
          </cell>
          <cell r="G1472">
            <v>0</v>
          </cell>
          <cell r="H1472">
            <v>0</v>
          </cell>
          <cell r="J1472">
            <v>0</v>
          </cell>
        </row>
        <row r="1473">
          <cell r="B1473">
            <v>0</v>
          </cell>
          <cell r="E1473">
            <v>0</v>
          </cell>
          <cell r="G1473">
            <v>0</v>
          </cell>
          <cell r="H1473">
            <v>0</v>
          </cell>
          <cell r="J1473">
            <v>0</v>
          </cell>
        </row>
        <row r="1474">
          <cell r="B1474">
            <v>0</v>
          </cell>
          <cell r="E1474">
            <v>0</v>
          </cell>
          <cell r="G1474">
            <v>0</v>
          </cell>
          <cell r="H1474">
            <v>0</v>
          </cell>
          <cell r="J1474">
            <v>0</v>
          </cell>
        </row>
        <row r="1475">
          <cell r="B1475">
            <v>0</v>
          </cell>
          <cell r="E1475">
            <v>0</v>
          </cell>
          <cell r="G1475">
            <v>0</v>
          </cell>
          <cell r="H1475">
            <v>0</v>
          </cell>
          <cell r="J1475">
            <v>0</v>
          </cell>
        </row>
        <row r="1476">
          <cell r="B1476">
            <v>0</v>
          </cell>
          <cell r="E1476">
            <v>0</v>
          </cell>
          <cell r="G1476">
            <v>0</v>
          </cell>
          <cell r="H1476">
            <v>0</v>
          </cell>
          <cell r="J1476">
            <v>0</v>
          </cell>
        </row>
        <row r="1477">
          <cell r="B1477">
            <v>0</v>
          </cell>
          <cell r="E1477">
            <v>0</v>
          </cell>
          <cell r="G1477">
            <v>0</v>
          </cell>
          <cell r="H1477">
            <v>0</v>
          </cell>
          <cell r="J1477">
            <v>0</v>
          </cell>
        </row>
        <row r="1478">
          <cell r="B1478">
            <v>0</v>
          </cell>
          <cell r="E1478">
            <v>0</v>
          </cell>
          <cell r="G1478">
            <v>0</v>
          </cell>
          <cell r="H1478">
            <v>0</v>
          </cell>
          <cell r="J1478">
            <v>0</v>
          </cell>
        </row>
        <row r="1479">
          <cell r="B1479">
            <v>0</v>
          </cell>
          <cell r="E1479">
            <v>0</v>
          </cell>
          <cell r="G1479">
            <v>0</v>
          </cell>
          <cell r="H1479">
            <v>0</v>
          </cell>
          <cell r="J1479">
            <v>0</v>
          </cell>
        </row>
        <row r="1480">
          <cell r="B1480">
            <v>0</v>
          </cell>
          <cell r="E1480">
            <v>0</v>
          </cell>
          <cell r="G1480">
            <v>0</v>
          </cell>
          <cell r="H1480">
            <v>0</v>
          </cell>
          <cell r="J1480">
            <v>0</v>
          </cell>
        </row>
        <row r="1481">
          <cell r="B1481">
            <v>0</v>
          </cell>
          <cell r="E1481">
            <v>0</v>
          </cell>
          <cell r="G1481">
            <v>0</v>
          </cell>
          <cell r="H1481">
            <v>0</v>
          </cell>
          <cell r="J1481">
            <v>0</v>
          </cell>
        </row>
        <row r="1482">
          <cell r="B1482">
            <v>0</v>
          </cell>
          <cell r="E1482">
            <v>0</v>
          </cell>
          <cell r="G1482">
            <v>0</v>
          </cell>
          <cell r="H1482">
            <v>0</v>
          </cell>
          <cell r="J1482">
            <v>0</v>
          </cell>
        </row>
        <row r="1483">
          <cell r="B1483">
            <v>0</v>
          </cell>
          <cell r="E1483">
            <v>0</v>
          </cell>
          <cell r="G1483">
            <v>0</v>
          </cell>
          <cell r="H1483">
            <v>0</v>
          </cell>
          <cell r="J1483">
            <v>0</v>
          </cell>
        </row>
        <row r="1484">
          <cell r="B1484" t="str">
            <v>Jumlah  I + II + III</v>
          </cell>
          <cell r="H1484">
            <v>0</v>
          </cell>
        </row>
        <row r="1485">
          <cell r="B1485" t="str">
            <v>Biaya Umum dan Keuntungan 10%</v>
          </cell>
          <cell r="H1485">
            <v>0</v>
          </cell>
        </row>
        <row r="1486">
          <cell r="B1486" t="str">
            <v>Total</v>
          </cell>
          <cell r="H1486">
            <v>0</v>
          </cell>
        </row>
        <row r="1488">
          <cell r="B1488" t="str">
            <v>Uraian Pekerjaan</v>
          </cell>
          <cell r="D1488" t="str">
            <v>:  Kabel NYYFGBY 4x16 mm2</v>
          </cell>
        </row>
        <row r="1489">
          <cell r="B1489" t="str">
            <v>Satuan Pembayaran</v>
          </cell>
          <cell r="D1489" t="str">
            <v>:  m'</v>
          </cell>
        </row>
        <row r="1490">
          <cell r="A1490" t="str">
            <v>3.4.3</v>
          </cell>
          <cell r="B1490" t="str">
            <v>Harga Satuan</v>
          </cell>
          <cell r="D1490">
            <v>0</v>
          </cell>
        </row>
        <row r="1492">
          <cell r="B1492" t="str">
            <v>No</v>
          </cell>
          <cell r="C1492" t="str">
            <v>Uraian</v>
          </cell>
          <cell r="E1492" t="str">
            <v>Satuan</v>
          </cell>
          <cell r="F1492" t="str">
            <v>Volume</v>
          </cell>
          <cell r="G1492" t="str">
            <v>Harga Satuan     (Rp.)</v>
          </cell>
          <cell r="H1492" t="str">
            <v>Jumlah                 (Rp.)</v>
          </cell>
          <cell r="J1492" t="str">
            <v>Kode</v>
          </cell>
        </row>
        <row r="1493">
          <cell r="B1493">
            <v>0</v>
          </cell>
          <cell r="E1493">
            <v>0</v>
          </cell>
          <cell r="G1493">
            <v>0</v>
          </cell>
          <cell r="H1493">
            <v>0</v>
          </cell>
          <cell r="J1493">
            <v>0</v>
          </cell>
        </row>
        <row r="1494">
          <cell r="B1494">
            <v>0</v>
          </cell>
          <cell r="E1494">
            <v>0</v>
          </cell>
          <cell r="G1494">
            <v>0</v>
          </cell>
          <cell r="H1494">
            <v>0</v>
          </cell>
          <cell r="J1494">
            <v>0</v>
          </cell>
        </row>
        <row r="1495">
          <cell r="B1495">
            <v>0</v>
          </cell>
          <cell r="E1495">
            <v>0</v>
          </cell>
          <cell r="G1495">
            <v>0</v>
          </cell>
          <cell r="H1495">
            <v>0</v>
          </cell>
          <cell r="J1495">
            <v>0</v>
          </cell>
        </row>
        <row r="1496">
          <cell r="B1496">
            <v>0</v>
          </cell>
          <cell r="E1496">
            <v>0</v>
          </cell>
          <cell r="G1496">
            <v>0</v>
          </cell>
          <cell r="H1496">
            <v>0</v>
          </cell>
          <cell r="J1496">
            <v>0</v>
          </cell>
        </row>
        <row r="1497">
          <cell r="B1497">
            <v>0</v>
          </cell>
          <cell r="E1497">
            <v>0</v>
          </cell>
          <cell r="G1497">
            <v>0</v>
          </cell>
          <cell r="H1497">
            <v>0</v>
          </cell>
          <cell r="J1497">
            <v>0</v>
          </cell>
        </row>
        <row r="1498">
          <cell r="B1498">
            <v>0</v>
          </cell>
          <cell r="E1498">
            <v>0</v>
          </cell>
          <cell r="G1498">
            <v>0</v>
          </cell>
          <cell r="H1498">
            <v>0</v>
          </cell>
          <cell r="J1498">
            <v>0</v>
          </cell>
        </row>
        <row r="1499">
          <cell r="B1499">
            <v>0</v>
          </cell>
          <cell r="E1499">
            <v>0</v>
          </cell>
          <cell r="G1499">
            <v>0</v>
          </cell>
          <cell r="H1499">
            <v>0</v>
          </cell>
          <cell r="J1499">
            <v>0</v>
          </cell>
        </row>
        <row r="1500">
          <cell r="B1500">
            <v>0</v>
          </cell>
          <cell r="E1500">
            <v>0</v>
          </cell>
          <cell r="G1500">
            <v>0</v>
          </cell>
          <cell r="H1500">
            <v>0</v>
          </cell>
          <cell r="J1500">
            <v>0</v>
          </cell>
        </row>
        <row r="1501">
          <cell r="B1501">
            <v>0</v>
          </cell>
          <cell r="E1501">
            <v>0</v>
          </cell>
          <cell r="G1501">
            <v>0</v>
          </cell>
          <cell r="H1501">
            <v>0</v>
          </cell>
          <cell r="J1501">
            <v>0</v>
          </cell>
        </row>
        <row r="1502">
          <cell r="B1502">
            <v>0</v>
          </cell>
          <cell r="E1502">
            <v>0</v>
          </cell>
          <cell r="G1502">
            <v>0</v>
          </cell>
          <cell r="H1502">
            <v>0</v>
          </cell>
          <cell r="J1502">
            <v>0</v>
          </cell>
        </row>
        <row r="1503">
          <cell r="B1503">
            <v>0</v>
          </cell>
          <cell r="E1503">
            <v>0</v>
          </cell>
          <cell r="G1503">
            <v>0</v>
          </cell>
          <cell r="H1503">
            <v>0</v>
          </cell>
          <cell r="J1503">
            <v>0</v>
          </cell>
        </row>
        <row r="1504">
          <cell r="B1504">
            <v>0</v>
          </cell>
          <cell r="E1504">
            <v>0</v>
          </cell>
          <cell r="G1504">
            <v>0</v>
          </cell>
          <cell r="H1504">
            <v>0</v>
          </cell>
          <cell r="J1504">
            <v>0</v>
          </cell>
        </row>
        <row r="1505">
          <cell r="B1505">
            <v>0</v>
          </cell>
          <cell r="E1505">
            <v>0</v>
          </cell>
          <cell r="G1505">
            <v>0</v>
          </cell>
          <cell r="H1505">
            <v>0</v>
          </cell>
          <cell r="J1505">
            <v>0</v>
          </cell>
        </row>
        <row r="1506">
          <cell r="B1506">
            <v>0</v>
          </cell>
          <cell r="E1506">
            <v>0</v>
          </cell>
          <cell r="G1506">
            <v>0</v>
          </cell>
          <cell r="H1506">
            <v>0</v>
          </cell>
          <cell r="J1506">
            <v>0</v>
          </cell>
        </row>
        <row r="1507">
          <cell r="B1507">
            <v>0</v>
          </cell>
          <cell r="E1507">
            <v>0</v>
          </cell>
          <cell r="G1507">
            <v>0</v>
          </cell>
          <cell r="H1507">
            <v>0</v>
          </cell>
          <cell r="J1507">
            <v>0</v>
          </cell>
        </row>
        <row r="1508">
          <cell r="B1508">
            <v>0</v>
          </cell>
          <cell r="E1508">
            <v>0</v>
          </cell>
          <cell r="G1508">
            <v>0</v>
          </cell>
          <cell r="H1508">
            <v>0</v>
          </cell>
          <cell r="J1508">
            <v>0</v>
          </cell>
        </row>
        <row r="1509">
          <cell r="B1509">
            <v>0</v>
          </cell>
          <cell r="E1509">
            <v>0</v>
          </cell>
          <cell r="G1509">
            <v>0</v>
          </cell>
          <cell r="H1509">
            <v>0</v>
          </cell>
          <cell r="J1509">
            <v>0</v>
          </cell>
        </row>
        <row r="1510">
          <cell r="B1510">
            <v>0</v>
          </cell>
          <cell r="E1510">
            <v>0</v>
          </cell>
          <cell r="G1510">
            <v>0</v>
          </cell>
          <cell r="H1510">
            <v>0</v>
          </cell>
          <cell r="J1510">
            <v>0</v>
          </cell>
        </row>
        <row r="1511">
          <cell r="B1511">
            <v>0</v>
          </cell>
          <cell r="E1511">
            <v>0</v>
          </cell>
          <cell r="G1511">
            <v>0</v>
          </cell>
          <cell r="H1511">
            <v>0</v>
          </cell>
          <cell r="J1511">
            <v>0</v>
          </cell>
        </row>
        <row r="1512">
          <cell r="B1512">
            <v>0</v>
          </cell>
          <cell r="E1512">
            <v>0</v>
          </cell>
          <cell r="G1512">
            <v>0</v>
          </cell>
          <cell r="H1512">
            <v>0</v>
          </cell>
          <cell r="J1512">
            <v>0</v>
          </cell>
        </row>
        <row r="1513">
          <cell r="B1513" t="str">
            <v>Jumlah  I + II + III</v>
          </cell>
          <cell r="H1513">
            <v>0</v>
          </cell>
        </row>
        <row r="1514">
          <cell r="B1514" t="str">
            <v>Biaya Umum dan Keuntungan 10%</v>
          </cell>
          <cell r="H1514">
            <v>0</v>
          </cell>
        </row>
        <row r="1515">
          <cell r="B1515" t="str">
            <v>Total</v>
          </cell>
          <cell r="H1515">
            <v>0</v>
          </cell>
        </row>
        <row r="1517">
          <cell r="B1517" t="str">
            <v>Uraian Pekerjaan</v>
          </cell>
          <cell r="D1517" t="str">
            <v>:  Kabel NYYFGBY 4x16 mm2</v>
          </cell>
        </row>
        <row r="1518">
          <cell r="B1518" t="str">
            <v>Satuan Pembayaran</v>
          </cell>
          <cell r="D1518" t="str">
            <v>:  m'</v>
          </cell>
        </row>
        <row r="1519">
          <cell r="A1519" t="str">
            <v>3.4.3</v>
          </cell>
          <cell r="B1519" t="str">
            <v>Harga Satuan</v>
          </cell>
          <cell r="D1519">
            <v>0</v>
          </cell>
        </row>
        <row r="1521">
          <cell r="B1521" t="str">
            <v>No</v>
          </cell>
          <cell r="C1521" t="str">
            <v>Uraian</v>
          </cell>
          <cell r="E1521" t="str">
            <v>Satuan</v>
          </cell>
          <cell r="F1521" t="str">
            <v>Volume</v>
          </cell>
          <cell r="G1521" t="str">
            <v>Harga Satuan     (Rp.)</v>
          </cell>
          <cell r="H1521" t="str">
            <v>Jumlah                 (Rp.)</v>
          </cell>
          <cell r="J1521" t="str">
            <v>Kode</v>
          </cell>
        </row>
        <row r="1522">
          <cell r="B1522">
            <v>0</v>
          </cell>
          <cell r="E1522">
            <v>0</v>
          </cell>
          <cell r="G1522">
            <v>0</v>
          </cell>
          <cell r="H1522">
            <v>0</v>
          </cell>
          <cell r="J1522">
            <v>0</v>
          </cell>
        </row>
        <row r="1523">
          <cell r="B1523">
            <v>0</v>
          </cell>
          <cell r="E1523">
            <v>0</v>
          </cell>
          <cell r="G1523">
            <v>0</v>
          </cell>
          <cell r="H1523">
            <v>0</v>
          </cell>
          <cell r="J1523">
            <v>0</v>
          </cell>
        </row>
        <row r="1524">
          <cell r="B1524">
            <v>0</v>
          </cell>
          <cell r="E1524">
            <v>0</v>
          </cell>
          <cell r="G1524">
            <v>0</v>
          </cell>
          <cell r="H1524">
            <v>0</v>
          </cell>
          <cell r="J1524">
            <v>0</v>
          </cell>
        </row>
        <row r="1525">
          <cell r="B1525">
            <v>0</v>
          </cell>
          <cell r="E1525">
            <v>0</v>
          </cell>
          <cell r="G1525">
            <v>0</v>
          </cell>
          <cell r="H1525">
            <v>0</v>
          </cell>
          <cell r="J1525">
            <v>0</v>
          </cell>
        </row>
        <row r="1526">
          <cell r="B1526">
            <v>0</v>
          </cell>
          <cell r="E1526">
            <v>0</v>
          </cell>
          <cell r="G1526">
            <v>0</v>
          </cell>
          <cell r="H1526">
            <v>0</v>
          </cell>
          <cell r="J1526">
            <v>0</v>
          </cell>
        </row>
        <row r="1527">
          <cell r="B1527">
            <v>0</v>
          </cell>
          <cell r="E1527">
            <v>0</v>
          </cell>
          <cell r="G1527">
            <v>0</v>
          </cell>
          <cell r="H1527">
            <v>0</v>
          </cell>
          <cell r="J1527">
            <v>0</v>
          </cell>
        </row>
        <row r="1528">
          <cell r="B1528">
            <v>0</v>
          </cell>
          <cell r="E1528">
            <v>0</v>
          </cell>
          <cell r="G1528">
            <v>0</v>
          </cell>
          <cell r="H1528">
            <v>0</v>
          </cell>
          <cell r="J1528">
            <v>0</v>
          </cell>
        </row>
        <row r="1529">
          <cell r="B1529">
            <v>0</v>
          </cell>
          <cell r="E1529">
            <v>0</v>
          </cell>
          <cell r="G1529">
            <v>0</v>
          </cell>
          <cell r="H1529">
            <v>0</v>
          </cell>
          <cell r="J1529">
            <v>0</v>
          </cell>
        </row>
        <row r="1530">
          <cell r="B1530">
            <v>0</v>
          </cell>
          <cell r="E1530">
            <v>0</v>
          </cell>
          <cell r="G1530">
            <v>0</v>
          </cell>
          <cell r="H1530">
            <v>0</v>
          </cell>
          <cell r="J1530">
            <v>0</v>
          </cell>
        </row>
        <row r="1531">
          <cell r="B1531">
            <v>0</v>
          </cell>
          <cell r="E1531">
            <v>0</v>
          </cell>
          <cell r="G1531">
            <v>0</v>
          </cell>
          <cell r="H1531">
            <v>0</v>
          </cell>
          <cell r="J1531">
            <v>0</v>
          </cell>
        </row>
        <row r="1532">
          <cell r="B1532">
            <v>0</v>
          </cell>
          <cell r="E1532">
            <v>0</v>
          </cell>
          <cell r="G1532">
            <v>0</v>
          </cell>
          <cell r="H1532">
            <v>0</v>
          </cell>
          <cell r="J1532">
            <v>0</v>
          </cell>
        </row>
        <row r="1533">
          <cell r="B1533">
            <v>0</v>
          </cell>
          <cell r="E1533">
            <v>0</v>
          </cell>
          <cell r="G1533">
            <v>0</v>
          </cell>
          <cell r="H1533">
            <v>0</v>
          </cell>
          <cell r="J1533">
            <v>0</v>
          </cell>
        </row>
        <row r="1534">
          <cell r="B1534">
            <v>0</v>
          </cell>
          <cell r="E1534">
            <v>0</v>
          </cell>
          <cell r="G1534">
            <v>0</v>
          </cell>
          <cell r="H1534">
            <v>0</v>
          </cell>
          <cell r="J1534">
            <v>0</v>
          </cell>
        </row>
        <row r="1535">
          <cell r="B1535">
            <v>0</v>
          </cell>
          <cell r="E1535">
            <v>0</v>
          </cell>
          <cell r="G1535">
            <v>0</v>
          </cell>
          <cell r="H1535">
            <v>0</v>
          </cell>
          <cell r="J1535">
            <v>0</v>
          </cell>
        </row>
        <row r="1536">
          <cell r="B1536">
            <v>0</v>
          </cell>
          <cell r="E1536">
            <v>0</v>
          </cell>
          <cell r="G1536">
            <v>0</v>
          </cell>
          <cell r="H1536">
            <v>0</v>
          </cell>
          <cell r="J1536">
            <v>0</v>
          </cell>
        </row>
        <row r="1537">
          <cell r="B1537">
            <v>0</v>
          </cell>
          <cell r="E1537">
            <v>0</v>
          </cell>
          <cell r="G1537">
            <v>0</v>
          </cell>
          <cell r="H1537">
            <v>0</v>
          </cell>
          <cell r="J1537">
            <v>0</v>
          </cell>
        </row>
        <row r="1538">
          <cell r="B1538">
            <v>0</v>
          </cell>
          <cell r="E1538">
            <v>0</v>
          </cell>
          <cell r="G1538">
            <v>0</v>
          </cell>
          <cell r="H1538">
            <v>0</v>
          </cell>
          <cell r="J1538">
            <v>0</v>
          </cell>
        </row>
        <row r="1539">
          <cell r="B1539">
            <v>0</v>
          </cell>
          <cell r="E1539">
            <v>0</v>
          </cell>
          <cell r="G1539">
            <v>0</v>
          </cell>
          <cell r="H1539">
            <v>0</v>
          </cell>
          <cell r="J1539">
            <v>0</v>
          </cell>
        </row>
        <row r="1540">
          <cell r="B1540">
            <v>0</v>
          </cell>
          <cell r="E1540">
            <v>0</v>
          </cell>
          <cell r="G1540">
            <v>0</v>
          </cell>
          <cell r="H1540">
            <v>0</v>
          </cell>
          <cell r="J1540">
            <v>0</v>
          </cell>
        </row>
        <row r="1541">
          <cell r="B1541">
            <v>0</v>
          </cell>
          <cell r="E1541">
            <v>0</v>
          </cell>
          <cell r="G1541">
            <v>0</v>
          </cell>
          <cell r="H1541">
            <v>0</v>
          </cell>
          <cell r="J1541">
            <v>0</v>
          </cell>
        </row>
        <row r="1542">
          <cell r="B1542" t="str">
            <v>Jumlah  I + II + III</v>
          </cell>
          <cell r="H1542">
            <v>0</v>
          </cell>
        </row>
        <row r="1543">
          <cell r="B1543" t="str">
            <v>Biaya Umum dan Keuntungan 10%</v>
          </cell>
          <cell r="H1543">
            <v>0</v>
          </cell>
        </row>
        <row r="1544">
          <cell r="B1544" t="str">
            <v>Total</v>
          </cell>
          <cell r="H1544">
            <v>0</v>
          </cell>
        </row>
        <row r="1546">
          <cell r="B1546" t="str">
            <v>Uraian Pekerjaan</v>
          </cell>
          <cell r="D1546" t="str">
            <v>:  Kabel NYYFGBY 4x16 mm2</v>
          </cell>
        </row>
        <row r="1547">
          <cell r="B1547" t="str">
            <v>Satuan Pembayaran</v>
          </cell>
          <cell r="D1547" t="str">
            <v>:  m'</v>
          </cell>
        </row>
        <row r="1548">
          <cell r="A1548" t="str">
            <v>3.4.3</v>
          </cell>
          <cell r="B1548" t="str">
            <v>Harga Satuan</v>
          </cell>
          <cell r="D1548">
            <v>0</v>
          </cell>
        </row>
        <row r="1550">
          <cell r="B1550" t="str">
            <v>No</v>
          </cell>
          <cell r="C1550" t="str">
            <v>Uraian</v>
          </cell>
          <cell r="E1550" t="str">
            <v>Satuan</v>
          </cell>
          <cell r="F1550" t="str">
            <v>Volume</v>
          </cell>
          <cell r="G1550" t="str">
            <v>Harga Satuan     (Rp.)</v>
          </cell>
          <cell r="H1550" t="str">
            <v>Jumlah                 (Rp.)</v>
          </cell>
          <cell r="J1550" t="str">
            <v>Kode</v>
          </cell>
        </row>
        <row r="1551">
          <cell r="B1551">
            <v>0</v>
          </cell>
          <cell r="E1551">
            <v>0</v>
          </cell>
          <cell r="G1551">
            <v>0</v>
          </cell>
          <cell r="H1551">
            <v>0</v>
          </cell>
          <cell r="J1551">
            <v>0</v>
          </cell>
        </row>
        <row r="1552">
          <cell r="B1552">
            <v>0</v>
          </cell>
          <cell r="E1552">
            <v>0</v>
          </cell>
          <cell r="G1552">
            <v>0</v>
          </cell>
          <cell r="H1552">
            <v>0</v>
          </cell>
          <cell r="J1552">
            <v>0</v>
          </cell>
        </row>
        <row r="1553">
          <cell r="B1553">
            <v>0</v>
          </cell>
          <cell r="E1553">
            <v>0</v>
          </cell>
          <cell r="G1553">
            <v>0</v>
          </cell>
          <cell r="H1553">
            <v>0</v>
          </cell>
          <cell r="J1553">
            <v>0</v>
          </cell>
        </row>
        <row r="1554">
          <cell r="B1554">
            <v>0</v>
          </cell>
          <cell r="E1554">
            <v>0</v>
          </cell>
          <cell r="G1554">
            <v>0</v>
          </cell>
          <cell r="H1554">
            <v>0</v>
          </cell>
          <cell r="J1554">
            <v>0</v>
          </cell>
        </row>
        <row r="1555">
          <cell r="B1555">
            <v>0</v>
          </cell>
          <cell r="E1555">
            <v>0</v>
          </cell>
          <cell r="G1555">
            <v>0</v>
          </cell>
          <cell r="H1555">
            <v>0</v>
          </cell>
          <cell r="J1555">
            <v>0</v>
          </cell>
        </row>
        <row r="1556">
          <cell r="B1556">
            <v>0</v>
          </cell>
          <cell r="E1556">
            <v>0</v>
          </cell>
          <cell r="G1556">
            <v>0</v>
          </cell>
          <cell r="H1556">
            <v>0</v>
          </cell>
          <cell r="J1556">
            <v>0</v>
          </cell>
        </row>
        <row r="1557">
          <cell r="B1557">
            <v>0</v>
          </cell>
          <cell r="E1557">
            <v>0</v>
          </cell>
          <cell r="G1557">
            <v>0</v>
          </cell>
          <cell r="H1557">
            <v>0</v>
          </cell>
          <cell r="J1557">
            <v>0</v>
          </cell>
        </row>
        <row r="1558">
          <cell r="B1558">
            <v>0</v>
          </cell>
          <cell r="E1558">
            <v>0</v>
          </cell>
          <cell r="G1558">
            <v>0</v>
          </cell>
          <cell r="H1558">
            <v>0</v>
          </cell>
          <cell r="J1558">
            <v>0</v>
          </cell>
        </row>
        <row r="1559">
          <cell r="B1559">
            <v>0</v>
          </cell>
          <cell r="E1559">
            <v>0</v>
          </cell>
          <cell r="G1559">
            <v>0</v>
          </cell>
          <cell r="H1559">
            <v>0</v>
          </cell>
          <cell r="J1559">
            <v>0</v>
          </cell>
        </row>
        <row r="1560">
          <cell r="B1560">
            <v>0</v>
          </cell>
          <cell r="E1560">
            <v>0</v>
          </cell>
          <cell r="G1560">
            <v>0</v>
          </cell>
          <cell r="H1560">
            <v>0</v>
          </cell>
          <cell r="J1560">
            <v>0</v>
          </cell>
        </row>
        <row r="1561">
          <cell r="B1561">
            <v>0</v>
          </cell>
          <cell r="E1561">
            <v>0</v>
          </cell>
          <cell r="G1561">
            <v>0</v>
          </cell>
          <cell r="H1561">
            <v>0</v>
          </cell>
          <cell r="J1561">
            <v>0</v>
          </cell>
        </row>
        <row r="1562">
          <cell r="B1562">
            <v>0</v>
          </cell>
          <cell r="E1562">
            <v>0</v>
          </cell>
          <cell r="G1562">
            <v>0</v>
          </cell>
          <cell r="H1562">
            <v>0</v>
          </cell>
          <cell r="J1562">
            <v>0</v>
          </cell>
        </row>
        <row r="1563">
          <cell r="B1563">
            <v>0</v>
          </cell>
          <cell r="E1563">
            <v>0</v>
          </cell>
          <cell r="G1563">
            <v>0</v>
          </cell>
          <cell r="H1563">
            <v>0</v>
          </cell>
          <cell r="J1563">
            <v>0</v>
          </cell>
        </row>
        <row r="1564">
          <cell r="B1564">
            <v>0</v>
          </cell>
          <cell r="E1564">
            <v>0</v>
          </cell>
          <cell r="G1564">
            <v>0</v>
          </cell>
          <cell r="H1564">
            <v>0</v>
          </cell>
          <cell r="J1564">
            <v>0</v>
          </cell>
        </row>
        <row r="1565">
          <cell r="B1565">
            <v>0</v>
          </cell>
          <cell r="E1565">
            <v>0</v>
          </cell>
          <cell r="G1565">
            <v>0</v>
          </cell>
          <cell r="H1565">
            <v>0</v>
          </cell>
          <cell r="J1565">
            <v>0</v>
          </cell>
        </row>
        <row r="1566">
          <cell r="B1566">
            <v>0</v>
          </cell>
          <cell r="E1566">
            <v>0</v>
          </cell>
          <cell r="G1566">
            <v>0</v>
          </cell>
          <cell r="H1566">
            <v>0</v>
          </cell>
          <cell r="J1566">
            <v>0</v>
          </cell>
        </row>
        <row r="1567">
          <cell r="B1567">
            <v>0</v>
          </cell>
          <cell r="E1567">
            <v>0</v>
          </cell>
          <cell r="G1567">
            <v>0</v>
          </cell>
          <cell r="H1567">
            <v>0</v>
          </cell>
          <cell r="J1567">
            <v>0</v>
          </cell>
        </row>
        <row r="1568">
          <cell r="B1568">
            <v>0</v>
          </cell>
          <cell r="E1568">
            <v>0</v>
          </cell>
          <cell r="G1568">
            <v>0</v>
          </cell>
          <cell r="H1568">
            <v>0</v>
          </cell>
          <cell r="J1568">
            <v>0</v>
          </cell>
        </row>
        <row r="1569">
          <cell r="B1569">
            <v>0</v>
          </cell>
          <cell r="E1569">
            <v>0</v>
          </cell>
          <cell r="G1569">
            <v>0</v>
          </cell>
          <cell r="H1569">
            <v>0</v>
          </cell>
          <cell r="J1569">
            <v>0</v>
          </cell>
        </row>
        <row r="1570">
          <cell r="B1570">
            <v>0</v>
          </cell>
          <cell r="E1570">
            <v>0</v>
          </cell>
          <cell r="G1570">
            <v>0</v>
          </cell>
          <cell r="H1570">
            <v>0</v>
          </cell>
          <cell r="J1570">
            <v>0</v>
          </cell>
        </row>
        <row r="1571">
          <cell r="B1571" t="str">
            <v>Jumlah  I + II + III</v>
          </cell>
          <cell r="H1571">
            <v>0</v>
          </cell>
        </row>
        <row r="1572">
          <cell r="B1572" t="str">
            <v>Biaya Umum dan Keuntungan 10%</v>
          </cell>
          <cell r="H1572">
            <v>0</v>
          </cell>
        </row>
        <row r="1573">
          <cell r="B1573" t="str">
            <v>Total</v>
          </cell>
          <cell r="H1573">
            <v>0</v>
          </cell>
        </row>
        <row r="1575">
          <cell r="B1575" t="str">
            <v>Uraian Pekerjaan</v>
          </cell>
          <cell r="D1575" t="str">
            <v>:  Kabel NYYFGBY 4x16 mm2</v>
          </cell>
        </row>
        <row r="1576">
          <cell r="B1576" t="str">
            <v>Satuan Pembayaran</v>
          </cell>
          <cell r="D1576" t="str">
            <v>:  m'</v>
          </cell>
        </row>
        <row r="1577">
          <cell r="A1577" t="str">
            <v>3.4.3</v>
          </cell>
          <cell r="B1577" t="str">
            <v>Harga Satuan</v>
          </cell>
          <cell r="D1577">
            <v>0</v>
          </cell>
        </row>
        <row r="1579">
          <cell r="B1579" t="str">
            <v>No</v>
          </cell>
          <cell r="C1579" t="str">
            <v>Uraian</v>
          </cell>
          <cell r="E1579" t="str">
            <v>Satuan</v>
          </cell>
          <cell r="F1579" t="str">
            <v>Volume</v>
          </cell>
          <cell r="G1579" t="str">
            <v>Harga Satuan     (Rp.)</v>
          </cell>
          <cell r="H1579" t="str">
            <v>Jumlah                 (Rp.)</v>
          </cell>
          <cell r="J1579" t="str">
            <v>Kode</v>
          </cell>
        </row>
        <row r="1580">
          <cell r="B1580">
            <v>0</v>
          </cell>
          <cell r="E1580">
            <v>0</v>
          </cell>
          <cell r="G1580">
            <v>0</v>
          </cell>
          <cell r="H1580">
            <v>0</v>
          </cell>
          <cell r="J1580">
            <v>0</v>
          </cell>
        </row>
        <row r="1581">
          <cell r="B1581">
            <v>0</v>
          </cell>
          <cell r="E1581">
            <v>0</v>
          </cell>
          <cell r="G1581">
            <v>0</v>
          </cell>
          <cell r="H1581">
            <v>0</v>
          </cell>
          <cell r="J1581">
            <v>0</v>
          </cell>
        </row>
        <row r="1582">
          <cell r="B1582">
            <v>0</v>
          </cell>
          <cell r="E1582">
            <v>0</v>
          </cell>
          <cell r="G1582">
            <v>0</v>
          </cell>
          <cell r="H1582">
            <v>0</v>
          </cell>
          <cell r="J1582">
            <v>0</v>
          </cell>
        </row>
        <row r="1583">
          <cell r="B1583">
            <v>0</v>
          </cell>
          <cell r="E1583">
            <v>0</v>
          </cell>
          <cell r="G1583">
            <v>0</v>
          </cell>
          <cell r="H1583">
            <v>0</v>
          </cell>
          <cell r="J1583">
            <v>0</v>
          </cell>
        </row>
        <row r="1584">
          <cell r="B1584">
            <v>0</v>
          </cell>
          <cell r="E1584">
            <v>0</v>
          </cell>
          <cell r="G1584">
            <v>0</v>
          </cell>
          <cell r="H1584">
            <v>0</v>
          </cell>
          <cell r="J1584">
            <v>0</v>
          </cell>
        </row>
        <row r="1585">
          <cell r="B1585">
            <v>0</v>
          </cell>
          <cell r="E1585">
            <v>0</v>
          </cell>
          <cell r="G1585">
            <v>0</v>
          </cell>
          <cell r="H1585">
            <v>0</v>
          </cell>
          <cell r="J1585">
            <v>0</v>
          </cell>
        </row>
        <row r="1586">
          <cell r="B1586">
            <v>0</v>
          </cell>
          <cell r="E1586">
            <v>0</v>
          </cell>
          <cell r="G1586">
            <v>0</v>
          </cell>
          <cell r="H1586">
            <v>0</v>
          </cell>
          <cell r="J1586">
            <v>0</v>
          </cell>
        </row>
        <row r="1587">
          <cell r="B1587">
            <v>0</v>
          </cell>
          <cell r="E1587">
            <v>0</v>
          </cell>
          <cell r="G1587">
            <v>0</v>
          </cell>
          <cell r="H1587">
            <v>0</v>
          </cell>
          <cell r="J1587">
            <v>0</v>
          </cell>
        </row>
        <row r="1588">
          <cell r="B1588">
            <v>0</v>
          </cell>
          <cell r="E1588">
            <v>0</v>
          </cell>
          <cell r="G1588">
            <v>0</v>
          </cell>
          <cell r="H1588">
            <v>0</v>
          </cell>
          <cell r="J1588">
            <v>0</v>
          </cell>
        </row>
        <row r="1589">
          <cell r="B1589">
            <v>0</v>
          </cell>
          <cell r="E1589">
            <v>0</v>
          </cell>
          <cell r="G1589">
            <v>0</v>
          </cell>
          <cell r="H1589">
            <v>0</v>
          </cell>
          <cell r="J1589">
            <v>0</v>
          </cell>
        </row>
        <row r="1590">
          <cell r="B1590">
            <v>0</v>
          </cell>
          <cell r="E1590">
            <v>0</v>
          </cell>
          <cell r="G1590">
            <v>0</v>
          </cell>
          <cell r="H1590">
            <v>0</v>
          </cell>
          <cell r="J1590">
            <v>0</v>
          </cell>
        </row>
        <row r="1591">
          <cell r="B1591">
            <v>0</v>
          </cell>
          <cell r="E1591">
            <v>0</v>
          </cell>
          <cell r="G1591">
            <v>0</v>
          </cell>
          <cell r="H1591">
            <v>0</v>
          </cell>
          <cell r="J1591">
            <v>0</v>
          </cell>
        </row>
        <row r="1592">
          <cell r="B1592">
            <v>0</v>
          </cell>
          <cell r="E1592">
            <v>0</v>
          </cell>
          <cell r="G1592">
            <v>0</v>
          </cell>
          <cell r="H1592">
            <v>0</v>
          </cell>
          <cell r="J1592">
            <v>0</v>
          </cell>
        </row>
        <row r="1593">
          <cell r="B1593">
            <v>0</v>
          </cell>
          <cell r="E1593">
            <v>0</v>
          </cell>
          <cell r="G1593">
            <v>0</v>
          </cell>
          <cell r="H1593">
            <v>0</v>
          </cell>
          <cell r="J1593">
            <v>0</v>
          </cell>
        </row>
        <row r="1594">
          <cell r="B1594">
            <v>0</v>
          </cell>
          <cell r="E1594">
            <v>0</v>
          </cell>
          <cell r="G1594">
            <v>0</v>
          </cell>
          <cell r="H1594">
            <v>0</v>
          </cell>
          <cell r="J1594">
            <v>0</v>
          </cell>
        </row>
        <row r="1595">
          <cell r="B1595">
            <v>0</v>
          </cell>
          <cell r="E1595">
            <v>0</v>
          </cell>
          <cell r="G1595">
            <v>0</v>
          </cell>
          <cell r="H1595">
            <v>0</v>
          </cell>
          <cell r="J1595">
            <v>0</v>
          </cell>
        </row>
        <row r="1596">
          <cell r="B1596">
            <v>0</v>
          </cell>
          <cell r="E1596">
            <v>0</v>
          </cell>
          <cell r="G1596">
            <v>0</v>
          </cell>
          <cell r="H1596">
            <v>0</v>
          </cell>
          <cell r="J1596">
            <v>0</v>
          </cell>
        </row>
        <row r="1597">
          <cell r="B1597">
            <v>0</v>
          </cell>
          <cell r="E1597">
            <v>0</v>
          </cell>
          <cell r="G1597">
            <v>0</v>
          </cell>
          <cell r="H1597">
            <v>0</v>
          </cell>
          <cell r="J1597">
            <v>0</v>
          </cell>
        </row>
        <row r="1598">
          <cell r="B1598">
            <v>0</v>
          </cell>
          <cell r="E1598">
            <v>0</v>
          </cell>
          <cell r="G1598">
            <v>0</v>
          </cell>
          <cell r="H1598">
            <v>0</v>
          </cell>
          <cell r="J1598">
            <v>0</v>
          </cell>
        </row>
        <row r="1599">
          <cell r="B1599">
            <v>0</v>
          </cell>
          <cell r="E1599">
            <v>0</v>
          </cell>
          <cell r="G1599">
            <v>0</v>
          </cell>
          <cell r="H1599">
            <v>0</v>
          </cell>
          <cell r="J1599">
            <v>0</v>
          </cell>
        </row>
        <row r="1600">
          <cell r="B1600" t="str">
            <v>Jumlah  I + II + III</v>
          </cell>
          <cell r="H1600">
            <v>0</v>
          </cell>
        </row>
        <row r="1601">
          <cell r="B1601" t="str">
            <v>Biaya Umum dan Keuntungan 10%</v>
          </cell>
          <cell r="H1601">
            <v>0</v>
          </cell>
        </row>
        <row r="1602">
          <cell r="B1602" t="str">
            <v>Total</v>
          </cell>
          <cell r="H1602">
            <v>0</v>
          </cell>
        </row>
        <row r="1604">
          <cell r="B1604" t="str">
            <v>Uraian Pekerjaan</v>
          </cell>
          <cell r="D1604" t="str">
            <v>:  Kabel NYYFGBY 4x16 mm2</v>
          </cell>
        </row>
        <row r="1605">
          <cell r="B1605" t="str">
            <v>Satuan Pembayaran</v>
          </cell>
          <cell r="D1605" t="str">
            <v>:  m'</v>
          </cell>
        </row>
        <row r="1606">
          <cell r="A1606" t="str">
            <v>3.4.3</v>
          </cell>
          <cell r="B1606" t="str">
            <v>Harga Satuan</v>
          </cell>
          <cell r="D1606">
            <v>0</v>
          </cell>
        </row>
        <row r="1608">
          <cell r="B1608" t="str">
            <v>No</v>
          </cell>
          <cell r="C1608" t="str">
            <v>Uraian</v>
          </cell>
          <cell r="E1608" t="str">
            <v>Satuan</v>
          </cell>
          <cell r="F1608" t="str">
            <v>Volume</v>
          </cell>
          <cell r="G1608" t="str">
            <v>Harga Satuan     (Rp.)</v>
          </cell>
          <cell r="H1608" t="str">
            <v>Jumlah                 (Rp.)</v>
          </cell>
          <cell r="J1608" t="str">
            <v>Kode</v>
          </cell>
        </row>
        <row r="1609">
          <cell r="B1609">
            <v>0</v>
          </cell>
          <cell r="E1609">
            <v>0</v>
          </cell>
          <cell r="G1609">
            <v>0</v>
          </cell>
          <cell r="H1609">
            <v>0</v>
          </cell>
          <cell r="J1609">
            <v>0</v>
          </cell>
        </row>
        <row r="1610">
          <cell r="B1610">
            <v>0</v>
          </cell>
          <cell r="E1610">
            <v>0</v>
          </cell>
          <cell r="G1610">
            <v>0</v>
          </cell>
          <cell r="H1610">
            <v>0</v>
          </cell>
          <cell r="J1610">
            <v>0</v>
          </cell>
        </row>
        <row r="1611">
          <cell r="B1611">
            <v>0</v>
          </cell>
          <cell r="E1611">
            <v>0</v>
          </cell>
          <cell r="G1611">
            <v>0</v>
          </cell>
          <cell r="H1611">
            <v>0</v>
          </cell>
          <cell r="J1611">
            <v>0</v>
          </cell>
        </row>
        <row r="1612">
          <cell r="B1612">
            <v>0</v>
          </cell>
          <cell r="E1612">
            <v>0</v>
          </cell>
          <cell r="G1612">
            <v>0</v>
          </cell>
          <cell r="H1612">
            <v>0</v>
          </cell>
          <cell r="J1612">
            <v>0</v>
          </cell>
        </row>
        <row r="1613">
          <cell r="B1613">
            <v>0</v>
          </cell>
          <cell r="E1613">
            <v>0</v>
          </cell>
          <cell r="G1613">
            <v>0</v>
          </cell>
          <cell r="H1613">
            <v>0</v>
          </cell>
          <cell r="J1613">
            <v>0</v>
          </cell>
        </row>
        <row r="1614">
          <cell r="B1614">
            <v>0</v>
          </cell>
          <cell r="E1614">
            <v>0</v>
          </cell>
          <cell r="G1614">
            <v>0</v>
          </cell>
          <cell r="H1614">
            <v>0</v>
          </cell>
          <cell r="J1614">
            <v>0</v>
          </cell>
        </row>
        <row r="1615">
          <cell r="B1615">
            <v>0</v>
          </cell>
          <cell r="E1615">
            <v>0</v>
          </cell>
          <cell r="G1615">
            <v>0</v>
          </cell>
          <cell r="H1615">
            <v>0</v>
          </cell>
          <cell r="J1615">
            <v>0</v>
          </cell>
        </row>
        <row r="1616">
          <cell r="B1616">
            <v>0</v>
          </cell>
          <cell r="E1616">
            <v>0</v>
          </cell>
          <cell r="G1616">
            <v>0</v>
          </cell>
          <cell r="H1616">
            <v>0</v>
          </cell>
          <cell r="J1616">
            <v>0</v>
          </cell>
        </row>
        <row r="1617">
          <cell r="B1617">
            <v>0</v>
          </cell>
          <cell r="E1617">
            <v>0</v>
          </cell>
          <cell r="G1617">
            <v>0</v>
          </cell>
          <cell r="H1617">
            <v>0</v>
          </cell>
          <cell r="J1617">
            <v>0</v>
          </cell>
        </row>
        <row r="1618">
          <cell r="B1618">
            <v>0</v>
          </cell>
          <cell r="E1618">
            <v>0</v>
          </cell>
          <cell r="G1618">
            <v>0</v>
          </cell>
          <cell r="H1618">
            <v>0</v>
          </cell>
          <cell r="J1618">
            <v>0</v>
          </cell>
        </row>
        <row r="1619">
          <cell r="B1619">
            <v>0</v>
          </cell>
          <cell r="E1619">
            <v>0</v>
          </cell>
          <cell r="G1619">
            <v>0</v>
          </cell>
          <cell r="H1619">
            <v>0</v>
          </cell>
          <cell r="J1619">
            <v>0</v>
          </cell>
        </row>
        <row r="1620">
          <cell r="B1620">
            <v>0</v>
          </cell>
          <cell r="E1620">
            <v>0</v>
          </cell>
          <cell r="G1620">
            <v>0</v>
          </cell>
          <cell r="H1620">
            <v>0</v>
          </cell>
          <cell r="J1620">
            <v>0</v>
          </cell>
        </row>
        <row r="1621">
          <cell r="B1621">
            <v>0</v>
          </cell>
          <cell r="E1621">
            <v>0</v>
          </cell>
          <cell r="G1621">
            <v>0</v>
          </cell>
          <cell r="H1621">
            <v>0</v>
          </cell>
          <cell r="J1621">
            <v>0</v>
          </cell>
        </row>
        <row r="1622">
          <cell r="B1622">
            <v>0</v>
          </cell>
          <cell r="E1622">
            <v>0</v>
          </cell>
          <cell r="G1622">
            <v>0</v>
          </cell>
          <cell r="H1622">
            <v>0</v>
          </cell>
          <cell r="J1622">
            <v>0</v>
          </cell>
        </row>
        <row r="1623">
          <cell r="B1623">
            <v>0</v>
          </cell>
          <cell r="E1623">
            <v>0</v>
          </cell>
          <cell r="G1623">
            <v>0</v>
          </cell>
          <cell r="H1623">
            <v>0</v>
          </cell>
          <cell r="J1623">
            <v>0</v>
          </cell>
        </row>
        <row r="1624">
          <cell r="B1624">
            <v>0</v>
          </cell>
          <cell r="E1624">
            <v>0</v>
          </cell>
          <cell r="G1624">
            <v>0</v>
          </cell>
          <cell r="H1624">
            <v>0</v>
          </cell>
          <cell r="J1624">
            <v>0</v>
          </cell>
        </row>
        <row r="1625">
          <cell r="B1625">
            <v>0</v>
          </cell>
          <cell r="E1625">
            <v>0</v>
          </cell>
          <cell r="G1625">
            <v>0</v>
          </cell>
          <cell r="H1625">
            <v>0</v>
          </cell>
          <cell r="J1625">
            <v>0</v>
          </cell>
        </row>
        <row r="1626">
          <cell r="B1626">
            <v>0</v>
          </cell>
          <cell r="E1626">
            <v>0</v>
          </cell>
          <cell r="G1626">
            <v>0</v>
          </cell>
          <cell r="H1626">
            <v>0</v>
          </cell>
          <cell r="J1626">
            <v>0</v>
          </cell>
        </row>
        <row r="1627">
          <cell r="B1627">
            <v>0</v>
          </cell>
          <cell r="E1627">
            <v>0</v>
          </cell>
          <cell r="G1627">
            <v>0</v>
          </cell>
          <cell r="H1627">
            <v>0</v>
          </cell>
          <cell r="J1627">
            <v>0</v>
          </cell>
        </row>
        <row r="1628">
          <cell r="B1628">
            <v>0</v>
          </cell>
          <cell r="E1628">
            <v>0</v>
          </cell>
          <cell r="G1628">
            <v>0</v>
          </cell>
          <cell r="H1628">
            <v>0</v>
          </cell>
          <cell r="J1628">
            <v>0</v>
          </cell>
        </row>
        <row r="1629">
          <cell r="B1629" t="str">
            <v>Jumlah  I + II + III</v>
          </cell>
          <cell r="H1629">
            <v>0</v>
          </cell>
        </row>
        <row r="1630">
          <cell r="B1630" t="str">
            <v>Biaya Umum dan Keuntungan 10%</v>
          </cell>
          <cell r="H1630">
            <v>0</v>
          </cell>
        </row>
        <row r="1631">
          <cell r="B1631" t="str">
            <v>Total</v>
          </cell>
          <cell r="H1631">
            <v>0</v>
          </cell>
        </row>
        <row r="1633">
          <cell r="B1633" t="str">
            <v>Uraian Pekerjaan</v>
          </cell>
          <cell r="D1633" t="str">
            <v>:  Kabel NYYFGBY 4x16 mm2</v>
          </cell>
        </row>
        <row r="1634">
          <cell r="B1634" t="str">
            <v>Satuan Pembayaran</v>
          </cell>
          <cell r="D1634" t="str">
            <v>:  m'</v>
          </cell>
        </row>
        <row r="1635">
          <cell r="A1635" t="str">
            <v>3.4.3</v>
          </cell>
          <cell r="B1635" t="str">
            <v>Harga Satuan</v>
          </cell>
          <cell r="D1635">
            <v>0</v>
          </cell>
        </row>
        <row r="1637">
          <cell r="B1637" t="str">
            <v>No</v>
          </cell>
          <cell r="C1637" t="str">
            <v>Uraian</v>
          </cell>
          <cell r="E1637" t="str">
            <v>Satuan</v>
          </cell>
          <cell r="F1637" t="str">
            <v>Volume</v>
          </cell>
          <cell r="G1637" t="str">
            <v>Harga Satuan     (Rp.)</v>
          </cell>
          <cell r="H1637" t="str">
            <v>Jumlah                 (Rp.)</v>
          </cell>
          <cell r="J1637" t="str">
            <v>Kode</v>
          </cell>
        </row>
        <row r="1638">
          <cell r="B1638">
            <v>0</v>
          </cell>
          <cell r="E1638">
            <v>0</v>
          </cell>
          <cell r="G1638">
            <v>0</v>
          </cell>
          <cell r="H1638">
            <v>0</v>
          </cell>
          <cell r="J1638">
            <v>0</v>
          </cell>
        </row>
        <row r="1639">
          <cell r="B1639">
            <v>0</v>
          </cell>
          <cell r="E1639">
            <v>0</v>
          </cell>
          <cell r="G1639">
            <v>0</v>
          </cell>
          <cell r="H1639">
            <v>0</v>
          </cell>
          <cell r="J1639">
            <v>0</v>
          </cell>
        </row>
        <row r="1640">
          <cell r="B1640">
            <v>0</v>
          </cell>
          <cell r="E1640">
            <v>0</v>
          </cell>
          <cell r="G1640">
            <v>0</v>
          </cell>
          <cell r="H1640">
            <v>0</v>
          </cell>
          <cell r="J1640">
            <v>0</v>
          </cell>
        </row>
        <row r="1641">
          <cell r="B1641">
            <v>0</v>
          </cell>
          <cell r="E1641">
            <v>0</v>
          </cell>
          <cell r="G1641">
            <v>0</v>
          </cell>
          <cell r="H1641">
            <v>0</v>
          </cell>
          <cell r="J1641">
            <v>0</v>
          </cell>
        </row>
        <row r="1642">
          <cell r="B1642">
            <v>0</v>
          </cell>
          <cell r="E1642">
            <v>0</v>
          </cell>
          <cell r="G1642">
            <v>0</v>
          </cell>
          <cell r="H1642">
            <v>0</v>
          </cell>
          <cell r="J1642">
            <v>0</v>
          </cell>
        </row>
        <row r="1643">
          <cell r="B1643">
            <v>0</v>
          </cell>
          <cell r="E1643">
            <v>0</v>
          </cell>
          <cell r="G1643">
            <v>0</v>
          </cell>
          <cell r="H1643">
            <v>0</v>
          </cell>
          <cell r="J1643">
            <v>0</v>
          </cell>
        </row>
        <row r="1644">
          <cell r="B1644">
            <v>0</v>
          </cell>
          <cell r="E1644">
            <v>0</v>
          </cell>
          <cell r="G1644">
            <v>0</v>
          </cell>
          <cell r="H1644">
            <v>0</v>
          </cell>
          <cell r="J1644">
            <v>0</v>
          </cell>
        </row>
        <row r="1645">
          <cell r="B1645">
            <v>0</v>
          </cell>
          <cell r="E1645">
            <v>0</v>
          </cell>
          <cell r="G1645">
            <v>0</v>
          </cell>
          <cell r="H1645">
            <v>0</v>
          </cell>
          <cell r="J1645">
            <v>0</v>
          </cell>
        </row>
        <row r="1646">
          <cell r="B1646">
            <v>0</v>
          </cell>
          <cell r="E1646">
            <v>0</v>
          </cell>
          <cell r="G1646">
            <v>0</v>
          </cell>
          <cell r="H1646">
            <v>0</v>
          </cell>
          <cell r="J1646">
            <v>0</v>
          </cell>
        </row>
        <row r="1647">
          <cell r="B1647">
            <v>0</v>
          </cell>
          <cell r="E1647">
            <v>0</v>
          </cell>
          <cell r="G1647">
            <v>0</v>
          </cell>
          <cell r="H1647">
            <v>0</v>
          </cell>
          <cell r="J1647">
            <v>0</v>
          </cell>
        </row>
        <row r="1648">
          <cell r="B1648">
            <v>0</v>
          </cell>
          <cell r="E1648">
            <v>0</v>
          </cell>
          <cell r="G1648">
            <v>0</v>
          </cell>
          <cell r="H1648">
            <v>0</v>
          </cell>
          <cell r="J1648">
            <v>0</v>
          </cell>
        </row>
        <row r="1649">
          <cell r="B1649">
            <v>0</v>
          </cell>
          <cell r="E1649">
            <v>0</v>
          </cell>
          <cell r="G1649">
            <v>0</v>
          </cell>
          <cell r="H1649">
            <v>0</v>
          </cell>
          <cell r="J1649">
            <v>0</v>
          </cell>
        </row>
        <row r="1650">
          <cell r="B1650">
            <v>0</v>
          </cell>
          <cell r="E1650">
            <v>0</v>
          </cell>
          <cell r="G1650">
            <v>0</v>
          </cell>
          <cell r="H1650">
            <v>0</v>
          </cell>
          <cell r="J1650">
            <v>0</v>
          </cell>
        </row>
        <row r="1651">
          <cell r="B1651">
            <v>0</v>
          </cell>
          <cell r="E1651">
            <v>0</v>
          </cell>
          <cell r="G1651">
            <v>0</v>
          </cell>
          <cell r="H1651">
            <v>0</v>
          </cell>
          <cell r="J1651">
            <v>0</v>
          </cell>
        </row>
        <row r="1652">
          <cell r="B1652">
            <v>0</v>
          </cell>
          <cell r="E1652">
            <v>0</v>
          </cell>
          <cell r="G1652">
            <v>0</v>
          </cell>
          <cell r="H1652">
            <v>0</v>
          </cell>
          <cell r="J1652">
            <v>0</v>
          </cell>
        </row>
        <row r="1653">
          <cell r="B1653">
            <v>0</v>
          </cell>
          <cell r="E1653">
            <v>0</v>
          </cell>
          <cell r="G1653">
            <v>0</v>
          </cell>
          <cell r="H1653">
            <v>0</v>
          </cell>
          <cell r="J1653">
            <v>0</v>
          </cell>
        </row>
        <row r="1654">
          <cell r="B1654">
            <v>0</v>
          </cell>
          <cell r="E1654">
            <v>0</v>
          </cell>
          <cell r="G1654">
            <v>0</v>
          </cell>
          <cell r="H1654">
            <v>0</v>
          </cell>
          <cell r="J1654">
            <v>0</v>
          </cell>
        </row>
        <row r="1655">
          <cell r="B1655">
            <v>0</v>
          </cell>
          <cell r="E1655">
            <v>0</v>
          </cell>
          <cell r="G1655">
            <v>0</v>
          </cell>
          <cell r="H1655">
            <v>0</v>
          </cell>
          <cell r="J1655">
            <v>0</v>
          </cell>
        </row>
        <row r="1656">
          <cell r="B1656">
            <v>0</v>
          </cell>
          <cell r="E1656">
            <v>0</v>
          </cell>
          <cell r="G1656">
            <v>0</v>
          </cell>
          <cell r="H1656">
            <v>0</v>
          </cell>
          <cell r="J1656">
            <v>0</v>
          </cell>
        </row>
        <row r="1657">
          <cell r="B1657">
            <v>0</v>
          </cell>
          <cell r="E1657">
            <v>0</v>
          </cell>
          <cell r="G1657">
            <v>0</v>
          </cell>
          <cell r="H1657">
            <v>0</v>
          </cell>
          <cell r="J1657">
            <v>0</v>
          </cell>
        </row>
        <row r="1658">
          <cell r="B1658" t="str">
            <v>Jumlah  I + II + III</v>
          </cell>
          <cell r="H1658">
            <v>0</v>
          </cell>
        </row>
        <row r="1659">
          <cell r="B1659" t="str">
            <v>Biaya Umum dan Keuntungan 10%</v>
          </cell>
          <cell r="H1659">
            <v>0</v>
          </cell>
        </row>
        <row r="1660">
          <cell r="B1660" t="str">
            <v>Total</v>
          </cell>
          <cell r="H1660">
            <v>0</v>
          </cell>
        </row>
      </sheetData>
      <sheetData sheetId="33" refreshError="1">
        <row r="9">
          <cell r="H9">
            <v>0</v>
          </cell>
          <cell r="I9">
            <v>0</v>
          </cell>
        </row>
        <row r="10">
          <cell r="C10" t="str">
            <v>Pekerja</v>
          </cell>
          <cell r="E10" t="str">
            <v>oh</v>
          </cell>
          <cell r="F10">
            <v>18000</v>
          </cell>
          <cell r="H10" t="str">
            <v>u</v>
          </cell>
          <cell r="I10">
            <v>10</v>
          </cell>
        </row>
        <row r="11">
          <cell r="C11" t="str">
            <v>Mandor</v>
          </cell>
          <cell r="E11" t="str">
            <v>oh</v>
          </cell>
          <cell r="F11">
            <v>30000</v>
          </cell>
          <cell r="H11" t="str">
            <v>u</v>
          </cell>
          <cell r="I11">
            <v>11</v>
          </cell>
        </row>
        <row r="12">
          <cell r="C12" t="str">
            <v>Kepala Tukang</v>
          </cell>
          <cell r="E12" t="str">
            <v>oh</v>
          </cell>
          <cell r="F12">
            <v>27500</v>
          </cell>
          <cell r="H12" t="str">
            <v>u</v>
          </cell>
          <cell r="I12">
            <v>12</v>
          </cell>
        </row>
        <row r="13">
          <cell r="C13" t="str">
            <v>Tukang Batu</v>
          </cell>
          <cell r="E13" t="str">
            <v>oh</v>
          </cell>
          <cell r="F13">
            <v>25000</v>
          </cell>
          <cell r="H13" t="str">
            <v>u</v>
          </cell>
          <cell r="I13">
            <v>13</v>
          </cell>
        </row>
        <row r="14">
          <cell r="C14" t="str">
            <v>Tukang Kayu</v>
          </cell>
          <cell r="E14" t="str">
            <v>oh</v>
          </cell>
          <cell r="F14">
            <v>25000</v>
          </cell>
          <cell r="H14" t="str">
            <v>u</v>
          </cell>
          <cell r="I14">
            <v>14</v>
          </cell>
        </row>
        <row r="15">
          <cell r="C15" t="str">
            <v>Tukang Besi</v>
          </cell>
          <cell r="E15" t="str">
            <v>oh</v>
          </cell>
          <cell r="F15">
            <v>25000</v>
          </cell>
          <cell r="H15" t="str">
            <v>u</v>
          </cell>
          <cell r="I15">
            <v>15</v>
          </cell>
        </row>
        <row r="16">
          <cell r="C16" t="str">
            <v>Tukang Cat</v>
          </cell>
          <cell r="E16" t="str">
            <v>oh</v>
          </cell>
          <cell r="F16">
            <v>25000</v>
          </cell>
          <cell r="H16" t="str">
            <v>u</v>
          </cell>
          <cell r="I16">
            <v>16</v>
          </cell>
        </row>
        <row r="17">
          <cell r="C17" t="str">
            <v>Tukang Pipa</v>
          </cell>
          <cell r="E17" t="str">
            <v>oh</v>
          </cell>
          <cell r="F17">
            <v>25000</v>
          </cell>
          <cell r="H17" t="str">
            <v>u</v>
          </cell>
          <cell r="I17">
            <v>17</v>
          </cell>
        </row>
        <row r="18">
          <cell r="C18" t="str">
            <v>Geologist/Hydrogeologist</v>
          </cell>
          <cell r="E18" t="str">
            <v>oh</v>
          </cell>
          <cell r="F18">
            <v>135000</v>
          </cell>
          <cell r="H18" t="str">
            <v>u</v>
          </cell>
          <cell r="I18">
            <v>18</v>
          </cell>
        </row>
        <row r="19">
          <cell r="C19" t="str">
            <v>Tool Pusher/Ass. geologist</v>
          </cell>
          <cell r="E19" t="str">
            <v>oh</v>
          </cell>
          <cell r="F19">
            <v>100000</v>
          </cell>
          <cell r="H19" t="str">
            <v>u</v>
          </cell>
          <cell r="I19">
            <v>19</v>
          </cell>
        </row>
        <row r="20">
          <cell r="C20" t="str">
            <v>Driller</v>
          </cell>
          <cell r="E20" t="str">
            <v>oh</v>
          </cell>
          <cell r="F20">
            <v>90000</v>
          </cell>
          <cell r="H20" t="str">
            <v>u</v>
          </cell>
          <cell r="I20">
            <v>20</v>
          </cell>
        </row>
        <row r="21">
          <cell r="C21" t="str">
            <v>Asisten Driller</v>
          </cell>
          <cell r="E21" t="str">
            <v>oh</v>
          </cell>
          <cell r="F21">
            <v>75000</v>
          </cell>
          <cell r="H21" t="str">
            <v>u</v>
          </cell>
          <cell r="I21">
            <v>21</v>
          </cell>
        </row>
        <row r="22">
          <cell r="C22" t="str">
            <v>Teknisi Pumping Test</v>
          </cell>
          <cell r="E22" t="str">
            <v>oh</v>
          </cell>
          <cell r="F22">
            <v>65000</v>
          </cell>
          <cell r="H22" t="str">
            <v>u</v>
          </cell>
          <cell r="I22">
            <v>22</v>
          </cell>
        </row>
        <row r="23">
          <cell r="C23" t="str">
            <v>Mekanik</v>
          </cell>
          <cell r="E23" t="str">
            <v>oh</v>
          </cell>
          <cell r="F23">
            <v>40000</v>
          </cell>
          <cell r="H23" t="str">
            <v>u</v>
          </cell>
          <cell r="I23">
            <v>23</v>
          </cell>
        </row>
        <row r="24">
          <cell r="C24" t="str">
            <v>Welder</v>
          </cell>
          <cell r="E24" t="str">
            <v>oh</v>
          </cell>
          <cell r="F24">
            <v>50000</v>
          </cell>
          <cell r="H24" t="str">
            <v>u</v>
          </cell>
          <cell r="I24">
            <v>24</v>
          </cell>
        </row>
        <row r="25">
          <cell r="C25" t="str">
            <v>Operator</v>
          </cell>
          <cell r="E25" t="str">
            <v>oh</v>
          </cell>
          <cell r="F25">
            <v>52500</v>
          </cell>
          <cell r="H25" t="str">
            <v>u</v>
          </cell>
          <cell r="I25">
            <v>25</v>
          </cell>
        </row>
        <row r="26">
          <cell r="C26" t="str">
            <v>Surveyor</v>
          </cell>
          <cell r="E26" t="str">
            <v>oh</v>
          </cell>
          <cell r="F26">
            <v>75000</v>
          </cell>
          <cell r="H26" t="str">
            <v>u</v>
          </cell>
          <cell r="I26">
            <v>26</v>
          </cell>
        </row>
        <row r="27">
          <cell r="C27" t="str">
            <v>Laborat</v>
          </cell>
          <cell r="E27" t="str">
            <v>oh</v>
          </cell>
          <cell r="F27">
            <v>75000</v>
          </cell>
          <cell r="H27" t="str">
            <v>u</v>
          </cell>
          <cell r="I27">
            <v>27</v>
          </cell>
        </row>
        <row r="28">
          <cell r="C28" t="str">
            <v>Driver</v>
          </cell>
          <cell r="E28" t="str">
            <v>oh</v>
          </cell>
          <cell r="F28">
            <v>50000</v>
          </cell>
          <cell r="H28" t="str">
            <v>u</v>
          </cell>
          <cell r="I28">
            <v>28</v>
          </cell>
        </row>
        <row r="29">
          <cell r="C29" t="str">
            <v>Helper</v>
          </cell>
          <cell r="E29" t="str">
            <v>oh</v>
          </cell>
          <cell r="F29">
            <v>25000</v>
          </cell>
          <cell r="H29" t="str">
            <v>u</v>
          </cell>
          <cell r="I29">
            <v>29</v>
          </cell>
        </row>
        <row r="30">
          <cell r="C30" t="str">
            <v>Teknisi</v>
          </cell>
          <cell r="E30" t="str">
            <v>oh</v>
          </cell>
          <cell r="F30">
            <v>75000</v>
          </cell>
          <cell r="H30" t="str">
            <v>u</v>
          </cell>
          <cell r="I30">
            <v>30</v>
          </cell>
        </row>
        <row r="31">
          <cell r="H31">
            <v>0</v>
          </cell>
          <cell r="I31">
            <v>0</v>
          </cell>
        </row>
        <row r="32">
          <cell r="H32">
            <v>0</v>
          </cell>
          <cell r="I32">
            <v>0</v>
          </cell>
        </row>
      </sheetData>
      <sheetData sheetId="34" refreshError="1">
        <row r="9">
          <cell r="H9">
            <v>0</v>
          </cell>
          <cell r="I9">
            <v>0</v>
          </cell>
        </row>
        <row r="10">
          <cell r="C10" t="str">
            <v>Amplas</v>
          </cell>
          <cell r="E10" t="str">
            <v>bh</v>
          </cell>
          <cell r="F10">
            <v>600</v>
          </cell>
          <cell r="H10" t="str">
            <v>b</v>
          </cell>
          <cell r="I10">
            <v>10</v>
          </cell>
        </row>
        <row r="11">
          <cell r="C11" t="str">
            <v>bahan Pintu jadi</v>
          </cell>
          <cell r="E11" t="str">
            <v>bh</v>
          </cell>
          <cell r="F11">
            <v>226000</v>
          </cell>
          <cell r="H11" t="str">
            <v>b</v>
          </cell>
          <cell r="I11">
            <v>11</v>
          </cell>
        </row>
        <row r="12">
          <cell r="C12" t="str">
            <v>Batu kali</v>
          </cell>
          <cell r="E12" t="str">
            <v>m³</v>
          </cell>
          <cell r="F12">
            <v>60000</v>
          </cell>
          <cell r="H12" t="str">
            <v>b</v>
          </cell>
          <cell r="I12">
            <v>12</v>
          </cell>
        </row>
        <row r="13">
          <cell r="C13" t="str">
            <v>Batu pecah</v>
          </cell>
          <cell r="E13" t="str">
            <v>m³</v>
          </cell>
          <cell r="F13">
            <v>85000</v>
          </cell>
          <cell r="H13" t="str">
            <v>b</v>
          </cell>
          <cell r="I13">
            <v>13</v>
          </cell>
        </row>
        <row r="14">
          <cell r="C14" t="str">
            <v>Bend GIP AF. Dia. 250 mm</v>
          </cell>
          <cell r="E14" t="str">
            <v>bh</v>
          </cell>
          <cell r="F14">
            <v>310000</v>
          </cell>
          <cell r="H14" t="str">
            <v>b</v>
          </cell>
          <cell r="I14">
            <v>14</v>
          </cell>
        </row>
        <row r="15">
          <cell r="C15" t="str">
            <v>Bend PVC, dia 250 mm</v>
          </cell>
          <cell r="E15" t="str">
            <v>bh</v>
          </cell>
          <cell r="F15">
            <v>988000</v>
          </cell>
          <cell r="H15" t="str">
            <v>b</v>
          </cell>
          <cell r="I15">
            <v>15</v>
          </cell>
        </row>
        <row r="16">
          <cell r="C16" t="str">
            <v>Bend PVC, dia 300 mm</v>
          </cell>
          <cell r="E16" t="str">
            <v>bh</v>
          </cell>
          <cell r="F16">
            <v>1550000</v>
          </cell>
          <cell r="H16" t="str">
            <v>b</v>
          </cell>
          <cell r="I16">
            <v>16</v>
          </cell>
        </row>
        <row r="17">
          <cell r="C17" t="str">
            <v>Besi Beton</v>
          </cell>
          <cell r="E17" t="str">
            <v>kg</v>
          </cell>
          <cell r="F17">
            <v>6000</v>
          </cell>
          <cell r="H17" t="str">
            <v>b</v>
          </cell>
          <cell r="I17">
            <v>17</v>
          </cell>
        </row>
        <row r="18">
          <cell r="C18" t="str">
            <v>BRC lengkap</v>
          </cell>
          <cell r="E18" t="str">
            <v>m'</v>
          </cell>
          <cell r="F18">
            <v>96000</v>
          </cell>
          <cell r="H18" t="str">
            <v>b</v>
          </cell>
          <cell r="I18">
            <v>18</v>
          </cell>
        </row>
        <row r="19">
          <cell r="C19" t="str">
            <v>Cat Dasar</v>
          </cell>
          <cell r="E19" t="str">
            <v>kg</v>
          </cell>
          <cell r="F19">
            <v>15000</v>
          </cell>
          <cell r="H19" t="str">
            <v>b</v>
          </cell>
          <cell r="I19">
            <v>19</v>
          </cell>
        </row>
        <row r="20">
          <cell r="C20" t="str">
            <v>Cat Kayu</v>
          </cell>
          <cell r="E20" t="str">
            <v>kg</v>
          </cell>
          <cell r="F20">
            <v>25000</v>
          </cell>
          <cell r="H20" t="str">
            <v>b</v>
          </cell>
          <cell r="I20">
            <v>20</v>
          </cell>
        </row>
        <row r="21">
          <cell r="C21" t="str">
            <v>Cat Tembok</v>
          </cell>
          <cell r="E21" t="str">
            <v>kg</v>
          </cell>
          <cell r="F21">
            <v>13500</v>
          </cell>
          <cell r="H21" t="str">
            <v>b</v>
          </cell>
          <cell r="I21">
            <v>21</v>
          </cell>
        </row>
        <row r="22">
          <cell r="C22" t="str">
            <v>Cek Valve AF. Dia 250 mm</v>
          </cell>
          <cell r="E22" t="str">
            <v>bh</v>
          </cell>
          <cell r="F22">
            <v>3160000</v>
          </cell>
          <cell r="H22" t="str">
            <v>b</v>
          </cell>
          <cell r="I22">
            <v>22</v>
          </cell>
        </row>
        <row r="23">
          <cell r="C23" t="str">
            <v>Flange Las GIP dia. 250 mm</v>
          </cell>
          <cell r="E23" t="str">
            <v>bh</v>
          </cell>
          <cell r="F23">
            <v>178000</v>
          </cell>
          <cell r="H23" t="str">
            <v>b</v>
          </cell>
          <cell r="I23">
            <v>23</v>
          </cell>
        </row>
        <row r="24">
          <cell r="C24" t="str">
            <v>Flexible Connection AF. 250 mm</v>
          </cell>
          <cell r="E24" t="str">
            <v>bh</v>
          </cell>
          <cell r="F24">
            <v>1680000</v>
          </cell>
          <cell r="H24" t="str">
            <v>b</v>
          </cell>
          <cell r="I24">
            <v>24</v>
          </cell>
        </row>
        <row r="25">
          <cell r="C25" t="str">
            <v>Fudle Joint (stainles steel), dia. 250 mm</v>
          </cell>
          <cell r="E25" t="str">
            <v>bh</v>
          </cell>
          <cell r="F25">
            <v>1870000</v>
          </cell>
          <cell r="H25" t="str">
            <v>b</v>
          </cell>
          <cell r="I25">
            <v>25</v>
          </cell>
        </row>
        <row r="26">
          <cell r="C26" t="str">
            <v>Gate Valve AF. Dia 250 mm</v>
          </cell>
          <cell r="E26" t="str">
            <v>bh</v>
          </cell>
          <cell r="F26">
            <v>2500000</v>
          </cell>
          <cell r="H26" t="str">
            <v>b</v>
          </cell>
          <cell r="I26">
            <v>26</v>
          </cell>
        </row>
        <row r="27">
          <cell r="C27" t="str">
            <v>Generator Set 114 kVA</v>
          </cell>
          <cell r="E27" t="str">
            <v>unit</v>
          </cell>
          <cell r="F27">
            <v>125000000</v>
          </cell>
          <cell r="H27" t="str">
            <v>b</v>
          </cell>
          <cell r="I27">
            <v>27</v>
          </cell>
        </row>
        <row r="28">
          <cell r="C28" t="str">
            <v>Generator Set 140 kVA</v>
          </cell>
          <cell r="E28" t="str">
            <v>unit</v>
          </cell>
          <cell r="F28">
            <v>160000000</v>
          </cell>
          <cell r="H28" t="str">
            <v>b</v>
          </cell>
          <cell r="I28">
            <v>28</v>
          </cell>
        </row>
        <row r="29">
          <cell r="C29" t="str">
            <v>Increaser  AF. 100 mm - 250 mm</v>
          </cell>
          <cell r="E29" t="str">
            <v>bh</v>
          </cell>
          <cell r="F29">
            <v>820000</v>
          </cell>
          <cell r="H29" t="str">
            <v>b</v>
          </cell>
          <cell r="I29">
            <v>29</v>
          </cell>
        </row>
        <row r="30">
          <cell r="C30" t="str">
            <v>Kabel NYYFGBY 4x16 mm2</v>
          </cell>
          <cell r="E30" t="str">
            <v>m</v>
          </cell>
          <cell r="F30">
            <v>51000</v>
          </cell>
          <cell r="H30" t="str">
            <v>b</v>
          </cell>
          <cell r="I30">
            <v>30</v>
          </cell>
        </row>
        <row r="31">
          <cell r="C31" t="str">
            <v>Kabel NYYHY 4x10 mm2</v>
          </cell>
          <cell r="E31" t="str">
            <v>m</v>
          </cell>
          <cell r="F31">
            <v>52000</v>
          </cell>
          <cell r="H31" t="str">
            <v>b</v>
          </cell>
          <cell r="I31">
            <v>31</v>
          </cell>
        </row>
        <row r="32">
          <cell r="C32" t="str">
            <v>Kabel NYYHY 4x6 mm2</v>
          </cell>
          <cell r="E32" t="str">
            <v>m</v>
          </cell>
          <cell r="F32">
            <v>27100</v>
          </cell>
          <cell r="H32" t="str">
            <v>b</v>
          </cell>
          <cell r="I32">
            <v>32</v>
          </cell>
        </row>
        <row r="33">
          <cell r="C33" t="str">
            <v>Kawat Ikat Beton (Bendrat)</v>
          </cell>
          <cell r="E33" t="str">
            <v>kg</v>
          </cell>
          <cell r="F33">
            <v>9000</v>
          </cell>
          <cell r="H33" t="str">
            <v>b</v>
          </cell>
          <cell r="I33">
            <v>33</v>
          </cell>
        </row>
        <row r="34">
          <cell r="C34" t="str">
            <v>Kayu Kelas I</v>
          </cell>
          <cell r="E34" t="str">
            <v>m³</v>
          </cell>
          <cell r="F34">
            <v>3900000</v>
          </cell>
          <cell r="H34" t="str">
            <v>b</v>
          </cell>
          <cell r="I34">
            <v>34</v>
          </cell>
        </row>
        <row r="35">
          <cell r="C35" t="str">
            <v>Kayu Kelas II</v>
          </cell>
          <cell r="E35" t="str">
            <v>m³</v>
          </cell>
          <cell r="F35">
            <v>1500000</v>
          </cell>
          <cell r="H35" t="str">
            <v>b</v>
          </cell>
          <cell r="I35">
            <v>35</v>
          </cell>
        </row>
        <row r="36">
          <cell r="C36" t="str">
            <v>Keramik 30/30</v>
          </cell>
          <cell r="E36" t="str">
            <v>bh</v>
          </cell>
          <cell r="F36">
            <v>45000</v>
          </cell>
          <cell r="H36" t="str">
            <v>b</v>
          </cell>
          <cell r="I36">
            <v>36</v>
          </cell>
        </row>
        <row r="37">
          <cell r="C37" t="str">
            <v>Lem pvc</v>
          </cell>
          <cell r="E37" t="str">
            <v>kg</v>
          </cell>
          <cell r="F37">
            <v>19500</v>
          </cell>
          <cell r="H37" t="str">
            <v>b</v>
          </cell>
          <cell r="I37">
            <v>37</v>
          </cell>
        </row>
        <row r="38">
          <cell r="C38" t="str">
            <v>Meni</v>
          </cell>
          <cell r="E38" t="str">
            <v>m'</v>
          </cell>
          <cell r="F38">
            <v>16000</v>
          </cell>
          <cell r="H38" t="str">
            <v>b</v>
          </cell>
          <cell r="I38">
            <v>38</v>
          </cell>
        </row>
        <row r="39">
          <cell r="C39" t="str">
            <v>Minyak Cat</v>
          </cell>
          <cell r="E39" t="str">
            <v>kg</v>
          </cell>
          <cell r="F39">
            <v>6000</v>
          </cell>
          <cell r="H39" t="str">
            <v>b</v>
          </cell>
          <cell r="I39">
            <v>39</v>
          </cell>
        </row>
        <row r="40">
          <cell r="C40" t="str">
            <v>Multiplek 12 mm</v>
          </cell>
          <cell r="E40" t="str">
            <v>lbr</v>
          </cell>
          <cell r="F40">
            <v>98000</v>
          </cell>
          <cell r="H40" t="str">
            <v>b</v>
          </cell>
          <cell r="I40">
            <v>40</v>
          </cell>
        </row>
        <row r="41">
          <cell r="C41" t="str">
            <v>Multiplek 6 mm</v>
          </cell>
          <cell r="E41" t="str">
            <v>lbr</v>
          </cell>
          <cell r="F41">
            <v>84500</v>
          </cell>
          <cell r="H41" t="str">
            <v>b</v>
          </cell>
          <cell r="I41">
            <v>41</v>
          </cell>
        </row>
        <row r="42">
          <cell r="C42" t="str">
            <v>Paku</v>
          </cell>
          <cell r="E42" t="str">
            <v>kg</v>
          </cell>
          <cell r="F42">
            <v>8500</v>
          </cell>
          <cell r="H42" t="str">
            <v>b</v>
          </cell>
          <cell r="I42">
            <v>42</v>
          </cell>
        </row>
        <row r="43">
          <cell r="C43" t="str">
            <v>Panel Pompa - 30 kW</v>
          </cell>
          <cell r="E43" t="str">
            <v>unit</v>
          </cell>
          <cell r="F43">
            <v>14500000</v>
          </cell>
          <cell r="H43" t="str">
            <v>b</v>
          </cell>
          <cell r="I43">
            <v>43</v>
          </cell>
        </row>
        <row r="44">
          <cell r="C44" t="str">
            <v>Panel Pompa - 37 kW</v>
          </cell>
          <cell r="E44" t="str">
            <v>unit</v>
          </cell>
          <cell r="F44">
            <v>18600000</v>
          </cell>
          <cell r="H44" t="str">
            <v>b</v>
          </cell>
          <cell r="I44">
            <v>44</v>
          </cell>
        </row>
        <row r="45">
          <cell r="C45" t="str">
            <v>Papan Kelas II</v>
          </cell>
          <cell r="E45" t="str">
            <v>m³</v>
          </cell>
          <cell r="F45">
            <v>1500000</v>
          </cell>
          <cell r="H45" t="str">
            <v>b</v>
          </cell>
          <cell r="I45">
            <v>45</v>
          </cell>
        </row>
        <row r="46">
          <cell r="C46" t="str">
            <v>Pasir Pasang/beton</v>
          </cell>
          <cell r="E46" t="str">
            <v>m³</v>
          </cell>
          <cell r="F46">
            <v>62000</v>
          </cell>
          <cell r="H46" t="str">
            <v>b</v>
          </cell>
          <cell r="I46">
            <v>46</v>
          </cell>
        </row>
        <row r="47">
          <cell r="C47" t="str">
            <v>Pasir urug</v>
          </cell>
          <cell r="E47" t="str">
            <v>m³</v>
          </cell>
          <cell r="F47">
            <v>40000</v>
          </cell>
          <cell r="H47" t="str">
            <v>b</v>
          </cell>
          <cell r="I47">
            <v>47</v>
          </cell>
        </row>
        <row r="48">
          <cell r="C48" t="str">
            <v>Paving Block</v>
          </cell>
          <cell r="E48" t="str">
            <v>m³</v>
          </cell>
          <cell r="F48">
            <v>27000</v>
          </cell>
          <cell r="H48" t="str">
            <v>b</v>
          </cell>
          <cell r="I48">
            <v>48</v>
          </cell>
        </row>
        <row r="49">
          <cell r="C49" t="str">
            <v>Penutup Manhole</v>
          </cell>
          <cell r="E49" t="str">
            <v>bh</v>
          </cell>
          <cell r="F49">
            <v>340000</v>
          </cell>
          <cell r="H49" t="str">
            <v>b</v>
          </cell>
          <cell r="I49">
            <v>49</v>
          </cell>
        </row>
        <row r="50">
          <cell r="C50" t="str">
            <v>Pipa GIP dia. 2.5"</v>
          </cell>
          <cell r="E50" t="str">
            <v>m'</v>
          </cell>
          <cell r="F50">
            <v>57000</v>
          </cell>
          <cell r="H50" t="str">
            <v>b</v>
          </cell>
          <cell r="I50">
            <v>50</v>
          </cell>
        </row>
        <row r="51">
          <cell r="C51" t="str">
            <v>Pipa GIP, dia. 250 mm</v>
          </cell>
          <cell r="E51" t="str">
            <v>m</v>
          </cell>
          <cell r="F51">
            <v>405000</v>
          </cell>
          <cell r="H51" t="str">
            <v>b</v>
          </cell>
          <cell r="I51">
            <v>51</v>
          </cell>
        </row>
        <row r="52">
          <cell r="C52" t="str">
            <v>Pipa PVC, Ruber ring dia. 250 mm</v>
          </cell>
          <cell r="E52" t="str">
            <v>m</v>
          </cell>
          <cell r="F52">
            <v>230000</v>
          </cell>
          <cell r="H52" t="str">
            <v>b</v>
          </cell>
          <cell r="I52">
            <v>52</v>
          </cell>
        </row>
        <row r="53">
          <cell r="C53" t="str">
            <v>Pipa PVC, Ruber ring dia. 300 mm</v>
          </cell>
          <cell r="E53" t="str">
            <v>m</v>
          </cell>
          <cell r="F53">
            <v>295000</v>
          </cell>
          <cell r="H53" t="str">
            <v>b</v>
          </cell>
          <cell r="I53">
            <v>53</v>
          </cell>
        </row>
        <row r="54">
          <cell r="C54" t="str">
            <v>Plamir</v>
          </cell>
          <cell r="E54" t="str">
            <v>kg</v>
          </cell>
          <cell r="F54">
            <v>5500</v>
          </cell>
          <cell r="H54" t="str">
            <v>b</v>
          </cell>
          <cell r="I54">
            <v>54</v>
          </cell>
        </row>
        <row r="55">
          <cell r="C55" t="str">
            <v>Plamur kayu</v>
          </cell>
          <cell r="E55" t="str">
            <v>m'</v>
          </cell>
          <cell r="F55">
            <v>13500</v>
          </cell>
          <cell r="H55" t="str">
            <v>b</v>
          </cell>
          <cell r="I55">
            <v>55</v>
          </cell>
        </row>
        <row r="56">
          <cell r="C56" t="str">
            <v>Pompa H=106 m Q=20 lt/dt</v>
          </cell>
          <cell r="E56" t="str">
            <v>unit</v>
          </cell>
          <cell r="F56">
            <v>56000000</v>
          </cell>
          <cell r="H56" t="str">
            <v>b</v>
          </cell>
          <cell r="I56">
            <v>56</v>
          </cell>
        </row>
        <row r="57">
          <cell r="C57" t="str">
            <v>Pompa H=115 m Q=20 lt/dt</v>
          </cell>
          <cell r="E57" t="str">
            <v>unit</v>
          </cell>
          <cell r="F57">
            <v>68800000</v>
          </cell>
          <cell r="H57" t="str">
            <v>b</v>
          </cell>
          <cell r="I57">
            <v>57</v>
          </cell>
        </row>
        <row r="58">
          <cell r="C58" t="str">
            <v>Reduser AF. 250 mm - 100 mm</v>
          </cell>
          <cell r="E58" t="str">
            <v>bh</v>
          </cell>
          <cell r="F58">
            <v>222000</v>
          </cell>
          <cell r="H58" t="str">
            <v>b</v>
          </cell>
          <cell r="I58">
            <v>58</v>
          </cell>
        </row>
        <row r="59">
          <cell r="C59" t="str">
            <v>Screen AF./Saringan, dia. 250 mm</v>
          </cell>
          <cell r="E59" t="str">
            <v>bh</v>
          </cell>
          <cell r="F59">
            <v>380000</v>
          </cell>
          <cell r="H59" t="str">
            <v>b</v>
          </cell>
          <cell r="I59">
            <v>59</v>
          </cell>
        </row>
        <row r="60">
          <cell r="C60" t="str">
            <v>Semen Grout / nat</v>
          </cell>
          <cell r="E60" t="str">
            <v>m'</v>
          </cell>
          <cell r="F60">
            <v>17000</v>
          </cell>
          <cell r="H60" t="str">
            <v>b</v>
          </cell>
          <cell r="I60">
            <v>60</v>
          </cell>
        </row>
        <row r="61">
          <cell r="C61" t="str">
            <v>Semen Portland</v>
          </cell>
          <cell r="E61" t="str">
            <v>zak</v>
          </cell>
          <cell r="F61">
            <v>29500</v>
          </cell>
          <cell r="H61" t="str">
            <v>b</v>
          </cell>
          <cell r="I61">
            <v>61</v>
          </cell>
        </row>
        <row r="62">
          <cell r="C62" t="str">
            <v>Tee GIP AF. 250 mm x 250 mm</v>
          </cell>
          <cell r="E62" t="str">
            <v>bh</v>
          </cell>
          <cell r="F62">
            <v>516000</v>
          </cell>
          <cell r="H62" t="str">
            <v>b</v>
          </cell>
          <cell r="I62">
            <v>62</v>
          </cell>
        </row>
        <row r="63">
          <cell r="C63" t="str">
            <v>Tripleks</v>
          </cell>
          <cell r="E63" t="str">
            <v>lbr</v>
          </cell>
          <cell r="F63">
            <v>47000</v>
          </cell>
          <cell r="H63" t="str">
            <v>b</v>
          </cell>
          <cell r="I63">
            <v>63</v>
          </cell>
        </row>
        <row r="64">
          <cell r="C64" t="str">
            <v>Water stop</v>
          </cell>
          <cell r="E64" t="str">
            <v>m</v>
          </cell>
          <cell r="F64">
            <v>79000</v>
          </cell>
          <cell r="H64" t="str">
            <v>b</v>
          </cell>
          <cell r="I64">
            <v>64</v>
          </cell>
        </row>
        <row r="65">
          <cell r="C65" t="str">
            <v>Waterproofing</v>
          </cell>
          <cell r="E65" t="str">
            <v>m²</v>
          </cell>
          <cell r="F65">
            <v>27000</v>
          </cell>
          <cell r="H65" t="str">
            <v>b</v>
          </cell>
          <cell r="I65">
            <v>65</v>
          </cell>
        </row>
        <row r="66">
          <cell r="C66" t="str">
            <v>Klem BRC</v>
          </cell>
          <cell r="E66" t="str">
            <v>bh</v>
          </cell>
          <cell r="F66">
            <v>2500</v>
          </cell>
          <cell r="H66" t="str">
            <v>b</v>
          </cell>
          <cell r="I66">
            <v>66</v>
          </cell>
        </row>
        <row r="67">
          <cell r="C67" t="str">
            <v>Mur baut</v>
          </cell>
          <cell r="E67" t="str">
            <v>bh</v>
          </cell>
          <cell r="F67">
            <v>1000</v>
          </cell>
          <cell r="H67" t="str">
            <v>b</v>
          </cell>
          <cell r="I67">
            <v>67</v>
          </cell>
        </row>
        <row r="68">
          <cell r="H68">
            <v>0</v>
          </cell>
          <cell r="I68">
            <v>0</v>
          </cell>
        </row>
        <row r="69">
          <cell r="H69">
            <v>0</v>
          </cell>
          <cell r="I69">
            <v>0</v>
          </cell>
        </row>
        <row r="70">
          <cell r="H70">
            <v>0</v>
          </cell>
          <cell r="I70">
            <v>0</v>
          </cell>
        </row>
        <row r="71">
          <cell r="C71" t="str">
            <v>Bahan Bantu</v>
          </cell>
          <cell r="E71" t="str">
            <v>Ls</v>
          </cell>
          <cell r="F71">
            <v>1</v>
          </cell>
          <cell r="H71" t="str">
            <v>b</v>
          </cell>
          <cell r="I71">
            <v>71</v>
          </cell>
        </row>
        <row r="72">
          <cell r="C72" t="str">
            <v>Beton bertulang 1 pc : 3 psr : 5 krk</v>
          </cell>
          <cell r="E72" t="str">
            <v>m³</v>
          </cell>
          <cell r="F72">
            <v>348170</v>
          </cell>
          <cell r="H72" t="str">
            <v>b</v>
          </cell>
          <cell r="I72">
            <v>72</v>
          </cell>
        </row>
        <row r="73">
          <cell r="H73">
            <v>0</v>
          </cell>
          <cell r="I73">
            <v>0</v>
          </cell>
        </row>
      </sheetData>
      <sheetData sheetId="35" refreshError="1">
        <row r="9">
          <cell r="H9">
            <v>0</v>
          </cell>
          <cell r="I9">
            <v>0</v>
          </cell>
        </row>
        <row r="10">
          <cell r="C10" t="str">
            <v>Dump Truck</v>
          </cell>
          <cell r="E10" t="str">
            <v>jam</v>
          </cell>
          <cell r="F10">
            <v>150000</v>
          </cell>
          <cell r="H10" t="str">
            <v>a</v>
          </cell>
          <cell r="I10">
            <v>10</v>
          </cell>
        </row>
        <row r="11">
          <cell r="C11" t="str">
            <v>Concrete Mixer</v>
          </cell>
          <cell r="E11" t="str">
            <v>jam</v>
          </cell>
          <cell r="F11">
            <v>13500</v>
          </cell>
          <cell r="H11" t="str">
            <v>a</v>
          </cell>
          <cell r="I11">
            <v>11</v>
          </cell>
        </row>
        <row r="12">
          <cell r="C12" t="str">
            <v>Concrete Vibrator</v>
          </cell>
          <cell r="E12" t="str">
            <v>jam</v>
          </cell>
          <cell r="F12">
            <v>8000</v>
          </cell>
          <cell r="H12" t="str">
            <v>a</v>
          </cell>
          <cell r="I12">
            <v>12</v>
          </cell>
        </row>
        <row r="13">
          <cell r="C13" t="str">
            <v>Mesin Las</v>
          </cell>
          <cell r="E13" t="str">
            <v>jam</v>
          </cell>
          <cell r="F13">
            <v>37500</v>
          </cell>
          <cell r="H13" t="str">
            <v>a</v>
          </cell>
          <cell r="I13">
            <v>13</v>
          </cell>
        </row>
        <row r="14">
          <cell r="C14" t="str">
            <v>Mesin Potong</v>
          </cell>
          <cell r="E14" t="str">
            <v>jam</v>
          </cell>
          <cell r="F14">
            <v>50000</v>
          </cell>
          <cell r="H14" t="str">
            <v>a</v>
          </cell>
          <cell r="I14">
            <v>14</v>
          </cell>
        </row>
        <row r="15">
          <cell r="C15" t="str">
            <v>Teodholit &amp; Waterpass</v>
          </cell>
          <cell r="E15" t="str">
            <v>bln</v>
          </cell>
          <cell r="F15">
            <v>1500000</v>
          </cell>
          <cell r="H15" t="str">
            <v>a</v>
          </cell>
          <cell r="I15">
            <v>15</v>
          </cell>
        </row>
        <row r="16">
          <cell r="C16" t="str">
            <v>Peralatan Lab</v>
          </cell>
          <cell r="E16" t="str">
            <v>Ls</v>
          </cell>
          <cell r="F16">
            <v>3000000</v>
          </cell>
          <cell r="H16" t="str">
            <v>a</v>
          </cell>
          <cell r="I16">
            <v>16</v>
          </cell>
        </row>
        <row r="17">
          <cell r="H17">
            <v>0</v>
          </cell>
          <cell r="I17">
            <v>0</v>
          </cell>
        </row>
        <row r="18">
          <cell r="H18">
            <v>0</v>
          </cell>
          <cell r="I18">
            <v>0</v>
          </cell>
        </row>
        <row r="19">
          <cell r="H19">
            <v>0</v>
          </cell>
          <cell r="I19">
            <v>0</v>
          </cell>
        </row>
        <row r="20">
          <cell r="H20">
            <v>0</v>
          </cell>
          <cell r="I20">
            <v>0</v>
          </cell>
        </row>
        <row r="21">
          <cell r="H21">
            <v>0</v>
          </cell>
          <cell r="I21">
            <v>0</v>
          </cell>
        </row>
        <row r="22">
          <cell r="H22">
            <v>0</v>
          </cell>
          <cell r="I22">
            <v>0</v>
          </cell>
        </row>
        <row r="23">
          <cell r="H23">
            <v>0</v>
          </cell>
          <cell r="I23">
            <v>0</v>
          </cell>
        </row>
        <row r="24">
          <cell r="H24">
            <v>0</v>
          </cell>
          <cell r="I24">
            <v>0</v>
          </cell>
        </row>
        <row r="25">
          <cell r="H25">
            <v>0</v>
          </cell>
          <cell r="I25">
            <v>0</v>
          </cell>
        </row>
        <row r="26">
          <cell r="H26">
            <v>0</v>
          </cell>
          <cell r="I26">
            <v>0</v>
          </cell>
        </row>
        <row r="27">
          <cell r="H27">
            <v>0</v>
          </cell>
          <cell r="I27">
            <v>0</v>
          </cell>
        </row>
        <row r="28">
          <cell r="H28">
            <v>0</v>
          </cell>
          <cell r="I28">
            <v>0</v>
          </cell>
        </row>
        <row r="29">
          <cell r="H29">
            <v>0</v>
          </cell>
          <cell r="I29">
            <v>0</v>
          </cell>
        </row>
        <row r="30">
          <cell r="H30">
            <v>0</v>
          </cell>
          <cell r="I30">
            <v>0</v>
          </cell>
        </row>
        <row r="31">
          <cell r="H31">
            <v>0</v>
          </cell>
          <cell r="I31">
            <v>0</v>
          </cell>
        </row>
        <row r="32">
          <cell r="H32">
            <v>0</v>
          </cell>
          <cell r="I32">
            <v>0</v>
          </cell>
        </row>
        <row r="33">
          <cell r="H33">
            <v>0</v>
          </cell>
          <cell r="I33">
            <v>0</v>
          </cell>
        </row>
        <row r="34">
          <cell r="C34" t="str">
            <v>Alat Bantu</v>
          </cell>
          <cell r="E34" t="str">
            <v>Ls</v>
          </cell>
          <cell r="F34">
            <v>1</v>
          </cell>
          <cell r="H34" t="str">
            <v>a</v>
          </cell>
          <cell r="I34">
            <v>34</v>
          </cell>
        </row>
        <row r="35">
          <cell r="H35">
            <v>0</v>
          </cell>
          <cell r="I35">
            <v>0</v>
          </cell>
        </row>
        <row r="36">
          <cell r="H36">
            <v>0</v>
          </cell>
          <cell r="I36">
            <v>0</v>
          </cell>
        </row>
      </sheetData>
      <sheetData sheetId="36" refreshError="1">
        <row r="4">
          <cell r="B4" t="str">
            <v>Mobilisasi &amp; Demobilisasi Alat</v>
          </cell>
        </row>
        <row r="5">
          <cell r="B5" t="str">
            <v>a.  Mobilisasi</v>
          </cell>
        </row>
        <row r="6">
          <cell r="B6" t="str">
            <v>Excavator</v>
          </cell>
          <cell r="C6">
            <v>1</v>
          </cell>
          <cell r="D6" t="str">
            <v>unit</v>
          </cell>
          <cell r="E6">
            <v>5000000</v>
          </cell>
          <cell r="F6">
            <v>5000000</v>
          </cell>
        </row>
        <row r="7">
          <cell r="B7" t="str">
            <v>Dump Truck</v>
          </cell>
          <cell r="D7" t="str">
            <v>unit</v>
          </cell>
          <cell r="E7">
            <v>500000</v>
          </cell>
          <cell r="F7">
            <v>0</v>
          </cell>
        </row>
        <row r="9">
          <cell r="B9" t="str">
            <v>b.  Demobilisasi</v>
          </cell>
        </row>
        <row r="10">
          <cell r="B10" t="str">
            <v>Excavator</v>
          </cell>
          <cell r="C10">
            <v>1</v>
          </cell>
          <cell r="D10" t="str">
            <v>unit</v>
          </cell>
          <cell r="E10">
            <v>5000000</v>
          </cell>
          <cell r="F10">
            <v>5000000</v>
          </cell>
        </row>
        <row r="11">
          <cell r="B11" t="str">
            <v>Dump Truck</v>
          </cell>
          <cell r="C11">
            <v>0</v>
          </cell>
          <cell r="D11" t="str">
            <v>unit</v>
          </cell>
          <cell r="E11">
            <v>500000</v>
          </cell>
          <cell r="F11">
            <v>0</v>
          </cell>
        </row>
        <row r="13">
          <cell r="B13" t="str">
            <v xml:space="preserve">Mobilisasi &amp; Demobilisasi Alat </v>
          </cell>
          <cell r="C13">
            <v>1</v>
          </cell>
          <cell r="D13" t="str">
            <v>Ls</v>
          </cell>
          <cell r="E13" t="str">
            <v>Jumlah</v>
          </cell>
          <cell r="F13">
            <v>10000000</v>
          </cell>
        </row>
        <row r="15">
          <cell r="B15" t="str">
            <v>Pembuatan Jalan Kerja</v>
          </cell>
        </row>
        <row r="16">
          <cell r="B16" t="str">
            <v>a.  Pembuatan Jalan Kerja</v>
          </cell>
        </row>
        <row r="17">
          <cell r="C17">
            <v>4000</v>
          </cell>
          <cell r="D17" t="str">
            <v>m²</v>
          </cell>
          <cell r="E17">
            <v>35000</v>
          </cell>
          <cell r="F17">
            <v>140000000</v>
          </cell>
        </row>
        <row r="19">
          <cell r="B19" t="str">
            <v>b.  Perbaikan Jalan Desa</v>
          </cell>
        </row>
        <row r="20">
          <cell r="D20" t="str">
            <v>m²</v>
          </cell>
          <cell r="E20">
            <v>50000</v>
          </cell>
          <cell r="F20">
            <v>0</v>
          </cell>
        </row>
        <row r="22">
          <cell r="B22" t="str">
            <v xml:space="preserve">Pembuatan Jalan Kerja </v>
          </cell>
          <cell r="C22">
            <v>1</v>
          </cell>
          <cell r="D22" t="str">
            <v>Ls</v>
          </cell>
          <cell r="E22" t="str">
            <v>Jumlah</v>
          </cell>
          <cell r="F22">
            <v>140000000</v>
          </cell>
        </row>
        <row r="24">
          <cell r="B24" t="str">
            <v>Galian C</v>
          </cell>
        </row>
        <row r="25">
          <cell r="B25" t="str">
            <v>a.  Batu Boulder</v>
          </cell>
        </row>
        <row r="26">
          <cell r="C26" t="e">
            <v>#N/A</v>
          </cell>
          <cell r="D26" t="str">
            <v>m³</v>
          </cell>
          <cell r="E26">
            <v>6500</v>
          </cell>
          <cell r="F26" t="e">
            <v>#N/A</v>
          </cell>
        </row>
        <row r="28">
          <cell r="B28" t="str">
            <v xml:space="preserve">Galian C </v>
          </cell>
          <cell r="C28">
            <v>1</v>
          </cell>
          <cell r="D28" t="str">
            <v>Ls</v>
          </cell>
          <cell r="E28" t="str">
            <v>Jumlah</v>
          </cell>
          <cell r="F28" t="e">
            <v>#N/A</v>
          </cell>
        </row>
        <row r="30">
          <cell r="B30" t="str">
            <v>Pengadaan alat ukur</v>
          </cell>
          <cell r="D30" t="str">
            <v>Ls</v>
          </cell>
          <cell r="E30">
            <v>30100000</v>
          </cell>
          <cell r="F30">
            <v>0</v>
          </cell>
        </row>
        <row r="32">
          <cell r="B32" t="str">
            <v>Perbaikan alat</v>
          </cell>
        </row>
        <row r="33">
          <cell r="B33" t="str">
            <v>a.  Perbaikan Alat</v>
          </cell>
        </row>
        <row r="34">
          <cell r="B34" t="str">
            <v>-  Molen</v>
          </cell>
          <cell r="D34" t="str">
            <v>bh</v>
          </cell>
          <cell r="E34">
            <v>750000</v>
          </cell>
          <cell r="F34">
            <v>0</v>
          </cell>
        </row>
        <row r="35">
          <cell r="B35" t="str">
            <v>-  Mesin Las</v>
          </cell>
          <cell r="D35" t="str">
            <v>bh</v>
          </cell>
          <cell r="E35">
            <v>1250000</v>
          </cell>
          <cell r="F35">
            <v>0</v>
          </cell>
        </row>
        <row r="36">
          <cell r="B36" t="str">
            <v>-  Vibrator</v>
          </cell>
          <cell r="D36" t="str">
            <v>bh</v>
          </cell>
          <cell r="E36">
            <v>750000</v>
          </cell>
          <cell r="F36">
            <v>0</v>
          </cell>
        </row>
        <row r="37">
          <cell r="B37" t="str">
            <v>-  Pompa</v>
          </cell>
          <cell r="D37" t="str">
            <v>bh</v>
          </cell>
          <cell r="E37">
            <v>350000</v>
          </cell>
          <cell r="F37">
            <v>0</v>
          </cell>
        </row>
        <row r="38">
          <cell r="B38" t="str">
            <v>-  Genset</v>
          </cell>
          <cell r="D38" t="str">
            <v>bh</v>
          </cell>
          <cell r="E38">
            <v>1000000</v>
          </cell>
          <cell r="F38">
            <v>0</v>
          </cell>
        </row>
        <row r="39">
          <cell r="F39">
            <v>0</v>
          </cell>
        </row>
        <row r="41">
          <cell r="B41" t="str">
            <v>b.  Alat Bantu</v>
          </cell>
        </row>
        <row r="42">
          <cell r="B42" t="str">
            <v>-  Bar Cutter</v>
          </cell>
          <cell r="D42" t="str">
            <v>bh</v>
          </cell>
          <cell r="E42">
            <v>750000</v>
          </cell>
          <cell r="F42">
            <v>0</v>
          </cell>
        </row>
        <row r="43">
          <cell r="B43" t="str">
            <v>-  Lampu &amp; Kabel</v>
          </cell>
          <cell r="D43" t="str">
            <v>Ls</v>
          </cell>
          <cell r="E43">
            <v>750000</v>
          </cell>
          <cell r="F43">
            <v>0</v>
          </cell>
        </row>
        <row r="44">
          <cell r="B44" t="str">
            <v>-  Cangkul Sekop dll</v>
          </cell>
          <cell r="D44" t="str">
            <v>Ls</v>
          </cell>
          <cell r="E44">
            <v>500000</v>
          </cell>
          <cell r="F44">
            <v>0</v>
          </cell>
        </row>
        <row r="45">
          <cell r="B45" t="str">
            <v>-  Klenteng</v>
          </cell>
          <cell r="D45" t="str">
            <v>bh</v>
          </cell>
          <cell r="E45">
            <v>400000</v>
          </cell>
          <cell r="F45">
            <v>0</v>
          </cell>
        </row>
        <row r="46">
          <cell r="B46" t="str">
            <v>-  Tangki BBM</v>
          </cell>
          <cell r="D46" t="str">
            <v>bh</v>
          </cell>
          <cell r="E46">
            <v>3000000</v>
          </cell>
          <cell r="F46">
            <v>0</v>
          </cell>
        </row>
        <row r="47">
          <cell r="B47" t="str">
            <v>-  Lain-lain</v>
          </cell>
          <cell r="D47" t="str">
            <v>Ls</v>
          </cell>
          <cell r="E47">
            <v>500000</v>
          </cell>
          <cell r="F47">
            <v>0</v>
          </cell>
        </row>
        <row r="48">
          <cell r="F48">
            <v>0</v>
          </cell>
        </row>
        <row r="50">
          <cell r="B50" t="str">
            <v xml:space="preserve">Perbaikan alat </v>
          </cell>
          <cell r="C50">
            <v>1</v>
          </cell>
          <cell r="D50" t="str">
            <v>Ls</v>
          </cell>
          <cell r="E50" t="str">
            <v>Jumlah</v>
          </cell>
          <cell r="F50">
            <v>0</v>
          </cell>
        </row>
        <row r="52">
          <cell r="B52" t="str">
            <v>Pengurusan Quarry</v>
          </cell>
          <cell r="C52">
            <v>1</v>
          </cell>
          <cell r="D52" t="str">
            <v>Ls</v>
          </cell>
          <cell r="F52">
            <v>15000000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7">
          <cell r="O7" t="str">
            <v>Kode</v>
          </cell>
        </row>
        <row r="9">
          <cell r="O9">
            <v>9</v>
          </cell>
        </row>
        <row r="10">
          <cell r="O10">
            <v>10</v>
          </cell>
        </row>
        <row r="11">
          <cell r="O11">
            <v>11</v>
          </cell>
        </row>
        <row r="12">
          <cell r="O12">
            <v>12</v>
          </cell>
        </row>
        <row r="14">
          <cell r="O14">
            <v>14</v>
          </cell>
        </row>
        <row r="15">
          <cell r="O15">
            <v>0</v>
          </cell>
        </row>
        <row r="16">
          <cell r="O16">
            <v>16</v>
          </cell>
        </row>
        <row r="17">
          <cell r="O17">
            <v>17</v>
          </cell>
        </row>
        <row r="24">
          <cell r="O24">
            <v>24</v>
          </cell>
        </row>
        <row r="25">
          <cell r="O25">
            <v>25</v>
          </cell>
        </row>
        <row r="28">
          <cell r="O28">
            <v>28</v>
          </cell>
        </row>
        <row r="29">
          <cell r="O29">
            <v>29</v>
          </cell>
        </row>
        <row r="30">
          <cell r="O30">
            <v>30</v>
          </cell>
        </row>
        <row r="31">
          <cell r="O31">
            <v>31</v>
          </cell>
        </row>
        <row r="32">
          <cell r="O32">
            <v>32</v>
          </cell>
        </row>
        <row r="33">
          <cell r="O33">
            <v>33</v>
          </cell>
        </row>
        <row r="34">
          <cell r="O34">
            <v>34</v>
          </cell>
        </row>
        <row r="35">
          <cell r="O35">
            <v>0</v>
          </cell>
        </row>
        <row r="36">
          <cell r="O36">
            <v>36</v>
          </cell>
        </row>
        <row r="37">
          <cell r="O37">
            <v>37</v>
          </cell>
        </row>
        <row r="38">
          <cell r="O38">
            <v>38</v>
          </cell>
        </row>
        <row r="39">
          <cell r="O39">
            <v>39</v>
          </cell>
        </row>
        <row r="40">
          <cell r="O40">
            <v>40</v>
          </cell>
        </row>
        <row r="41">
          <cell r="O41">
            <v>41</v>
          </cell>
        </row>
        <row r="42">
          <cell r="O42">
            <v>0</v>
          </cell>
        </row>
        <row r="43">
          <cell r="O43">
            <v>43</v>
          </cell>
        </row>
        <row r="44">
          <cell r="O44">
            <v>44</v>
          </cell>
        </row>
        <row r="45">
          <cell r="O45">
            <v>45</v>
          </cell>
        </row>
        <row r="46">
          <cell r="O46">
            <v>46</v>
          </cell>
        </row>
        <row r="47">
          <cell r="O47">
            <v>47</v>
          </cell>
        </row>
        <row r="48">
          <cell r="O48">
            <v>48</v>
          </cell>
        </row>
        <row r="49">
          <cell r="O49">
            <v>49</v>
          </cell>
        </row>
        <row r="50">
          <cell r="O50">
            <v>50</v>
          </cell>
        </row>
        <row r="51">
          <cell r="O51">
            <v>0</v>
          </cell>
        </row>
        <row r="52">
          <cell r="O52">
            <v>52</v>
          </cell>
        </row>
        <row r="53">
          <cell r="O53">
            <v>53</v>
          </cell>
        </row>
        <row r="54">
          <cell r="O54">
            <v>54</v>
          </cell>
        </row>
        <row r="55">
          <cell r="O55">
            <v>55</v>
          </cell>
        </row>
        <row r="56">
          <cell r="O56">
            <v>56</v>
          </cell>
        </row>
        <row r="57">
          <cell r="O57">
            <v>57</v>
          </cell>
        </row>
        <row r="58">
          <cell r="O58">
            <v>58</v>
          </cell>
        </row>
        <row r="59">
          <cell r="O59">
            <v>59</v>
          </cell>
        </row>
        <row r="60">
          <cell r="O60">
            <v>60</v>
          </cell>
        </row>
        <row r="61">
          <cell r="O61">
            <v>61</v>
          </cell>
        </row>
        <row r="62">
          <cell r="O62">
            <v>62</v>
          </cell>
        </row>
        <row r="63">
          <cell r="O63">
            <v>63</v>
          </cell>
        </row>
        <row r="64">
          <cell r="O64">
            <v>64</v>
          </cell>
        </row>
        <row r="65">
          <cell r="O65">
            <v>65</v>
          </cell>
        </row>
        <row r="66">
          <cell r="O66">
            <v>66</v>
          </cell>
        </row>
        <row r="67">
          <cell r="O67">
            <v>67</v>
          </cell>
        </row>
        <row r="68">
          <cell r="O68">
            <v>68</v>
          </cell>
        </row>
        <row r="69">
          <cell r="O69">
            <v>0</v>
          </cell>
        </row>
        <row r="70">
          <cell r="O70">
            <v>70</v>
          </cell>
        </row>
        <row r="71">
          <cell r="O71">
            <v>71</v>
          </cell>
        </row>
        <row r="72">
          <cell r="O72">
            <v>72</v>
          </cell>
        </row>
        <row r="73">
          <cell r="O73">
            <v>0</v>
          </cell>
        </row>
        <row r="74">
          <cell r="O74">
            <v>74</v>
          </cell>
        </row>
        <row r="75">
          <cell r="O75">
            <v>75</v>
          </cell>
        </row>
        <row r="76">
          <cell r="O76">
            <v>76</v>
          </cell>
        </row>
        <row r="77">
          <cell r="O77">
            <v>77</v>
          </cell>
        </row>
        <row r="78">
          <cell r="O78">
            <v>0</v>
          </cell>
        </row>
        <row r="79">
          <cell r="O79">
            <v>79</v>
          </cell>
        </row>
        <row r="80">
          <cell r="O80">
            <v>80</v>
          </cell>
        </row>
        <row r="81">
          <cell r="O81">
            <v>81</v>
          </cell>
        </row>
        <row r="82">
          <cell r="O82">
            <v>0</v>
          </cell>
        </row>
        <row r="83">
          <cell r="O83">
            <v>83</v>
          </cell>
        </row>
        <row r="84">
          <cell r="O84">
            <v>84</v>
          </cell>
        </row>
        <row r="85">
          <cell r="O85">
            <v>85</v>
          </cell>
        </row>
        <row r="86">
          <cell r="O86">
            <v>0</v>
          </cell>
        </row>
        <row r="87">
          <cell r="O87">
            <v>87</v>
          </cell>
        </row>
        <row r="88">
          <cell r="O88">
            <v>88</v>
          </cell>
        </row>
        <row r="89">
          <cell r="O89">
            <v>89</v>
          </cell>
        </row>
        <row r="90">
          <cell r="O90">
            <v>90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</sheetData>
      <sheetData sheetId="44" refreshError="1"/>
      <sheetData sheetId="45" refreshError="1"/>
      <sheetData sheetId="46" refreshError="1"/>
      <sheetData sheetId="47" refreshError="1">
        <row r="5">
          <cell r="C5" t="str">
            <v>Kepala Proyek</v>
          </cell>
          <cell r="D5">
            <v>11</v>
          </cell>
          <cell r="F5">
            <v>3991000</v>
          </cell>
          <cell r="G5">
            <v>558700</v>
          </cell>
          <cell r="H5">
            <v>997800</v>
          </cell>
          <cell r="I5">
            <v>5547500</v>
          </cell>
        </row>
        <row r="6">
          <cell r="C6" t="str">
            <v>Site Manager</v>
          </cell>
          <cell r="D6">
            <v>9</v>
          </cell>
          <cell r="F6">
            <v>2353750</v>
          </cell>
          <cell r="G6">
            <v>329500</v>
          </cell>
          <cell r="H6">
            <v>0</v>
          </cell>
          <cell r="I6">
            <v>2683250</v>
          </cell>
        </row>
        <row r="7">
          <cell r="C7" t="str">
            <v>Kepala Pelaksana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C8" t="str">
            <v>General Affair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C9" t="str">
            <v>Administrasi Keuangan</v>
          </cell>
          <cell r="F9">
            <v>1272000</v>
          </cell>
          <cell r="G9">
            <v>178000</v>
          </cell>
          <cell r="H9">
            <v>0</v>
          </cell>
          <cell r="I9">
            <v>1450000</v>
          </cell>
        </row>
        <row r="10">
          <cell r="C10" t="str">
            <v>Pelaksana</v>
          </cell>
          <cell r="F10">
            <v>1316000</v>
          </cell>
          <cell r="G10">
            <v>184000</v>
          </cell>
          <cell r="H10">
            <v>0</v>
          </cell>
          <cell r="I10">
            <v>1500000</v>
          </cell>
        </row>
        <row r="11">
          <cell r="C11" t="str">
            <v>Ass. Pelaksana</v>
          </cell>
          <cell r="F11">
            <v>877200</v>
          </cell>
          <cell r="G11">
            <v>122800</v>
          </cell>
          <cell r="H11">
            <v>0</v>
          </cell>
          <cell r="I11">
            <v>1000000</v>
          </cell>
        </row>
        <row r="12">
          <cell r="C12" t="str">
            <v>Site Office Engineer</v>
          </cell>
          <cell r="D12">
            <v>8</v>
          </cell>
          <cell r="F12">
            <v>1615200</v>
          </cell>
          <cell r="G12">
            <v>226100</v>
          </cell>
          <cell r="H12">
            <v>0</v>
          </cell>
          <cell r="I12">
            <v>1841300</v>
          </cell>
        </row>
        <row r="13">
          <cell r="C13" t="str">
            <v>Administrasi Teknik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C14" t="str">
            <v>Quantity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C15" t="str">
            <v>Drafter</v>
          </cell>
          <cell r="F15">
            <v>701800</v>
          </cell>
          <cell r="G15">
            <v>98200</v>
          </cell>
          <cell r="H15">
            <v>0</v>
          </cell>
          <cell r="I15">
            <v>800000</v>
          </cell>
        </row>
        <row r="16">
          <cell r="C16" t="str">
            <v>Pengawas Mutu</v>
          </cell>
          <cell r="G16">
            <v>0</v>
          </cell>
          <cell r="H16">
            <v>0</v>
          </cell>
          <cell r="I16">
            <v>0</v>
          </cell>
        </row>
        <row r="17">
          <cell r="C17" t="str">
            <v>Logistik</v>
          </cell>
          <cell r="F17">
            <v>833400</v>
          </cell>
          <cell r="G17">
            <v>116600</v>
          </cell>
          <cell r="H17">
            <v>0</v>
          </cell>
          <cell r="I17">
            <v>950000</v>
          </cell>
        </row>
        <row r="18">
          <cell r="C18" t="str">
            <v>Penerima Bahan / Adm. Gudang</v>
          </cell>
          <cell r="F18">
            <v>833400</v>
          </cell>
          <cell r="G18">
            <v>116600</v>
          </cell>
          <cell r="H18">
            <v>0</v>
          </cell>
          <cell r="I18">
            <v>950000</v>
          </cell>
        </row>
        <row r="19">
          <cell r="C19" t="str">
            <v>Penerima Bahan / Adm. Gudang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C20" t="str">
            <v>Surveyor</v>
          </cell>
          <cell r="F20">
            <v>965000</v>
          </cell>
          <cell r="G20">
            <v>135000</v>
          </cell>
          <cell r="H20">
            <v>0</v>
          </cell>
          <cell r="I20">
            <v>1100000</v>
          </cell>
        </row>
        <row r="21">
          <cell r="C21" t="str">
            <v>Pembantu Surveyor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C22" t="str">
            <v>Mekanik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C23" t="str">
            <v>Pembantu Mekanik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C24" t="str">
            <v>Driver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C25" t="str">
            <v>Driver</v>
          </cell>
          <cell r="F25">
            <v>745700</v>
          </cell>
          <cell r="G25">
            <v>104300</v>
          </cell>
          <cell r="H25">
            <v>0</v>
          </cell>
          <cell r="I25">
            <v>850000</v>
          </cell>
        </row>
        <row r="26">
          <cell r="C26" t="str">
            <v>Keamanan</v>
          </cell>
          <cell r="F26">
            <v>394800</v>
          </cell>
          <cell r="G26">
            <v>55200</v>
          </cell>
          <cell r="H26">
            <v>0</v>
          </cell>
          <cell r="I26">
            <v>450000</v>
          </cell>
        </row>
        <row r="27">
          <cell r="C27" t="str">
            <v>Juru Masak</v>
          </cell>
          <cell r="F27">
            <v>350900</v>
          </cell>
          <cell r="G27">
            <v>49100</v>
          </cell>
          <cell r="H27">
            <v>0</v>
          </cell>
          <cell r="I27">
            <v>400000</v>
          </cell>
        </row>
        <row r="28">
          <cell r="C28" t="str">
            <v>Tukang Cuci</v>
          </cell>
          <cell r="F28">
            <v>350900</v>
          </cell>
          <cell r="G28">
            <v>49100</v>
          </cell>
          <cell r="H28">
            <v>0</v>
          </cell>
          <cell r="I28">
            <v>400000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DN"/>
      <sheetName val="Rekap BQ"/>
      <sheetName val="RAB"/>
      <sheetName val="SCHEDULL"/>
      <sheetName val="BASIC"/>
      <sheetName val="DIV-2"/>
      <sheetName val="DIV-5"/>
      <sheetName val="DIV-6"/>
      <sheetName val="DIV-8"/>
      <sheetName val="DIV-1"/>
      <sheetName val="DIV-3"/>
      <sheetName val="DIV-4"/>
      <sheetName val="DIV-7"/>
      <sheetName val="Prod.mat"/>
      <sheetName val="hitungan plat"/>
      <sheetName val="hitungan plat (2)"/>
      <sheetName val="paping"/>
      <sheetName val="harga per M"/>
      <sheetName val="BASIC (2)"/>
      <sheetName val="harga sat.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373">
          <cell r="K373">
            <v>28180</v>
          </cell>
        </row>
      </sheetData>
      <sheetData sheetId="6">
        <row r="123">
          <cell r="K123">
            <v>193720</v>
          </cell>
        </row>
      </sheetData>
      <sheetData sheetId="7"/>
      <sheetData sheetId="8">
        <row r="4">
          <cell r="K4">
            <v>473756</v>
          </cell>
        </row>
      </sheetData>
      <sheetData sheetId="9"/>
      <sheetData sheetId="10">
        <row r="130">
          <cell r="K130">
            <v>96125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etode"/>
      <sheetName val="Alat"/>
      <sheetName val="Personil"/>
      <sheetName val="Jadwal"/>
      <sheetName val="BASIC"/>
      <sheetName val="BASIC (2)"/>
      <sheetName val="Prod.mat"/>
      <sheetName val="DIV-1"/>
      <sheetName val="DIV-2"/>
      <sheetName val="DIV-3"/>
      <sheetName val="DIV-4"/>
      <sheetName val="DIV-5"/>
      <sheetName val="DIV-6"/>
      <sheetName val="DIV-7"/>
      <sheetName val="DIV-8"/>
      <sheetName val="hitungan plat"/>
      <sheetName val="hitungan plat (2)"/>
      <sheetName val="paping"/>
      <sheetName val="harga per M"/>
      <sheetName val="Spesifikasi Tekn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652">
          <cell r="K1652">
            <v>1824884.79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rekap"/>
      <sheetName val="RAB  "/>
      <sheetName val="Prod.mat"/>
      <sheetName val="DIV-1"/>
      <sheetName val="DIV-2"/>
      <sheetName val="DIV-3"/>
      <sheetName val="DIV-4"/>
      <sheetName val="DIV-5"/>
      <sheetName val="DIV-6"/>
      <sheetName val="DIV-7"/>
      <sheetName val="DIV-7 A"/>
      <sheetName val="DIV-8"/>
      <sheetName val="besi LT1 "/>
      <sheetName val="hitungan plat"/>
      <sheetName val="paping"/>
      <sheetName val="Rabat gang"/>
      <sheetName val="Beton Saluran"/>
      <sheetName val="BU Galian saluran"/>
      <sheetName val="Bexisting"/>
      <sheetName val="sirtu"/>
      <sheetName val="pasir"/>
      <sheetName val="BATU KALI"/>
    </sheetNames>
    <sheetDataSet>
      <sheetData sheetId="0">
        <row r="1">
          <cell r="K1" t="str">
            <v>TAHUN 2012</v>
          </cell>
        </row>
        <row r="6">
          <cell r="J6" t="str">
            <v>2012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36">
          <cell r="K236">
            <v>69881.7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B SIPIL"/>
      <sheetName val="Bahan"/>
      <sheetName val="Upah"/>
      <sheetName val="BAHAN-UPAH"/>
      <sheetName val="ANALISA1"/>
      <sheetName val="RAB MEP"/>
      <sheetName val="kusen"/>
      <sheetName val="VOL.GDG A"/>
      <sheetName val="HARGA BESI PERLONJOR"/>
      <sheetName val="ANALISA SNI'13 "/>
      <sheetName val="Sheet1"/>
      <sheetName val="Sheet2"/>
      <sheetName val="Sheet2 (2)"/>
      <sheetName val="ESCON"/>
      <sheetName val="SAP"/>
      <sheetName val="#REF"/>
      <sheetName val="ALAT1"/>
      <sheetName val="BASIC"/>
      <sheetName val="ALAT2"/>
      <sheetName val="BOQ"/>
      <sheetName val="4-Basic Price"/>
      <sheetName val="ANALISA SNI"/>
      <sheetName val="tifico"/>
      <sheetName val="I-KAMAR"/>
      <sheetName val="Schedulle"/>
      <sheetName val="SEX"/>
      <sheetName val="bhn_Upah"/>
      <sheetName val="Mobilisasi"/>
      <sheetName val="Analisa"/>
      <sheetName val="RAB"/>
      <sheetName val="Up _ bhn"/>
      <sheetName val="AC"/>
      <sheetName val="IDX06"/>
      <sheetName val="GRAND REKAP"/>
      <sheetName val="Rekap Addendum"/>
      <sheetName val="HARGA 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9">
          <cell r="J19">
            <v>8904.1666666666679</v>
          </cell>
        </row>
        <row r="596">
          <cell r="J596">
            <v>118827.75</v>
          </cell>
        </row>
        <row r="605">
          <cell r="J605">
            <v>92299.166666666672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8">
          <cell r="C8" t="str">
            <v>Mandor</v>
          </cell>
        </row>
        <row r="1486">
          <cell r="A1486" t="str">
            <v>F12</v>
          </cell>
          <cell r="I1486" t="e">
            <v>#REF!</v>
          </cell>
        </row>
        <row r="1710">
          <cell r="A1710" t="str">
            <v>G24</v>
          </cell>
          <cell r="I1710" t="e">
            <v>#REF!</v>
          </cell>
        </row>
        <row r="1713">
          <cell r="A1713" t="str">
            <v>G25</v>
          </cell>
          <cell r="I1713" t="e">
            <v>#REF!</v>
          </cell>
        </row>
        <row r="1716">
          <cell r="A1716" t="str">
            <v>G26</v>
          </cell>
          <cell r="I1716" t="e">
            <v>#REF!</v>
          </cell>
        </row>
        <row r="1725">
          <cell r="I1725" t="e">
            <v>#REF!</v>
          </cell>
        </row>
        <row r="1744">
          <cell r="I1744" t="e">
            <v>#REF!</v>
          </cell>
        </row>
        <row r="1836">
          <cell r="I1836" t="e">
            <v>#REF!</v>
          </cell>
        </row>
        <row r="1852">
          <cell r="I1852" t="e">
            <v>#REF!</v>
          </cell>
        </row>
        <row r="1884">
          <cell r="I1884" t="e">
            <v>#REF!</v>
          </cell>
        </row>
        <row r="1892">
          <cell r="I1892" t="e">
            <v>#REF!</v>
          </cell>
        </row>
        <row r="1944">
          <cell r="A1944" t="str">
            <v>I1</v>
          </cell>
          <cell r="I1944" t="e">
            <v>#REF!</v>
          </cell>
        </row>
        <row r="1954">
          <cell r="A1954" t="str">
            <v>I2</v>
          </cell>
          <cell r="I1954" t="e">
            <v>#REF!</v>
          </cell>
        </row>
        <row r="1963">
          <cell r="A1963" t="str">
            <v>I3</v>
          </cell>
          <cell r="I1963" t="e">
            <v>#REF!</v>
          </cell>
        </row>
        <row r="2003">
          <cell r="A2003" t="str">
            <v>I7</v>
          </cell>
        </row>
        <row r="2013">
          <cell r="A2013" t="str">
            <v>I8</v>
          </cell>
        </row>
        <row r="2023">
          <cell r="A2023" t="str">
            <v>I9</v>
          </cell>
        </row>
        <row r="2051">
          <cell r="A2051" t="str">
            <v>I12</v>
          </cell>
          <cell r="I2051" t="e">
            <v>#REF!</v>
          </cell>
        </row>
        <row r="2366">
          <cell r="A2366" t="str">
            <v>L17</v>
          </cell>
        </row>
        <row r="2369">
          <cell r="A2369" t="str">
            <v>L18</v>
          </cell>
        </row>
        <row r="2372">
          <cell r="A2372" t="str">
            <v>L19</v>
          </cell>
        </row>
        <row r="2375">
          <cell r="A2375" t="str">
            <v>L20</v>
          </cell>
        </row>
        <row r="2378">
          <cell r="A2378" t="str">
            <v>L21</v>
          </cell>
        </row>
        <row r="2381">
          <cell r="A2381" t="str">
            <v>L22</v>
          </cell>
        </row>
        <row r="2384">
          <cell r="A2384" t="str">
            <v>L23</v>
          </cell>
        </row>
        <row r="2387">
          <cell r="A2387" t="str">
            <v>L24</v>
          </cell>
          <cell r="I2387" t="e">
            <v>#REF!</v>
          </cell>
        </row>
        <row r="2390">
          <cell r="A2390" t="str">
            <v>L25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HARGA BESI PERLONJOR"/>
      <sheetName val="Analisa BOW 07"/>
      <sheetName val="ANALISA SNI (BQ)"/>
      <sheetName val="ANALISA SNI"/>
      <sheetName val="RAB"/>
      <sheetName val="BQ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C8" t="str">
            <v>Mandor</v>
          </cell>
          <cell r="F8" t="str">
            <v>Hari</v>
          </cell>
          <cell r="G8">
            <v>45000</v>
          </cell>
        </row>
        <row r="9">
          <cell r="C9" t="str">
            <v>Kepala Tukang Besi</v>
          </cell>
          <cell r="F9" t="str">
            <v>Hari</v>
          </cell>
          <cell r="G9">
            <v>40000</v>
          </cell>
        </row>
        <row r="10">
          <cell r="C10" t="str">
            <v>Kepala Tukang Batu</v>
          </cell>
          <cell r="F10" t="str">
            <v>Hari</v>
          </cell>
          <cell r="G10">
            <v>40000</v>
          </cell>
        </row>
        <row r="11">
          <cell r="C11" t="str">
            <v>Kepala Tukang Kayu</v>
          </cell>
          <cell r="F11" t="str">
            <v>Hari</v>
          </cell>
          <cell r="G11">
            <v>45000</v>
          </cell>
        </row>
        <row r="12">
          <cell r="C12" t="str">
            <v>Kepala Tukang Cat</v>
          </cell>
          <cell r="F12" t="str">
            <v>Hari</v>
          </cell>
          <cell r="G12">
            <v>35000</v>
          </cell>
        </row>
        <row r="13">
          <cell r="C13" t="str">
            <v>Kepala Tukang Style Bali</v>
          </cell>
          <cell r="F13" t="str">
            <v>Hari</v>
          </cell>
          <cell r="G13">
            <v>40000</v>
          </cell>
        </row>
        <row r="14">
          <cell r="C14" t="str">
            <v>Tukang Politur</v>
          </cell>
          <cell r="F14" t="str">
            <v>Hari</v>
          </cell>
          <cell r="G14">
            <v>30000</v>
          </cell>
        </row>
        <row r="15">
          <cell r="C15" t="str">
            <v>Tukang Batu</v>
          </cell>
          <cell r="F15" t="str">
            <v>Hari</v>
          </cell>
          <cell r="G15">
            <v>30000</v>
          </cell>
        </row>
        <row r="16">
          <cell r="C16" t="str">
            <v>Tukang Kayu</v>
          </cell>
          <cell r="F16" t="str">
            <v>Hari</v>
          </cell>
          <cell r="G16">
            <v>30000</v>
          </cell>
        </row>
        <row r="17">
          <cell r="C17" t="str">
            <v>Tukang Besi</v>
          </cell>
          <cell r="F17" t="str">
            <v>Hari</v>
          </cell>
          <cell r="G17">
            <v>30000</v>
          </cell>
        </row>
        <row r="18">
          <cell r="C18" t="str">
            <v>Tukang Cat</v>
          </cell>
          <cell r="F18" t="str">
            <v>Hari</v>
          </cell>
          <cell r="G18">
            <v>30000</v>
          </cell>
        </row>
        <row r="19">
          <cell r="C19" t="str">
            <v>Tukang Style Bali</v>
          </cell>
          <cell r="F19" t="str">
            <v>Hari</v>
          </cell>
          <cell r="G19">
            <v>30000</v>
          </cell>
        </row>
        <row r="20">
          <cell r="C20" t="str">
            <v>Tukang Gali</v>
          </cell>
          <cell r="F20" t="str">
            <v>Hari</v>
          </cell>
          <cell r="G20">
            <v>30000</v>
          </cell>
        </row>
        <row r="21">
          <cell r="C21" t="str">
            <v>Pekerja</v>
          </cell>
          <cell r="F21" t="str">
            <v>Hari</v>
          </cell>
          <cell r="G21">
            <v>26500</v>
          </cell>
        </row>
        <row r="108">
          <cell r="C108" t="str">
            <v>Batu Kali</v>
          </cell>
          <cell r="F108" t="str">
            <v>M. 010</v>
          </cell>
          <cell r="G108" t="str">
            <v>M3</v>
          </cell>
          <cell r="H108">
            <v>65000</v>
          </cell>
        </row>
        <row r="109">
          <cell r="C109" t="str">
            <v>Batu Pecah 5 - 7 Cm ( Manual )</v>
          </cell>
          <cell r="F109" t="str">
            <v>M. 022</v>
          </cell>
          <cell r="G109" t="str">
            <v>M3</v>
          </cell>
          <cell r="H109">
            <v>65000</v>
          </cell>
        </row>
        <row r="110">
          <cell r="C110" t="str">
            <v>Bata Merah</v>
          </cell>
          <cell r="G110" t="str">
            <v>Bh</v>
          </cell>
          <cell r="H110">
            <v>675</v>
          </cell>
        </row>
        <row r="111">
          <cell r="C111" t="str">
            <v>Batu Bata Gosok Kelas I</v>
          </cell>
          <cell r="G111" t="str">
            <v>Bh</v>
          </cell>
          <cell r="H111">
            <v>2245</v>
          </cell>
        </row>
        <row r="112">
          <cell r="C112" t="str">
            <v>Pasir Beton</v>
          </cell>
          <cell r="F112" t="str">
            <v>M. 041</v>
          </cell>
          <cell r="G112" t="str">
            <v>M3</v>
          </cell>
          <cell r="H112">
            <v>60000</v>
          </cell>
        </row>
        <row r="113">
          <cell r="C113" t="str">
            <v>Pasir Pasang</v>
          </cell>
          <cell r="F113" t="str">
            <v>M. 043</v>
          </cell>
          <cell r="G113" t="str">
            <v>M3</v>
          </cell>
          <cell r="H113">
            <v>60000</v>
          </cell>
        </row>
        <row r="114">
          <cell r="C114" t="str">
            <v>Kerikil Beton</v>
          </cell>
          <cell r="G114" t="str">
            <v>M3</v>
          </cell>
          <cell r="H114">
            <v>60000</v>
          </cell>
        </row>
        <row r="115">
          <cell r="C115" t="str">
            <v>Semen Portland</v>
          </cell>
          <cell r="G115" t="str">
            <v>Kg</v>
          </cell>
          <cell r="H115">
            <v>975</v>
          </cell>
        </row>
        <row r="116">
          <cell r="C116" t="str">
            <v>Semen Warna / Semen Grouting</v>
          </cell>
          <cell r="G116" t="str">
            <v>Kg</v>
          </cell>
          <cell r="H116">
            <v>10000</v>
          </cell>
        </row>
        <row r="117">
          <cell r="C117" t="str">
            <v>Mill</v>
          </cell>
          <cell r="G117" t="str">
            <v>Kg</v>
          </cell>
          <cell r="H117">
            <v>450</v>
          </cell>
        </row>
        <row r="120">
          <cell r="C120" t="str">
            <v>Genteng Plentong Biasa</v>
          </cell>
          <cell r="G120" t="str">
            <v>Biji</v>
          </cell>
          <cell r="H120">
            <v>1200</v>
          </cell>
        </row>
        <row r="121">
          <cell r="C121" t="str">
            <v>Genteng Bubungan Plentong Biasa</v>
          </cell>
          <cell r="G121" t="str">
            <v>Biji</v>
          </cell>
          <cell r="H121">
            <v>2500</v>
          </cell>
        </row>
        <row r="122">
          <cell r="C122" t="str">
            <v>Genteng Plentong Besar</v>
          </cell>
          <cell r="G122" t="str">
            <v>Biji</v>
          </cell>
          <cell r="H122">
            <v>2000</v>
          </cell>
        </row>
        <row r="123">
          <cell r="C123" t="str">
            <v>Genteng Bubungan Plentong Besar</v>
          </cell>
          <cell r="G123" t="str">
            <v>Biji</v>
          </cell>
          <cell r="H123">
            <v>4000</v>
          </cell>
        </row>
        <row r="124">
          <cell r="C124" t="str">
            <v>Pemubug Bentala</v>
          </cell>
          <cell r="G124" t="str">
            <v>Biji</v>
          </cell>
          <cell r="H124">
            <v>40000</v>
          </cell>
        </row>
        <row r="125">
          <cell r="C125" t="str">
            <v>Ikut Celedu</v>
          </cell>
          <cell r="G125" t="str">
            <v>Biji</v>
          </cell>
          <cell r="H125">
            <v>45000</v>
          </cell>
        </row>
        <row r="126">
          <cell r="C126" t="str">
            <v>Murda</v>
          </cell>
          <cell r="G126" t="str">
            <v>Bh</v>
          </cell>
          <cell r="H126">
            <v>60000</v>
          </cell>
        </row>
        <row r="127">
          <cell r="C127" t="str">
            <v>Alang - Alang</v>
          </cell>
          <cell r="G127" t="str">
            <v>Lbr</v>
          </cell>
          <cell r="H127">
            <v>16000</v>
          </cell>
        </row>
        <row r="128">
          <cell r="C128" t="str">
            <v>Tali Pengikat Alang - Alang</v>
          </cell>
          <cell r="G128" t="str">
            <v>Gulung</v>
          </cell>
          <cell r="H128">
            <v>14000</v>
          </cell>
        </row>
        <row r="129">
          <cell r="C129" t="str">
            <v>Bubungan Stel Gelombang</v>
          </cell>
          <cell r="G129" t="str">
            <v>Lbr</v>
          </cell>
          <cell r="H129">
            <v>28000</v>
          </cell>
        </row>
        <row r="130">
          <cell r="C130" t="str">
            <v>Seng gelombang BJLS 25</v>
          </cell>
          <cell r="G130" t="str">
            <v>Lbr</v>
          </cell>
          <cell r="H130">
            <v>42000</v>
          </cell>
        </row>
        <row r="131">
          <cell r="C131" t="str">
            <v>Seng Plat 3" x 6" BJLS 28</v>
          </cell>
          <cell r="G131" t="str">
            <v>Lbr</v>
          </cell>
          <cell r="H131">
            <v>42000</v>
          </cell>
        </row>
        <row r="132">
          <cell r="C132" t="str">
            <v>Seng gelombang BJLS 32</v>
          </cell>
          <cell r="G132" t="str">
            <v>Lbr</v>
          </cell>
          <cell r="H132">
            <v>45000</v>
          </cell>
        </row>
        <row r="133">
          <cell r="C133" t="str">
            <v>Aluminium Foil</v>
          </cell>
          <cell r="G133" t="str">
            <v>M2</v>
          </cell>
          <cell r="H133">
            <v>27500</v>
          </cell>
        </row>
        <row r="134">
          <cell r="C134" t="str">
            <v>Asbes gelombang</v>
          </cell>
          <cell r="G134" t="str">
            <v>Lbr</v>
          </cell>
          <cell r="H134">
            <v>28000</v>
          </cell>
        </row>
        <row r="135">
          <cell r="C135" t="str">
            <v>Sirap</v>
          </cell>
          <cell r="G135" t="str">
            <v>Lbr</v>
          </cell>
          <cell r="H135">
            <v>3800</v>
          </cell>
        </row>
        <row r="136">
          <cell r="C136" t="str">
            <v>Tali Ijuk</v>
          </cell>
          <cell r="G136" t="str">
            <v>Kg</v>
          </cell>
          <cell r="H136">
            <v>30000</v>
          </cell>
        </row>
        <row r="137">
          <cell r="C137" t="str">
            <v>Ijuk</v>
          </cell>
          <cell r="G137" t="str">
            <v>Kg</v>
          </cell>
          <cell r="H137">
            <v>5000</v>
          </cell>
        </row>
        <row r="140">
          <cell r="C140" t="str">
            <v>Pasir Urug</v>
          </cell>
          <cell r="F140" t="str">
            <v>M. 040</v>
          </cell>
          <cell r="G140" t="str">
            <v>M3</v>
          </cell>
          <cell r="H140">
            <v>40000</v>
          </cell>
        </row>
        <row r="141">
          <cell r="C141" t="str">
            <v>Tanah Urug</v>
          </cell>
          <cell r="G141" t="str">
            <v>M3</v>
          </cell>
          <cell r="H141">
            <v>45000</v>
          </cell>
        </row>
        <row r="142">
          <cell r="C142" t="str">
            <v>Sirtu</v>
          </cell>
          <cell r="G142" t="str">
            <v>M3</v>
          </cell>
          <cell r="H142">
            <v>55000</v>
          </cell>
        </row>
        <row r="143">
          <cell r="C143" t="str">
            <v>Limestone</v>
          </cell>
          <cell r="F143" t="str">
            <v>MR. 032</v>
          </cell>
          <cell r="G143" t="str">
            <v>M3</v>
          </cell>
          <cell r="H143">
            <v>85000</v>
          </cell>
        </row>
        <row r="144">
          <cell r="C144" t="str">
            <v>Timbunan Pilihan</v>
          </cell>
          <cell r="F144" t="str">
            <v>M. 050</v>
          </cell>
          <cell r="G144" t="str">
            <v>M3</v>
          </cell>
          <cell r="H144">
            <v>70000</v>
          </cell>
        </row>
        <row r="147">
          <cell r="C147" t="str">
            <v xml:space="preserve">Kayu Kamper Papan </v>
          </cell>
          <cell r="G147" t="str">
            <v>M3</v>
          </cell>
          <cell r="H147">
            <v>6000000</v>
          </cell>
        </row>
        <row r="148">
          <cell r="C148" t="str">
            <v>Kayu Kamper Balok 8/12</v>
          </cell>
          <cell r="G148" t="str">
            <v>M3</v>
          </cell>
          <cell r="H148">
            <v>7300000</v>
          </cell>
        </row>
        <row r="149">
          <cell r="C149" t="str">
            <v>Kayu Kamper Balok 6/12</v>
          </cell>
          <cell r="G149" t="str">
            <v>M3</v>
          </cell>
          <cell r="H149">
            <v>5500000</v>
          </cell>
        </row>
        <row r="150">
          <cell r="C150" t="str">
            <v>Kayu Kamper Usuk 5/7</v>
          </cell>
          <cell r="G150" t="str">
            <v>M3</v>
          </cell>
          <cell r="H150">
            <v>6550000</v>
          </cell>
        </row>
        <row r="151">
          <cell r="C151" t="str">
            <v>Kayu Kamper Usuk 4/6</v>
          </cell>
          <cell r="G151" t="str">
            <v>M3</v>
          </cell>
          <cell r="H151">
            <v>6550000</v>
          </cell>
        </row>
        <row r="152">
          <cell r="C152" t="str">
            <v>Kayu Kamper Reng</v>
          </cell>
          <cell r="G152" t="str">
            <v>M3</v>
          </cell>
          <cell r="H152">
            <v>5000000</v>
          </cell>
        </row>
        <row r="153">
          <cell r="C153" t="str">
            <v>Kayu Kruing Papan</v>
          </cell>
          <cell r="G153" t="str">
            <v>M3</v>
          </cell>
          <cell r="H153">
            <v>4000000</v>
          </cell>
        </row>
        <row r="154">
          <cell r="C154" t="str">
            <v>Kayu Kruing Balok 8/12</v>
          </cell>
          <cell r="G154" t="str">
            <v>M3</v>
          </cell>
          <cell r="H154">
            <v>5600000</v>
          </cell>
        </row>
        <row r="155">
          <cell r="C155" t="str">
            <v>Kayu Kruing Balok 6/12</v>
          </cell>
          <cell r="G155" t="str">
            <v>M3</v>
          </cell>
          <cell r="H155">
            <v>3850000</v>
          </cell>
        </row>
        <row r="156">
          <cell r="C156" t="str">
            <v xml:space="preserve">Kayu Kruing Usuk 5/7 </v>
          </cell>
          <cell r="G156" t="str">
            <v>M3</v>
          </cell>
          <cell r="H156">
            <v>3250000</v>
          </cell>
        </row>
        <row r="157">
          <cell r="C157" t="str">
            <v>Kayu Kruing Usuk 4/6</v>
          </cell>
          <cell r="G157" t="str">
            <v>M3</v>
          </cell>
          <cell r="H157">
            <v>4500000</v>
          </cell>
        </row>
        <row r="158">
          <cell r="C158" t="str">
            <v>Kayu Kruing Reng</v>
          </cell>
          <cell r="G158" t="str">
            <v>M3</v>
          </cell>
          <cell r="H158">
            <v>4166000</v>
          </cell>
        </row>
        <row r="159">
          <cell r="C159" t="str">
            <v xml:space="preserve">Kayu Meranti Papan </v>
          </cell>
          <cell r="G159" t="str">
            <v>M3</v>
          </cell>
          <cell r="H159">
            <v>3000000</v>
          </cell>
        </row>
        <row r="160">
          <cell r="C160" t="str">
            <v>Kayu Meranti Balok 8/12</v>
          </cell>
          <cell r="G160" t="str">
            <v>M3</v>
          </cell>
          <cell r="H160">
            <v>4000000</v>
          </cell>
        </row>
        <row r="161">
          <cell r="C161" t="str">
            <v>Kayu Meranti Balok 6/12</v>
          </cell>
          <cell r="G161" t="str">
            <v>M3</v>
          </cell>
          <cell r="H161">
            <v>2850000</v>
          </cell>
        </row>
        <row r="162">
          <cell r="C162" t="str">
            <v>Kayu Meranti Usuk 5/7</v>
          </cell>
          <cell r="G162" t="str">
            <v>M3</v>
          </cell>
          <cell r="H162">
            <v>2250000</v>
          </cell>
        </row>
        <row r="163">
          <cell r="C163" t="str">
            <v>Kayu Meranti Usuk 4/6</v>
          </cell>
          <cell r="G163" t="str">
            <v>M3</v>
          </cell>
          <cell r="H163">
            <v>2250000</v>
          </cell>
        </row>
        <row r="164">
          <cell r="C164" t="str">
            <v>Kayu Meranti Reng</v>
          </cell>
          <cell r="G164" t="str">
            <v>M3</v>
          </cell>
          <cell r="H164">
            <v>3250000</v>
          </cell>
        </row>
        <row r="165">
          <cell r="C165" t="str">
            <v>Kayu Dolken  F 8 - 10/ 4 m</v>
          </cell>
          <cell r="G165" t="str">
            <v>M'</v>
          </cell>
          <cell r="H165">
            <v>25000</v>
          </cell>
        </row>
        <row r="166">
          <cell r="C166" t="str">
            <v>Kayu Bingkirai Balok</v>
          </cell>
          <cell r="G166" t="str">
            <v>M3</v>
          </cell>
          <cell r="H166">
            <v>9350000</v>
          </cell>
        </row>
        <row r="167">
          <cell r="C167" t="str">
            <v>Kayu Bingkirai Papan/Usuk/Reng</v>
          </cell>
          <cell r="G167" t="str">
            <v>M3</v>
          </cell>
          <cell r="H167">
            <v>7700000</v>
          </cell>
        </row>
        <row r="168">
          <cell r="C168" t="str">
            <v>Kayu Jati Balok</v>
          </cell>
          <cell r="G168" t="str">
            <v>M3</v>
          </cell>
          <cell r="H168">
            <v>29700000</v>
          </cell>
        </row>
        <row r="169">
          <cell r="C169" t="str">
            <v>Kayu Jati Papan</v>
          </cell>
          <cell r="G169" t="str">
            <v>M3</v>
          </cell>
          <cell r="H169">
            <v>28600000</v>
          </cell>
        </row>
        <row r="170">
          <cell r="C170" t="str">
            <v>Kayu Merbau Balok</v>
          </cell>
          <cell r="G170" t="str">
            <v>M3</v>
          </cell>
          <cell r="H170">
            <v>8030000</v>
          </cell>
        </row>
        <row r="171">
          <cell r="C171" t="str">
            <v>Kayu Merbau Papan</v>
          </cell>
          <cell r="G171" t="str">
            <v>M3</v>
          </cell>
          <cell r="H171">
            <v>8580000</v>
          </cell>
        </row>
        <row r="172">
          <cell r="C172" t="str">
            <v>Kayu Terentang</v>
          </cell>
          <cell r="G172" t="str">
            <v>M3</v>
          </cell>
          <cell r="H172">
            <v>2000000</v>
          </cell>
        </row>
        <row r="173">
          <cell r="C173" t="str">
            <v>Kayu Profil 1/5</v>
          </cell>
          <cell r="G173" t="str">
            <v>M'</v>
          </cell>
          <cell r="H173">
            <v>14500</v>
          </cell>
        </row>
        <row r="174">
          <cell r="C174" t="str">
            <v>Jaro</v>
          </cell>
          <cell r="G174" t="str">
            <v>Bh</v>
          </cell>
          <cell r="H174">
            <v>3000</v>
          </cell>
        </row>
        <row r="175">
          <cell r="C175" t="str">
            <v>List kayu 1/5</v>
          </cell>
          <cell r="G175" t="str">
            <v>M3</v>
          </cell>
          <cell r="H175">
            <v>8000000</v>
          </cell>
        </row>
        <row r="178">
          <cell r="C178" t="str">
            <v>Bambu Sedang</v>
          </cell>
          <cell r="G178" t="str">
            <v>Btg</v>
          </cell>
          <cell r="H178">
            <v>8000</v>
          </cell>
        </row>
        <row r="179">
          <cell r="C179" t="str">
            <v>Gedeg Klas I</v>
          </cell>
          <cell r="G179" t="str">
            <v>M2</v>
          </cell>
          <cell r="H179">
            <v>12000</v>
          </cell>
        </row>
        <row r="182">
          <cell r="C182" t="str">
            <v>Bataco Kualitas I</v>
          </cell>
          <cell r="G182" t="str">
            <v>Bh</v>
          </cell>
          <cell r="H182">
            <v>1400</v>
          </cell>
        </row>
        <row r="183">
          <cell r="C183" t="str">
            <v>Kerawang PC</v>
          </cell>
          <cell r="G183" t="str">
            <v>Bh</v>
          </cell>
          <cell r="H183">
            <v>4000</v>
          </cell>
        </row>
        <row r="184">
          <cell r="C184" t="str">
            <v>Buis Beton 30 x 100 Cm</v>
          </cell>
          <cell r="G184" t="str">
            <v>Bh</v>
          </cell>
          <cell r="H184">
            <v>50000</v>
          </cell>
        </row>
        <row r="185">
          <cell r="C185" t="str">
            <v>Buis Beton 50 x 100 Cm</v>
          </cell>
          <cell r="G185" t="str">
            <v>Bh</v>
          </cell>
          <cell r="H185">
            <v>55000</v>
          </cell>
        </row>
        <row r="186">
          <cell r="C186" t="str">
            <v>Paving Block 6 cm PC</v>
          </cell>
          <cell r="G186" t="str">
            <v>M2</v>
          </cell>
          <cell r="H186">
            <v>57000</v>
          </cell>
        </row>
        <row r="187">
          <cell r="C187" t="str">
            <v>Paving Block 8 cm PC</v>
          </cell>
          <cell r="G187" t="str">
            <v>M2</v>
          </cell>
          <cell r="H187">
            <v>68000</v>
          </cell>
        </row>
        <row r="190">
          <cell r="C190" t="str">
            <v>Kaca Bening 3 mm</v>
          </cell>
          <cell r="G190" t="str">
            <v>M2</v>
          </cell>
          <cell r="H190">
            <v>60000</v>
          </cell>
        </row>
        <row r="191">
          <cell r="C191" t="str">
            <v>Kaca Bening 5 mm</v>
          </cell>
          <cell r="G191" t="str">
            <v>M2</v>
          </cell>
          <cell r="H191">
            <v>67500</v>
          </cell>
        </row>
        <row r="192">
          <cell r="C192" t="str">
            <v>Kaca Es / Kapur 3 mm</v>
          </cell>
          <cell r="G192" t="str">
            <v>M2</v>
          </cell>
          <cell r="H192">
            <v>80000</v>
          </cell>
        </row>
        <row r="193">
          <cell r="C193" t="str">
            <v>Jendela nako</v>
          </cell>
          <cell r="G193" t="str">
            <v>Daun</v>
          </cell>
          <cell r="H193">
            <v>22000</v>
          </cell>
        </row>
        <row r="194">
          <cell r="C194" t="str">
            <v>Kaca Ryben 5 mm</v>
          </cell>
          <cell r="G194" t="str">
            <v>M2</v>
          </cell>
          <cell r="H194">
            <v>80000</v>
          </cell>
        </row>
        <row r="195">
          <cell r="C195" t="str">
            <v>Glass Block</v>
          </cell>
          <cell r="G195" t="str">
            <v>Biji</v>
          </cell>
          <cell r="H195">
            <v>12000</v>
          </cell>
        </row>
        <row r="198">
          <cell r="C198" t="str">
            <v>Eternit Plafond Klas I</v>
          </cell>
          <cell r="G198" t="str">
            <v>Lbr</v>
          </cell>
          <cell r="H198">
            <v>14000</v>
          </cell>
        </row>
        <row r="199">
          <cell r="C199" t="str">
            <v>Eternit Plafond Klas II</v>
          </cell>
          <cell r="G199" t="str">
            <v>Lbr</v>
          </cell>
          <cell r="H199">
            <v>13400</v>
          </cell>
        </row>
        <row r="200">
          <cell r="C200" t="str">
            <v>Triplex 3 mm ( Jati )</v>
          </cell>
          <cell r="G200" t="str">
            <v>Lbr</v>
          </cell>
          <cell r="H200">
            <v>56000</v>
          </cell>
        </row>
        <row r="201">
          <cell r="C201" t="str">
            <v>Triplex 4 mm</v>
          </cell>
          <cell r="G201" t="str">
            <v>Lbr</v>
          </cell>
          <cell r="H201">
            <v>68000</v>
          </cell>
        </row>
        <row r="202">
          <cell r="C202" t="str">
            <v>Triplex 6 mm</v>
          </cell>
          <cell r="G202" t="str">
            <v>Lbr</v>
          </cell>
          <cell r="H202">
            <v>63000</v>
          </cell>
        </row>
        <row r="203">
          <cell r="C203" t="str">
            <v>Multiplek 6 mm</v>
          </cell>
          <cell r="G203" t="str">
            <v>Lbr</v>
          </cell>
          <cell r="H203">
            <v>63000</v>
          </cell>
        </row>
        <row r="204">
          <cell r="C204" t="str">
            <v>Multiplek 9 mm</v>
          </cell>
          <cell r="G204" t="str">
            <v>Lbr</v>
          </cell>
          <cell r="H204">
            <v>85000</v>
          </cell>
        </row>
        <row r="205">
          <cell r="C205" t="str">
            <v>Multipek ( Teak Block ) 12 mm</v>
          </cell>
          <cell r="G205" t="str">
            <v>Lbr</v>
          </cell>
          <cell r="H205">
            <v>127000</v>
          </cell>
        </row>
        <row r="206">
          <cell r="C206" t="str">
            <v>Plywood 3 mm</v>
          </cell>
          <cell r="G206" t="str">
            <v>Lbr</v>
          </cell>
          <cell r="H206">
            <v>77000</v>
          </cell>
        </row>
        <row r="207">
          <cell r="C207" t="str">
            <v>Plywood 4 mm</v>
          </cell>
          <cell r="G207" t="str">
            <v>Lbr</v>
          </cell>
          <cell r="H207">
            <v>82500</v>
          </cell>
        </row>
        <row r="208">
          <cell r="C208" t="str">
            <v>Plywood 9 mm</v>
          </cell>
          <cell r="G208" t="str">
            <v>Lbr</v>
          </cell>
          <cell r="H208">
            <v>94500</v>
          </cell>
        </row>
        <row r="209">
          <cell r="C209" t="str">
            <v>Tripleks Alum Tekstur Jeruk</v>
          </cell>
          <cell r="G209" t="str">
            <v>Lbr</v>
          </cell>
          <cell r="H209">
            <v>75000</v>
          </cell>
        </row>
        <row r="210">
          <cell r="C210" t="str">
            <v>Kalsiboard</v>
          </cell>
          <cell r="G210" t="str">
            <v>Lbr</v>
          </cell>
          <cell r="H210">
            <v>47500</v>
          </cell>
        </row>
        <row r="211">
          <cell r="C211" t="str">
            <v>Gypsum Board</v>
          </cell>
          <cell r="G211" t="str">
            <v>Lbr</v>
          </cell>
          <cell r="H211">
            <v>82500</v>
          </cell>
        </row>
        <row r="212">
          <cell r="C212" t="str">
            <v>Plat Asbes 6 mm</v>
          </cell>
          <cell r="G212" t="str">
            <v>Lbr</v>
          </cell>
          <cell r="H212">
            <v>15000</v>
          </cell>
        </row>
        <row r="213">
          <cell r="C213" t="str">
            <v>Keramik 30 x 30 Polos KW I</v>
          </cell>
          <cell r="G213" t="str">
            <v>Bh</v>
          </cell>
          <cell r="H213">
            <v>2909.090909090909</v>
          </cell>
        </row>
        <row r="214">
          <cell r="C214" t="str">
            <v>Keramik 10 x 30 Polos KW I</v>
          </cell>
          <cell r="G214" t="str">
            <v>Bh</v>
          </cell>
          <cell r="H214">
            <v>969.69696969696963</v>
          </cell>
        </row>
        <row r="215">
          <cell r="C215" t="str">
            <v>Keramik 30 x 30 Anti Slip</v>
          </cell>
          <cell r="G215" t="str">
            <v>Bh</v>
          </cell>
          <cell r="H215">
            <v>3600</v>
          </cell>
        </row>
        <row r="216">
          <cell r="C216" t="str">
            <v>Keramik 20 x 20 Polos</v>
          </cell>
          <cell r="G216" t="str">
            <v>Bh</v>
          </cell>
          <cell r="H216">
            <v>1520</v>
          </cell>
        </row>
        <row r="217">
          <cell r="C217" t="str">
            <v>Tegel PC 20 x 20 Cm</v>
          </cell>
          <cell r="G217" t="str">
            <v>Bh</v>
          </cell>
          <cell r="H217">
            <v>1120</v>
          </cell>
        </row>
        <row r="218">
          <cell r="C218" t="str">
            <v>Tegel PC 15 x 20 Cm</v>
          </cell>
          <cell r="G218" t="str">
            <v>Bh</v>
          </cell>
          <cell r="H218">
            <v>780</v>
          </cell>
        </row>
        <row r="219">
          <cell r="C219" t="str">
            <v>Tegel Warna 20/20 Cm</v>
          </cell>
          <cell r="G219" t="str">
            <v>Bh</v>
          </cell>
          <cell r="H219">
            <v>1700</v>
          </cell>
        </row>
        <row r="220">
          <cell r="C220" t="str">
            <v>Tegel Warna 30/30 Cm</v>
          </cell>
          <cell r="G220" t="str">
            <v>M2</v>
          </cell>
          <cell r="H220">
            <v>3000</v>
          </cell>
        </row>
        <row r="223">
          <cell r="C223" t="str">
            <v>Besi Beton</v>
          </cell>
          <cell r="G223" t="str">
            <v>Kg</v>
          </cell>
          <cell r="H223">
            <v>6000</v>
          </cell>
        </row>
        <row r="224">
          <cell r="C224" t="str">
            <v>Kawat Beton</v>
          </cell>
          <cell r="G224" t="str">
            <v>Kg</v>
          </cell>
          <cell r="H224">
            <v>14000</v>
          </cell>
        </row>
        <row r="225">
          <cell r="C225" t="str">
            <v>Beugel U</v>
          </cell>
          <cell r="G225" t="str">
            <v>Bh</v>
          </cell>
          <cell r="H225">
            <v>25000</v>
          </cell>
        </row>
        <row r="226">
          <cell r="C226" t="str">
            <v>Plat U</v>
          </cell>
          <cell r="G226" t="str">
            <v>Bh</v>
          </cell>
          <cell r="H226">
            <v>27500</v>
          </cell>
        </row>
        <row r="227">
          <cell r="C227" t="str">
            <v>Plat Lurus</v>
          </cell>
          <cell r="G227" t="str">
            <v>Bh</v>
          </cell>
          <cell r="H227">
            <v>20000</v>
          </cell>
        </row>
        <row r="228">
          <cell r="C228" t="str">
            <v>Besi Strip ( Kg )</v>
          </cell>
          <cell r="G228" t="str">
            <v>Kg</v>
          </cell>
          <cell r="H228">
            <v>18000</v>
          </cell>
        </row>
        <row r="229">
          <cell r="C229" t="str">
            <v>Besi Strip</v>
          </cell>
          <cell r="G229" t="str">
            <v>M2</v>
          </cell>
          <cell r="H229">
            <v>46700</v>
          </cell>
        </row>
        <row r="230">
          <cell r="C230" t="str">
            <v>Besi Profil WF</v>
          </cell>
          <cell r="G230" t="str">
            <v>Kg</v>
          </cell>
          <cell r="H230">
            <v>20000</v>
          </cell>
        </row>
        <row r="233">
          <cell r="C233" t="str">
            <v>Paku biasa 1/2" - 1" (Paku List)</v>
          </cell>
          <cell r="G233" t="str">
            <v>Kg</v>
          </cell>
          <cell r="H233">
            <v>14000</v>
          </cell>
        </row>
        <row r="234">
          <cell r="C234" t="str">
            <v>Paku 3 - 7 cm (usuk)</v>
          </cell>
          <cell r="G234" t="str">
            <v>Kg</v>
          </cell>
          <cell r="H234">
            <v>13000</v>
          </cell>
        </row>
        <row r="235">
          <cell r="C235" t="str">
            <v>Paku Skrup 1/2</v>
          </cell>
          <cell r="G235" t="str">
            <v>Kg</v>
          </cell>
          <cell r="H235">
            <v>9000</v>
          </cell>
        </row>
        <row r="236">
          <cell r="C236" t="str">
            <v>Paku Skrup 2</v>
          </cell>
          <cell r="G236" t="str">
            <v>Kg</v>
          </cell>
          <cell r="H236">
            <v>16000</v>
          </cell>
        </row>
        <row r="237">
          <cell r="C237" t="str">
            <v>Paku Skrup 3.5"</v>
          </cell>
          <cell r="G237" t="str">
            <v>Kg</v>
          </cell>
          <cell r="H237">
            <v>24000</v>
          </cell>
        </row>
        <row r="238">
          <cell r="C238" t="str">
            <v>Paku biasa 2" - 5" (Paku Reng )</v>
          </cell>
          <cell r="F238" t="str">
            <v>M. 188</v>
          </cell>
          <cell r="G238" t="str">
            <v>Kg</v>
          </cell>
          <cell r="H238">
            <v>13000</v>
          </cell>
        </row>
        <row r="239">
          <cell r="C239" t="str">
            <v>Paku Pancing 60 x 230</v>
          </cell>
          <cell r="G239" t="str">
            <v>Kg</v>
          </cell>
          <cell r="H239">
            <v>26000</v>
          </cell>
        </row>
        <row r="240">
          <cell r="C240" t="str">
            <v>Baut 12 cm</v>
          </cell>
          <cell r="G240" t="str">
            <v>Bh</v>
          </cell>
          <cell r="H240">
            <v>4500</v>
          </cell>
        </row>
        <row r="241">
          <cell r="C241" t="str">
            <v>Baut 15 cm</v>
          </cell>
          <cell r="G241" t="str">
            <v>Bh</v>
          </cell>
          <cell r="H241">
            <v>5500</v>
          </cell>
        </row>
        <row r="242">
          <cell r="C242" t="str">
            <v>Baut 25 cm</v>
          </cell>
          <cell r="G242" t="str">
            <v>Bh</v>
          </cell>
          <cell r="H242">
            <v>6000</v>
          </cell>
        </row>
        <row r="245">
          <cell r="C245" t="str">
            <v>Kait Angin</v>
          </cell>
          <cell r="G245" t="str">
            <v>Ps</v>
          </cell>
          <cell r="H245">
            <v>12000</v>
          </cell>
        </row>
        <row r="246">
          <cell r="C246" t="str">
            <v>Grendel Jendela</v>
          </cell>
          <cell r="G246" t="str">
            <v>Bh</v>
          </cell>
          <cell r="H246">
            <v>8250</v>
          </cell>
        </row>
        <row r="247">
          <cell r="C247" t="str">
            <v>Grendel Pintu</v>
          </cell>
          <cell r="G247" t="str">
            <v>Bh</v>
          </cell>
          <cell r="H247">
            <v>13750</v>
          </cell>
        </row>
        <row r="248">
          <cell r="C248" t="str">
            <v>Engsel Kupu - Kupu Pintu</v>
          </cell>
          <cell r="G248" t="str">
            <v>Ps</v>
          </cell>
          <cell r="H248">
            <v>20000</v>
          </cell>
        </row>
        <row r="249">
          <cell r="C249" t="str">
            <v>Engsel Kupu - Kupu Jendela</v>
          </cell>
          <cell r="G249" t="str">
            <v>Ps</v>
          </cell>
          <cell r="H249">
            <v>14000</v>
          </cell>
        </row>
        <row r="250">
          <cell r="C250" t="str">
            <v>Kunci Tanam ( Yale 2 Slaag )</v>
          </cell>
          <cell r="G250" t="str">
            <v>Bh</v>
          </cell>
          <cell r="H250">
            <v>82500</v>
          </cell>
        </row>
        <row r="251">
          <cell r="C251" t="str">
            <v>Kunci Slot</v>
          </cell>
          <cell r="G251" t="str">
            <v>Bh</v>
          </cell>
          <cell r="H251">
            <v>75000</v>
          </cell>
        </row>
        <row r="255">
          <cell r="C255" t="str">
            <v>Amplas</v>
          </cell>
          <cell r="G255" t="str">
            <v>Lbr</v>
          </cell>
          <cell r="H255">
            <v>2000</v>
          </cell>
        </row>
        <row r="256">
          <cell r="C256" t="str">
            <v>Kuas</v>
          </cell>
          <cell r="G256" t="str">
            <v>Bh</v>
          </cell>
          <cell r="H256">
            <v>5000</v>
          </cell>
        </row>
        <row r="257">
          <cell r="C257" t="str">
            <v>Cat Meni Kayu</v>
          </cell>
          <cell r="G257" t="str">
            <v>Kg</v>
          </cell>
          <cell r="H257">
            <v>18500</v>
          </cell>
        </row>
        <row r="258">
          <cell r="C258" t="str">
            <v>Dempul</v>
          </cell>
          <cell r="G258" t="str">
            <v>Ltr</v>
          </cell>
          <cell r="H258">
            <v>12000</v>
          </cell>
        </row>
        <row r="259">
          <cell r="C259" t="str">
            <v>Cat Dasar Kayu</v>
          </cell>
          <cell r="G259" t="str">
            <v>Kg</v>
          </cell>
          <cell r="H259">
            <v>20000</v>
          </cell>
        </row>
        <row r="260">
          <cell r="C260" t="str">
            <v>Wood Filer</v>
          </cell>
          <cell r="G260" t="str">
            <v>Kg</v>
          </cell>
          <cell r="H260">
            <v>32500</v>
          </cell>
        </row>
        <row r="261">
          <cell r="C261" t="str">
            <v>Solar Yellow</v>
          </cell>
          <cell r="G261" t="str">
            <v>Kg</v>
          </cell>
          <cell r="H261">
            <v>42000</v>
          </cell>
        </row>
        <row r="262">
          <cell r="C262" t="str">
            <v>Politur Ultran</v>
          </cell>
          <cell r="G262" t="str">
            <v>Kg</v>
          </cell>
          <cell r="H262">
            <v>37500</v>
          </cell>
        </row>
        <row r="263">
          <cell r="C263" t="str">
            <v>Impra</v>
          </cell>
          <cell r="G263" t="str">
            <v>Kg</v>
          </cell>
          <cell r="H263">
            <v>29700</v>
          </cell>
        </row>
        <row r="264">
          <cell r="C264" t="str">
            <v>Vernis</v>
          </cell>
          <cell r="G264" t="str">
            <v>Kg</v>
          </cell>
          <cell r="H264">
            <v>27500</v>
          </cell>
        </row>
        <row r="265">
          <cell r="C265" t="str">
            <v>Mowileks</v>
          </cell>
          <cell r="G265" t="str">
            <v>Ltr</v>
          </cell>
          <cell r="H265">
            <v>50600</v>
          </cell>
        </row>
        <row r="266">
          <cell r="C266" t="str">
            <v>Tinner</v>
          </cell>
          <cell r="G266" t="str">
            <v>Ltr</v>
          </cell>
          <cell r="H266">
            <v>25000</v>
          </cell>
        </row>
        <row r="267">
          <cell r="C267" t="str">
            <v>Cat Kayu Emco</v>
          </cell>
          <cell r="G267" t="str">
            <v>Kg</v>
          </cell>
          <cell r="H267">
            <v>40000</v>
          </cell>
        </row>
        <row r="269">
          <cell r="C269" t="str">
            <v>Plamur Tembok</v>
          </cell>
          <cell r="G269" t="str">
            <v>Kg</v>
          </cell>
          <cell r="H269">
            <v>9000</v>
          </cell>
        </row>
        <row r="270">
          <cell r="C270" t="str">
            <v>Cat Tembok Decolith</v>
          </cell>
          <cell r="G270" t="str">
            <v>Kg</v>
          </cell>
          <cell r="H270">
            <v>22100</v>
          </cell>
        </row>
        <row r="271">
          <cell r="C271" t="str">
            <v>Cat Tembok Emco</v>
          </cell>
          <cell r="G271" t="str">
            <v>Kg</v>
          </cell>
          <cell r="H271">
            <v>27500</v>
          </cell>
        </row>
        <row r="272">
          <cell r="C272" t="str">
            <v>Cat Tembok ICI</v>
          </cell>
          <cell r="G272" t="str">
            <v>Kg</v>
          </cell>
          <cell r="H272">
            <v>62900</v>
          </cell>
        </row>
        <row r="273">
          <cell r="C273" t="str">
            <v>Cat Tembok Djarum</v>
          </cell>
          <cell r="G273" t="str">
            <v>Kg</v>
          </cell>
          <cell r="H273">
            <v>8500</v>
          </cell>
        </row>
        <row r="274">
          <cell r="C274" t="str">
            <v>Cat Tembok Toyopaint</v>
          </cell>
          <cell r="G274" t="str">
            <v>Kg</v>
          </cell>
          <cell r="H274">
            <v>20500</v>
          </cell>
        </row>
        <row r="275">
          <cell r="C275" t="str">
            <v>Cat Tembok Vinippaint</v>
          </cell>
          <cell r="G275" t="str">
            <v>Kg</v>
          </cell>
          <cell r="H275">
            <v>24800</v>
          </cell>
        </row>
        <row r="276">
          <cell r="C276" t="str">
            <v>Cat Tembok Vinileks</v>
          </cell>
          <cell r="G276" t="str">
            <v>Kg</v>
          </cell>
          <cell r="H276">
            <v>15000</v>
          </cell>
        </row>
        <row r="277">
          <cell r="C277" t="str">
            <v xml:space="preserve">Cat Dasar Tembok </v>
          </cell>
          <cell r="G277" t="str">
            <v>Kg</v>
          </cell>
          <cell r="H277">
            <v>10000</v>
          </cell>
        </row>
        <row r="278">
          <cell r="C278" t="str">
            <v>Cat Besi</v>
          </cell>
          <cell r="G278" t="str">
            <v>Kg</v>
          </cell>
          <cell r="H278">
            <v>34000</v>
          </cell>
        </row>
        <row r="279">
          <cell r="C279" t="str">
            <v>Cat Jembatan</v>
          </cell>
          <cell r="F279" t="str">
            <v>M. 050</v>
          </cell>
          <cell r="G279" t="str">
            <v>Kg</v>
          </cell>
          <cell r="H279">
            <v>41800</v>
          </cell>
        </row>
        <row r="280">
          <cell r="C280" t="str">
            <v>Cat Meni Besi</v>
          </cell>
          <cell r="G280" t="str">
            <v>Kg</v>
          </cell>
          <cell r="H280">
            <v>18500</v>
          </cell>
        </row>
        <row r="281">
          <cell r="C281" t="str">
            <v>Waterproofing</v>
          </cell>
          <cell r="G281" t="str">
            <v>Ltr</v>
          </cell>
          <cell r="H281">
            <v>55000</v>
          </cell>
        </row>
        <row r="284">
          <cell r="C284" t="str">
            <v>Urinoir KIA Putih</v>
          </cell>
          <cell r="G284" t="str">
            <v>Bh</v>
          </cell>
          <cell r="H284">
            <v>165000</v>
          </cell>
        </row>
        <row r="285">
          <cell r="C285" t="str">
            <v>Washtafel</v>
          </cell>
          <cell r="G285" t="str">
            <v>Bh</v>
          </cell>
          <cell r="H285">
            <v>275000</v>
          </cell>
        </row>
        <row r="286">
          <cell r="C286" t="str">
            <v>Keran Air</v>
          </cell>
          <cell r="G286" t="str">
            <v>Bh</v>
          </cell>
          <cell r="H286">
            <v>17500</v>
          </cell>
        </row>
        <row r="287">
          <cell r="C287" t="str">
            <v>Floor Drain</v>
          </cell>
          <cell r="G287" t="str">
            <v>Bh</v>
          </cell>
          <cell r="H287">
            <v>25000</v>
          </cell>
        </row>
        <row r="288">
          <cell r="C288" t="str">
            <v>Bak Mandi Fiber Glass(70x70x66)cm</v>
          </cell>
          <cell r="G288" t="str">
            <v>Bh</v>
          </cell>
          <cell r="H288">
            <v>195000</v>
          </cell>
        </row>
        <row r="289">
          <cell r="C289" t="str">
            <v>Closed Duduk Monoblok C420/W Muda</v>
          </cell>
          <cell r="G289" t="str">
            <v>Bh</v>
          </cell>
          <cell r="H289">
            <v>1000000</v>
          </cell>
        </row>
        <row r="290">
          <cell r="C290" t="str">
            <v>Closed Jongkok KIA Warna</v>
          </cell>
          <cell r="G290" t="str">
            <v>Bh</v>
          </cell>
          <cell r="H290">
            <v>100000</v>
          </cell>
        </row>
        <row r="291">
          <cell r="C291" t="str">
            <v>TOTO CE 9/N 150 NW</v>
          </cell>
          <cell r="G291" t="str">
            <v>Bh</v>
          </cell>
          <cell r="H291">
            <v>2827000</v>
          </cell>
        </row>
        <row r="292">
          <cell r="C292" t="str">
            <v>Pompa Air Dragon</v>
          </cell>
          <cell r="G292" t="str">
            <v>Bh</v>
          </cell>
          <cell r="H292">
            <v>742500</v>
          </cell>
        </row>
        <row r="293">
          <cell r="C293" t="str">
            <v>Pompa Air Sanyo 150 Watt/9M</v>
          </cell>
          <cell r="G293" t="str">
            <v>Bh</v>
          </cell>
          <cell r="H293">
            <v>1672500</v>
          </cell>
        </row>
        <row r="294">
          <cell r="C294" t="str">
            <v>Pompa Air Sanyo 250 Watt/30M</v>
          </cell>
          <cell r="G294" t="str">
            <v>Bh</v>
          </cell>
          <cell r="H294">
            <v>3049700</v>
          </cell>
        </row>
        <row r="297">
          <cell r="C297" t="str">
            <v>Pipa Galvanis 1"</v>
          </cell>
          <cell r="G297" t="str">
            <v>M'</v>
          </cell>
          <cell r="H297">
            <v>18750</v>
          </cell>
        </row>
        <row r="298">
          <cell r="C298" t="str">
            <v>Pipa Galvanis 1 1/2"</v>
          </cell>
          <cell r="G298" t="str">
            <v>M'</v>
          </cell>
          <cell r="H298">
            <v>21666.666666666668</v>
          </cell>
        </row>
        <row r="299">
          <cell r="C299" t="str">
            <v>Pipa Galvanis 2"</v>
          </cell>
          <cell r="G299" t="str">
            <v>M'</v>
          </cell>
          <cell r="H299">
            <v>24166.666666666668</v>
          </cell>
        </row>
        <row r="300">
          <cell r="C300" t="str">
            <v>Pipa Galvanis 3"</v>
          </cell>
          <cell r="G300" t="str">
            <v>M'</v>
          </cell>
          <cell r="H300">
            <v>119100</v>
          </cell>
        </row>
        <row r="301">
          <cell r="C301" t="str">
            <v>Pipa Galvanis 1,5 BSA</v>
          </cell>
          <cell r="G301" t="str">
            <v>M'</v>
          </cell>
          <cell r="H301">
            <v>55000</v>
          </cell>
        </row>
        <row r="302">
          <cell r="C302" t="str">
            <v>Pipa Galvanis 2</v>
          </cell>
          <cell r="G302" t="str">
            <v>M'</v>
          </cell>
          <cell r="H302">
            <v>73300</v>
          </cell>
        </row>
        <row r="303">
          <cell r="C303" t="str">
            <v>Pipa PVC tipe AW Ø 0,5" P = 4 m</v>
          </cell>
          <cell r="G303" t="str">
            <v>M'</v>
          </cell>
          <cell r="H303">
            <v>4500</v>
          </cell>
        </row>
        <row r="304">
          <cell r="C304" t="str">
            <v>Pipa PVC tipe AW Ø 0,75" P = 4 m</v>
          </cell>
          <cell r="G304" t="str">
            <v>M'</v>
          </cell>
          <cell r="H304">
            <v>5500</v>
          </cell>
        </row>
        <row r="305">
          <cell r="C305" t="str">
            <v>Pipa PVC tipe AW Ø 1" P = 4 m</v>
          </cell>
          <cell r="G305" t="str">
            <v>M'</v>
          </cell>
          <cell r="H305">
            <v>7000</v>
          </cell>
        </row>
        <row r="306">
          <cell r="C306" t="str">
            <v>Pipa PVC tipe AW Ø 1,5" P = 4 m</v>
          </cell>
          <cell r="G306" t="str">
            <v>M'</v>
          </cell>
          <cell r="H306">
            <v>13250</v>
          </cell>
        </row>
        <row r="307">
          <cell r="C307" t="str">
            <v>Pipa PVC tipe AW Ø 2" P = 4 m</v>
          </cell>
          <cell r="G307" t="str">
            <v>M'</v>
          </cell>
          <cell r="H307">
            <v>18750</v>
          </cell>
        </row>
        <row r="308">
          <cell r="C308" t="str">
            <v>Pipa PVC tipe AW Ø 3" P = 4 m</v>
          </cell>
          <cell r="G308" t="str">
            <v>M'</v>
          </cell>
          <cell r="H308">
            <v>35000</v>
          </cell>
        </row>
        <row r="309">
          <cell r="C309" t="str">
            <v>Pipa PVC tipe AW Ø 4" P = 4 m</v>
          </cell>
          <cell r="G309" t="str">
            <v>M'</v>
          </cell>
          <cell r="H309">
            <v>52500</v>
          </cell>
        </row>
        <row r="312">
          <cell r="C312" t="str">
            <v>Lampu TL 20 Watt</v>
          </cell>
          <cell r="G312" t="str">
            <v>Bh</v>
          </cell>
          <cell r="H312">
            <v>20000</v>
          </cell>
        </row>
        <row r="313">
          <cell r="C313" t="str">
            <v>Lampu TL 25 Watt</v>
          </cell>
          <cell r="G313" t="str">
            <v>Bh</v>
          </cell>
          <cell r="H313">
            <v>24000</v>
          </cell>
        </row>
        <row r="314">
          <cell r="C314" t="str">
            <v>Lampu Pijar 25 Watt</v>
          </cell>
          <cell r="G314" t="str">
            <v>Bh</v>
          </cell>
          <cell r="H314">
            <v>6500</v>
          </cell>
        </row>
        <row r="315">
          <cell r="C315" t="str">
            <v>Saklar Tunggal ( Broco )</v>
          </cell>
          <cell r="G315" t="str">
            <v>Bh</v>
          </cell>
          <cell r="H315">
            <v>15000</v>
          </cell>
        </row>
        <row r="316">
          <cell r="C316" t="str">
            <v>Saklar Ganda ( Broco )</v>
          </cell>
          <cell r="G316" t="str">
            <v>Bh</v>
          </cell>
          <cell r="H316">
            <v>15000</v>
          </cell>
        </row>
        <row r="317">
          <cell r="C317" t="str">
            <v>Stop Kontak ( Broco )</v>
          </cell>
          <cell r="G317" t="str">
            <v>Bh</v>
          </cell>
          <cell r="H317">
            <v>15000</v>
          </cell>
        </row>
        <row r="318">
          <cell r="C318" t="str">
            <v xml:space="preserve">Instalasi Listrik </v>
          </cell>
          <cell r="G318" t="str">
            <v>Bh</v>
          </cell>
          <cell r="H318">
            <v>176000</v>
          </cell>
        </row>
        <row r="319">
          <cell r="C319" t="str">
            <v xml:space="preserve">Instalasi Stop Kontak </v>
          </cell>
          <cell r="G319" t="str">
            <v>Bh</v>
          </cell>
          <cell r="H319">
            <v>176000</v>
          </cell>
        </row>
        <row r="320">
          <cell r="C320" t="str">
            <v>Arde Pancang</v>
          </cell>
          <cell r="G320" t="str">
            <v>Bh</v>
          </cell>
          <cell r="H320">
            <v>27500</v>
          </cell>
        </row>
        <row r="321">
          <cell r="C321" t="str">
            <v>MCB 1 Phase</v>
          </cell>
          <cell r="G321" t="str">
            <v>Bh</v>
          </cell>
          <cell r="H321">
            <v>49500</v>
          </cell>
        </row>
        <row r="324">
          <cell r="C324" t="str">
            <v>Padas eks. Silakarang</v>
          </cell>
          <cell r="G324" t="str">
            <v>Biji</v>
          </cell>
          <cell r="H324">
            <v>15000</v>
          </cell>
        </row>
        <row r="325">
          <cell r="C325" t="str">
            <v>Paras Nusa</v>
          </cell>
          <cell r="G325" t="str">
            <v>Biji</v>
          </cell>
          <cell r="H325">
            <v>15400</v>
          </cell>
        </row>
        <row r="326">
          <cell r="C326" t="str">
            <v xml:space="preserve">Paras Kerobokan </v>
          </cell>
          <cell r="G326" t="str">
            <v>Biji</v>
          </cell>
          <cell r="H326">
            <v>9000</v>
          </cell>
        </row>
        <row r="327">
          <cell r="C327" t="str">
            <v>Paras Palimanan</v>
          </cell>
          <cell r="G327" t="str">
            <v>M2</v>
          </cell>
          <cell r="H327">
            <v>121000</v>
          </cell>
        </row>
        <row r="328">
          <cell r="C328" t="str">
            <v>Batu Hitam Karangasem</v>
          </cell>
          <cell r="G328" t="str">
            <v>M2</v>
          </cell>
          <cell r="H328">
            <v>423500</v>
          </cell>
        </row>
        <row r="331">
          <cell r="C331" t="str">
            <v>Lem Kayu</v>
          </cell>
          <cell r="G331" t="str">
            <v>Ltr</v>
          </cell>
          <cell r="H331">
            <v>10000</v>
          </cell>
        </row>
        <row r="332">
          <cell r="C332" t="str">
            <v>Minyak Bekisting</v>
          </cell>
          <cell r="G332" t="str">
            <v>Ltr</v>
          </cell>
          <cell r="H332">
            <v>12000</v>
          </cell>
        </row>
        <row r="333">
          <cell r="C333" t="str">
            <v>Formite/penjaga jarak bekisting/spacer</v>
          </cell>
          <cell r="G333" t="str">
            <v>Bh</v>
          </cell>
          <cell r="H333">
            <v>2000</v>
          </cell>
        </row>
        <row r="334">
          <cell r="C334" t="str">
            <v>Seal Tape</v>
          </cell>
          <cell r="G334" t="str">
            <v>Bh</v>
          </cell>
          <cell r="H334">
            <v>2000</v>
          </cell>
        </row>
        <row r="805">
          <cell r="F805">
            <v>150</v>
          </cell>
          <cell r="G805">
            <v>241605</v>
          </cell>
          <cell r="H805">
            <v>1809400</v>
          </cell>
          <cell r="I805">
            <v>2051005</v>
          </cell>
        </row>
        <row r="806">
          <cell r="F806">
            <v>100</v>
          </cell>
        </row>
        <row r="808">
          <cell r="F808">
            <v>465430</v>
          </cell>
          <cell r="I808">
            <v>465430</v>
          </cell>
        </row>
        <row r="809">
          <cell r="F809">
            <v>6951.5</v>
          </cell>
          <cell r="I809">
            <v>695150</v>
          </cell>
        </row>
        <row r="810">
          <cell r="F810">
            <v>109020</v>
          </cell>
          <cell r="I810">
            <v>545100</v>
          </cell>
        </row>
        <row r="811">
          <cell r="F811">
            <v>100</v>
          </cell>
          <cell r="H811">
            <v>5</v>
          </cell>
          <cell r="I811">
            <v>1705680</v>
          </cell>
        </row>
        <row r="812">
          <cell r="F812">
            <v>80</v>
          </cell>
          <cell r="H812">
            <v>5</v>
          </cell>
          <cell r="I812">
            <v>1566650</v>
          </cell>
        </row>
        <row r="813">
          <cell r="F813">
            <v>90</v>
          </cell>
          <cell r="H813">
            <v>5</v>
          </cell>
          <cell r="I813">
            <v>1636165</v>
          </cell>
        </row>
        <row r="814">
          <cell r="F814">
            <v>110</v>
          </cell>
          <cell r="H814">
            <v>5</v>
          </cell>
          <cell r="I814">
            <v>1775195</v>
          </cell>
        </row>
        <row r="815">
          <cell r="F815">
            <v>120</v>
          </cell>
          <cell r="H815">
            <v>5</v>
          </cell>
          <cell r="I815">
            <v>1844710</v>
          </cell>
        </row>
        <row r="816">
          <cell r="F816">
            <v>130</v>
          </cell>
          <cell r="H816">
            <v>5</v>
          </cell>
          <cell r="I816">
            <v>1914225</v>
          </cell>
        </row>
        <row r="817">
          <cell r="F817">
            <v>140</v>
          </cell>
          <cell r="H817">
            <v>5</v>
          </cell>
          <cell r="I817">
            <v>1983740</v>
          </cell>
        </row>
        <row r="818">
          <cell r="F818">
            <v>160</v>
          </cell>
          <cell r="H818">
            <v>5</v>
          </cell>
          <cell r="I818">
            <v>2122770</v>
          </cell>
        </row>
        <row r="819">
          <cell r="F819">
            <v>170</v>
          </cell>
          <cell r="H819">
            <v>5</v>
          </cell>
          <cell r="I819">
            <v>2192285</v>
          </cell>
        </row>
        <row r="820">
          <cell r="F820">
            <v>180</v>
          </cell>
          <cell r="H820">
            <v>5</v>
          </cell>
          <cell r="I820">
            <v>2261800</v>
          </cell>
        </row>
        <row r="821">
          <cell r="F821">
            <v>190</v>
          </cell>
          <cell r="H821">
            <v>5</v>
          </cell>
          <cell r="I821">
            <v>2331315</v>
          </cell>
        </row>
        <row r="822">
          <cell r="F822">
            <v>200</v>
          </cell>
          <cell r="H822">
            <v>5</v>
          </cell>
          <cell r="I822">
            <v>2400830</v>
          </cell>
        </row>
        <row r="823">
          <cell r="F823">
            <v>210</v>
          </cell>
          <cell r="H823">
            <v>5</v>
          </cell>
          <cell r="I823">
            <v>2470345</v>
          </cell>
        </row>
        <row r="824">
          <cell r="F824">
            <v>220</v>
          </cell>
          <cell r="H824">
            <v>5</v>
          </cell>
          <cell r="I824">
            <v>2539860</v>
          </cell>
        </row>
        <row r="825">
          <cell r="F825">
            <v>230</v>
          </cell>
          <cell r="H825">
            <v>5</v>
          </cell>
          <cell r="I825">
            <v>2609375</v>
          </cell>
        </row>
        <row r="826">
          <cell r="F826">
            <v>240</v>
          </cell>
          <cell r="H826">
            <v>5</v>
          </cell>
          <cell r="I826">
            <v>2678890</v>
          </cell>
        </row>
        <row r="827">
          <cell r="F827">
            <v>250</v>
          </cell>
          <cell r="H827">
            <v>5</v>
          </cell>
          <cell r="I827">
            <v>2748405</v>
          </cell>
        </row>
        <row r="828">
          <cell r="F828">
            <v>260</v>
          </cell>
          <cell r="H828">
            <v>5</v>
          </cell>
          <cell r="I828">
            <v>2817920</v>
          </cell>
        </row>
        <row r="829">
          <cell r="F829">
            <v>270</v>
          </cell>
          <cell r="H829">
            <v>5</v>
          </cell>
          <cell r="I829">
            <v>2887435</v>
          </cell>
        </row>
        <row r="830">
          <cell r="F830">
            <v>280</v>
          </cell>
          <cell r="H830">
            <v>5</v>
          </cell>
          <cell r="I830">
            <v>2956950</v>
          </cell>
        </row>
        <row r="831">
          <cell r="F831">
            <v>300</v>
          </cell>
          <cell r="H831">
            <v>5</v>
          </cell>
          <cell r="I831">
            <v>3047075</v>
          </cell>
        </row>
        <row r="864">
          <cell r="F864">
            <v>200</v>
          </cell>
          <cell r="G864">
            <v>272430</v>
          </cell>
          <cell r="H864">
            <v>2283800</v>
          </cell>
          <cell r="I864">
            <v>2556230</v>
          </cell>
        </row>
        <row r="865">
          <cell r="F865">
            <v>100</v>
          </cell>
        </row>
        <row r="867">
          <cell r="F867">
            <v>465430</v>
          </cell>
          <cell r="I867">
            <v>465430</v>
          </cell>
        </row>
        <row r="868">
          <cell r="F868">
            <v>6951.5</v>
          </cell>
          <cell r="I868">
            <v>695150</v>
          </cell>
        </row>
        <row r="869">
          <cell r="F869">
            <v>119020</v>
          </cell>
          <cell r="I869">
            <v>714120</v>
          </cell>
        </row>
        <row r="870">
          <cell r="F870">
            <v>100</v>
          </cell>
          <cell r="H870">
            <v>6</v>
          </cell>
          <cell r="I870">
            <v>1874700</v>
          </cell>
        </row>
        <row r="871">
          <cell r="F871">
            <v>80</v>
          </cell>
          <cell r="H871">
            <v>6</v>
          </cell>
          <cell r="I871">
            <v>1735670</v>
          </cell>
        </row>
        <row r="872">
          <cell r="F872">
            <v>90</v>
          </cell>
          <cell r="H872">
            <v>6</v>
          </cell>
          <cell r="I872">
            <v>1805185</v>
          </cell>
        </row>
        <row r="873">
          <cell r="F873">
            <v>110</v>
          </cell>
          <cell r="H873">
            <v>6</v>
          </cell>
          <cell r="I873">
            <v>1944215</v>
          </cell>
        </row>
        <row r="874">
          <cell r="F874">
            <v>120</v>
          </cell>
          <cell r="H874">
            <v>6</v>
          </cell>
          <cell r="I874">
            <v>2013730</v>
          </cell>
        </row>
        <row r="875">
          <cell r="F875">
            <v>130</v>
          </cell>
          <cell r="H875">
            <v>6</v>
          </cell>
          <cell r="I875">
            <v>2083245</v>
          </cell>
        </row>
        <row r="876">
          <cell r="F876">
            <v>140</v>
          </cell>
          <cell r="H876">
            <v>6</v>
          </cell>
          <cell r="I876">
            <v>2152760</v>
          </cell>
        </row>
        <row r="877">
          <cell r="F877">
            <v>150</v>
          </cell>
          <cell r="H877">
            <v>6</v>
          </cell>
          <cell r="I877">
            <v>2222275</v>
          </cell>
        </row>
        <row r="878">
          <cell r="F878">
            <v>160</v>
          </cell>
          <cell r="H878">
            <v>6</v>
          </cell>
          <cell r="I878">
            <v>2291790</v>
          </cell>
        </row>
        <row r="879">
          <cell r="F879">
            <v>170</v>
          </cell>
          <cell r="H879">
            <v>6</v>
          </cell>
          <cell r="I879">
            <v>2361305</v>
          </cell>
        </row>
        <row r="880">
          <cell r="F880">
            <v>180</v>
          </cell>
          <cell r="H880">
            <v>6</v>
          </cell>
          <cell r="I880">
            <v>2430820</v>
          </cell>
        </row>
        <row r="881">
          <cell r="F881">
            <v>190</v>
          </cell>
          <cell r="H881">
            <v>6</v>
          </cell>
          <cell r="I881">
            <v>2500335</v>
          </cell>
        </row>
        <row r="882">
          <cell r="F882">
            <v>210</v>
          </cell>
          <cell r="H882">
            <v>6</v>
          </cell>
          <cell r="I882">
            <v>2639365</v>
          </cell>
        </row>
        <row r="883">
          <cell r="F883">
            <v>220</v>
          </cell>
          <cell r="H883">
            <v>6</v>
          </cell>
          <cell r="I883">
            <v>2708880</v>
          </cell>
        </row>
        <row r="884">
          <cell r="F884">
            <v>230</v>
          </cell>
          <cell r="H884">
            <v>6</v>
          </cell>
          <cell r="I884">
            <v>2778395</v>
          </cell>
        </row>
        <row r="885">
          <cell r="F885">
            <v>240</v>
          </cell>
          <cell r="H885">
            <v>6</v>
          </cell>
          <cell r="I885">
            <v>2847910</v>
          </cell>
        </row>
        <row r="886">
          <cell r="F886">
            <v>250</v>
          </cell>
          <cell r="H886">
            <v>6</v>
          </cell>
          <cell r="I886">
            <v>2917425</v>
          </cell>
        </row>
        <row r="887">
          <cell r="F887">
            <v>260</v>
          </cell>
          <cell r="H887">
            <v>6</v>
          </cell>
          <cell r="I887">
            <v>2986940</v>
          </cell>
        </row>
        <row r="888">
          <cell r="F888">
            <v>270</v>
          </cell>
          <cell r="H888">
            <v>6</v>
          </cell>
          <cell r="I888">
            <v>3056455</v>
          </cell>
        </row>
        <row r="889">
          <cell r="F889">
            <v>280</v>
          </cell>
          <cell r="H889">
            <v>6</v>
          </cell>
          <cell r="I889">
            <v>3125970</v>
          </cell>
        </row>
        <row r="890">
          <cell r="F890">
            <v>300</v>
          </cell>
          <cell r="H890">
            <v>6</v>
          </cell>
          <cell r="I890">
            <v>3209320</v>
          </cell>
        </row>
        <row r="926">
          <cell r="F926">
            <v>300</v>
          </cell>
          <cell r="G926">
            <v>339580</v>
          </cell>
          <cell r="H926">
            <v>4065850</v>
          </cell>
          <cell r="I926">
            <v>4405430</v>
          </cell>
        </row>
        <row r="927">
          <cell r="F927">
            <v>100</v>
          </cell>
        </row>
        <row r="929">
          <cell r="F929">
            <v>465430</v>
          </cell>
          <cell r="I929">
            <v>465430</v>
          </cell>
        </row>
        <row r="930">
          <cell r="F930">
            <v>6951.5</v>
          </cell>
          <cell r="I930">
            <v>695150</v>
          </cell>
        </row>
        <row r="931">
          <cell r="F931">
            <v>200785</v>
          </cell>
          <cell r="I931">
            <v>2007850</v>
          </cell>
        </row>
        <row r="932">
          <cell r="F932">
            <v>100</v>
          </cell>
          <cell r="H932">
            <v>10</v>
          </cell>
          <cell r="I932">
            <v>3168430</v>
          </cell>
        </row>
        <row r="933">
          <cell r="F933">
            <v>80</v>
          </cell>
          <cell r="H933">
            <v>10</v>
          </cell>
          <cell r="I933">
            <v>3029400</v>
          </cell>
        </row>
        <row r="934">
          <cell r="F934">
            <v>90</v>
          </cell>
          <cell r="H934">
            <v>10</v>
          </cell>
          <cell r="I934">
            <v>3098915</v>
          </cell>
        </row>
        <row r="935">
          <cell r="F935">
            <v>110</v>
          </cell>
          <cell r="H935">
            <v>10</v>
          </cell>
          <cell r="I935">
            <v>3237945</v>
          </cell>
        </row>
        <row r="936">
          <cell r="F936">
            <v>120</v>
          </cell>
          <cell r="H936">
            <v>10</v>
          </cell>
          <cell r="I936">
            <v>3307460</v>
          </cell>
        </row>
        <row r="937">
          <cell r="F937">
            <v>130</v>
          </cell>
          <cell r="H937">
            <v>10</v>
          </cell>
          <cell r="I937">
            <v>3376975</v>
          </cell>
        </row>
        <row r="938">
          <cell r="F938">
            <v>140</v>
          </cell>
          <cell r="H938">
            <v>10</v>
          </cell>
          <cell r="I938">
            <v>3446490</v>
          </cell>
        </row>
        <row r="939">
          <cell r="F939">
            <v>150</v>
          </cell>
          <cell r="H939">
            <v>10</v>
          </cell>
          <cell r="I939">
            <v>3516005</v>
          </cell>
        </row>
        <row r="940">
          <cell r="F940">
            <v>160</v>
          </cell>
          <cell r="H940">
            <v>10</v>
          </cell>
          <cell r="I940">
            <v>3585520</v>
          </cell>
        </row>
        <row r="941">
          <cell r="F941">
            <v>170</v>
          </cell>
          <cell r="H941">
            <v>10</v>
          </cell>
          <cell r="I941">
            <v>3655035</v>
          </cell>
        </row>
        <row r="942">
          <cell r="F942">
            <v>180</v>
          </cell>
          <cell r="H942">
            <v>10</v>
          </cell>
          <cell r="I942">
            <v>3724550</v>
          </cell>
        </row>
        <row r="943">
          <cell r="F943">
            <v>190</v>
          </cell>
          <cell r="H943">
            <v>10</v>
          </cell>
          <cell r="I943">
            <v>3794065</v>
          </cell>
        </row>
        <row r="944">
          <cell r="F944">
            <v>200</v>
          </cell>
          <cell r="H944">
            <v>10</v>
          </cell>
          <cell r="I944">
            <v>3863580</v>
          </cell>
        </row>
        <row r="945">
          <cell r="F945">
            <v>210</v>
          </cell>
          <cell r="H945">
            <v>10</v>
          </cell>
          <cell r="I945">
            <v>3933095</v>
          </cell>
        </row>
        <row r="946">
          <cell r="F946">
            <v>220</v>
          </cell>
          <cell r="H946">
            <v>10</v>
          </cell>
          <cell r="I946">
            <v>4002610</v>
          </cell>
        </row>
        <row r="947">
          <cell r="F947">
            <v>226</v>
          </cell>
          <cell r="H947">
            <v>10</v>
          </cell>
          <cell r="I947">
            <v>4044319</v>
          </cell>
        </row>
        <row r="948">
          <cell r="F948">
            <v>230</v>
          </cell>
          <cell r="H948">
            <v>10</v>
          </cell>
          <cell r="I948">
            <v>4072125</v>
          </cell>
        </row>
        <row r="949">
          <cell r="F949">
            <v>240</v>
          </cell>
          <cell r="H949">
            <v>10</v>
          </cell>
          <cell r="I949">
            <v>4141640</v>
          </cell>
        </row>
        <row r="950">
          <cell r="F950">
            <v>250</v>
          </cell>
          <cell r="H950">
            <v>10</v>
          </cell>
          <cell r="I950">
            <v>4211155</v>
          </cell>
        </row>
        <row r="951">
          <cell r="F951">
            <v>260</v>
          </cell>
          <cell r="H951">
            <v>10</v>
          </cell>
          <cell r="I951">
            <v>4280670</v>
          </cell>
        </row>
        <row r="952">
          <cell r="F952">
            <v>270</v>
          </cell>
          <cell r="H952">
            <v>10</v>
          </cell>
          <cell r="I952">
            <v>4350185</v>
          </cell>
        </row>
        <row r="953">
          <cell r="F953">
            <v>280</v>
          </cell>
          <cell r="H953">
            <v>10</v>
          </cell>
          <cell r="I953">
            <v>4419700</v>
          </cell>
        </row>
        <row r="954">
          <cell r="F954">
            <v>310</v>
          </cell>
          <cell r="H954">
            <v>10</v>
          </cell>
          <cell r="I954">
            <v>4505620</v>
          </cell>
        </row>
        <row r="993">
          <cell r="F993">
            <v>150</v>
          </cell>
          <cell r="G993">
            <v>304825</v>
          </cell>
          <cell r="H993">
            <v>2732825</v>
          </cell>
          <cell r="I993">
            <v>3037650</v>
          </cell>
        </row>
        <row r="994">
          <cell r="F994">
            <v>200</v>
          </cell>
          <cell r="I994">
            <v>3414655</v>
          </cell>
        </row>
        <row r="995">
          <cell r="F995">
            <v>2000000</v>
          </cell>
          <cell r="G995" t="str">
            <v/>
          </cell>
          <cell r="H995">
            <v>640000</v>
          </cell>
        </row>
        <row r="996">
          <cell r="F996">
            <v>13000</v>
          </cell>
          <cell r="G996" t="str">
            <v/>
          </cell>
          <cell r="H996">
            <v>41600</v>
          </cell>
        </row>
        <row r="997">
          <cell r="F997">
            <v>12000</v>
          </cell>
          <cell r="G997" t="str">
            <v/>
          </cell>
          <cell r="H997">
            <v>19200</v>
          </cell>
        </row>
        <row r="998">
          <cell r="F998">
            <v>6000</v>
          </cell>
          <cell r="G998" t="str">
            <v/>
          </cell>
          <cell r="H998">
            <v>1260000</v>
          </cell>
        </row>
        <row r="999">
          <cell r="F999">
            <v>14000</v>
          </cell>
          <cell r="G999" t="str">
            <v/>
          </cell>
          <cell r="H999">
            <v>42000</v>
          </cell>
        </row>
        <row r="1000">
          <cell r="F1000">
            <v>975</v>
          </cell>
          <cell r="G1000" t="str">
            <v/>
          </cell>
          <cell r="H1000">
            <v>327600</v>
          </cell>
        </row>
        <row r="1001">
          <cell r="F1001">
            <v>60000</v>
          </cell>
          <cell r="G1001" t="str">
            <v/>
          </cell>
          <cell r="H1001">
            <v>32400.000000000004</v>
          </cell>
        </row>
        <row r="1002">
          <cell r="F1002">
            <v>60000</v>
          </cell>
          <cell r="G1002" t="str">
            <v/>
          </cell>
          <cell r="H1002">
            <v>48600</v>
          </cell>
        </row>
        <row r="1003">
          <cell r="F1003">
            <v>2250000</v>
          </cell>
          <cell r="G1003" t="str">
            <v/>
          </cell>
          <cell r="H1003">
            <v>315000.00000000006</v>
          </cell>
        </row>
        <row r="1004">
          <cell r="F1004">
            <v>94500</v>
          </cell>
          <cell r="G1004" t="str">
            <v/>
          </cell>
          <cell r="H1004">
            <v>264600</v>
          </cell>
        </row>
        <row r="1005">
          <cell r="F1005">
            <v>8000</v>
          </cell>
          <cell r="G1005" t="str">
            <v/>
          </cell>
          <cell r="H1005">
            <v>128000</v>
          </cell>
        </row>
        <row r="1006">
          <cell r="F1006">
            <v>26500</v>
          </cell>
          <cell r="G1006">
            <v>168275</v>
          </cell>
          <cell r="H1006" t="str">
            <v/>
          </cell>
        </row>
        <row r="1007">
          <cell r="F1007">
            <v>30000</v>
          </cell>
          <cell r="G1007">
            <v>8250</v>
          </cell>
          <cell r="H1007" t="str">
            <v/>
          </cell>
        </row>
        <row r="1008">
          <cell r="F1008">
            <v>30000</v>
          </cell>
          <cell r="G1008">
            <v>49500</v>
          </cell>
          <cell r="H1008" t="str">
            <v/>
          </cell>
        </row>
        <row r="1009">
          <cell r="F1009">
            <v>30000</v>
          </cell>
          <cell r="G1009">
            <v>42000</v>
          </cell>
          <cell r="H1009" t="str">
            <v/>
          </cell>
        </row>
        <row r="1010">
          <cell r="F1010">
            <v>40000</v>
          </cell>
          <cell r="G1010">
            <v>13320</v>
          </cell>
          <cell r="H1010" t="str">
            <v/>
          </cell>
        </row>
        <row r="1011">
          <cell r="F1011">
            <v>45000</v>
          </cell>
          <cell r="G1011">
            <v>14310</v>
          </cell>
          <cell r="H1011" t="str">
            <v/>
          </cell>
        </row>
        <row r="1012">
          <cell r="F1012">
            <v>200</v>
          </cell>
          <cell r="G1012">
            <v>295655</v>
          </cell>
          <cell r="H1012">
            <v>3119000</v>
          </cell>
          <cell r="I1012">
            <v>3414655</v>
          </cell>
        </row>
        <row r="1013">
          <cell r="F1013">
            <v>100</v>
          </cell>
          <cell r="I1013">
            <v>2820860</v>
          </cell>
        </row>
        <row r="1015">
          <cell r="F1015">
            <v>465430</v>
          </cell>
          <cell r="I1015">
            <v>465430</v>
          </cell>
        </row>
        <row r="1016">
          <cell r="F1016">
            <v>6951.5</v>
          </cell>
          <cell r="I1016">
            <v>695150</v>
          </cell>
        </row>
        <row r="1017">
          <cell r="F1017">
            <v>207535</v>
          </cell>
          <cell r="I1017">
            <v>1660280</v>
          </cell>
        </row>
        <row r="1018">
          <cell r="F1018">
            <v>100</v>
          </cell>
          <cell r="H1018">
            <v>8</v>
          </cell>
          <cell r="I1018">
            <v>2820860</v>
          </cell>
        </row>
        <row r="1019">
          <cell r="F1019">
            <v>80</v>
          </cell>
          <cell r="H1019">
            <v>8</v>
          </cell>
          <cell r="I1019">
            <v>2681830</v>
          </cell>
        </row>
        <row r="1020">
          <cell r="F1020">
            <v>90</v>
          </cell>
          <cell r="H1020">
            <v>8</v>
          </cell>
          <cell r="I1020">
            <v>2751345</v>
          </cell>
        </row>
        <row r="1021">
          <cell r="F1021">
            <v>110</v>
          </cell>
          <cell r="H1021">
            <v>8</v>
          </cell>
          <cell r="I1021">
            <v>2890375</v>
          </cell>
        </row>
        <row r="1022">
          <cell r="F1022">
            <v>120</v>
          </cell>
          <cell r="H1022">
            <v>8</v>
          </cell>
          <cell r="I1022">
            <v>2959890</v>
          </cell>
        </row>
        <row r="1023">
          <cell r="F1023">
            <v>130</v>
          </cell>
          <cell r="H1023">
            <v>8</v>
          </cell>
          <cell r="I1023">
            <v>3029405</v>
          </cell>
        </row>
        <row r="1024">
          <cell r="F1024">
            <v>140</v>
          </cell>
          <cell r="H1024">
            <v>8</v>
          </cell>
          <cell r="I1024">
            <v>3098920</v>
          </cell>
        </row>
        <row r="1025">
          <cell r="F1025">
            <v>160</v>
          </cell>
          <cell r="H1025">
            <v>8</v>
          </cell>
          <cell r="I1025">
            <v>3237950</v>
          </cell>
        </row>
        <row r="1026">
          <cell r="F1026">
            <v>170</v>
          </cell>
          <cell r="H1026">
            <v>8</v>
          </cell>
          <cell r="I1026">
            <v>3307465</v>
          </cell>
        </row>
        <row r="1027">
          <cell r="F1027">
            <v>180</v>
          </cell>
          <cell r="H1027">
            <v>8</v>
          </cell>
          <cell r="I1027">
            <v>3376980</v>
          </cell>
        </row>
        <row r="1028">
          <cell r="F1028">
            <v>190</v>
          </cell>
          <cell r="H1028">
            <v>8</v>
          </cell>
          <cell r="I1028">
            <v>3446495</v>
          </cell>
        </row>
        <row r="1029">
          <cell r="F1029">
            <v>210</v>
          </cell>
          <cell r="H1029">
            <v>8</v>
          </cell>
          <cell r="I1029">
            <v>3585525</v>
          </cell>
        </row>
        <row r="1030">
          <cell r="F1030">
            <v>220</v>
          </cell>
          <cell r="H1030">
            <v>8</v>
          </cell>
          <cell r="I1030">
            <v>3655040</v>
          </cell>
        </row>
        <row r="1031">
          <cell r="F1031">
            <v>230</v>
          </cell>
          <cell r="H1031">
            <v>8</v>
          </cell>
          <cell r="I1031">
            <v>3724555</v>
          </cell>
        </row>
        <row r="1032">
          <cell r="F1032">
            <v>240</v>
          </cell>
          <cell r="H1032">
            <v>8</v>
          </cell>
          <cell r="I1032">
            <v>3794070</v>
          </cell>
        </row>
        <row r="1033">
          <cell r="F1033">
            <v>250</v>
          </cell>
          <cell r="H1033">
            <v>8</v>
          </cell>
          <cell r="I1033">
            <v>3863585</v>
          </cell>
        </row>
        <row r="1034">
          <cell r="F1034">
            <v>260</v>
          </cell>
          <cell r="H1034">
            <v>8</v>
          </cell>
          <cell r="I1034">
            <v>3933100</v>
          </cell>
        </row>
        <row r="1035">
          <cell r="F1035">
            <v>270</v>
          </cell>
          <cell r="H1035">
            <v>8</v>
          </cell>
          <cell r="I1035">
            <v>4002615</v>
          </cell>
        </row>
        <row r="1036">
          <cell r="F1036">
            <v>280</v>
          </cell>
          <cell r="H1036">
            <v>8</v>
          </cell>
          <cell r="I1036">
            <v>4072130</v>
          </cell>
        </row>
        <row r="1037">
          <cell r="F1037">
            <v>300</v>
          </cell>
          <cell r="H1037">
            <v>8</v>
          </cell>
          <cell r="I1037">
            <v>4114330</v>
          </cell>
        </row>
        <row r="1104">
          <cell r="F1104">
            <v>200</v>
          </cell>
          <cell r="G1104">
            <v>295190</v>
          </cell>
          <cell r="H1104">
            <v>2848500</v>
          </cell>
          <cell r="I1104">
            <v>3143690</v>
          </cell>
        </row>
        <row r="1105">
          <cell r="F1105">
            <v>100</v>
          </cell>
        </row>
        <row r="1107">
          <cell r="F1107">
            <v>465430</v>
          </cell>
          <cell r="I1107">
            <v>465430</v>
          </cell>
        </row>
        <row r="1108">
          <cell r="F1108">
            <v>6951.5</v>
          </cell>
          <cell r="I1108">
            <v>695150</v>
          </cell>
        </row>
        <row r="1109">
          <cell r="F1109">
            <v>180185</v>
          </cell>
          <cell r="I1109">
            <v>1261295</v>
          </cell>
        </row>
        <row r="1110">
          <cell r="F1110">
            <v>100</v>
          </cell>
          <cell r="H1110">
            <v>7</v>
          </cell>
          <cell r="I1110">
            <v>2421875</v>
          </cell>
        </row>
        <row r="1111">
          <cell r="F1111">
            <v>80</v>
          </cell>
          <cell r="H1111">
            <v>7</v>
          </cell>
          <cell r="I1111">
            <v>2282845</v>
          </cell>
        </row>
        <row r="1112">
          <cell r="F1112">
            <v>90</v>
          </cell>
          <cell r="H1112">
            <v>7</v>
          </cell>
          <cell r="I1112">
            <v>2352360</v>
          </cell>
        </row>
        <row r="1113">
          <cell r="F1113">
            <v>110</v>
          </cell>
          <cell r="H1113">
            <v>7</v>
          </cell>
          <cell r="I1113">
            <v>2491390</v>
          </cell>
        </row>
        <row r="1114">
          <cell r="F1114">
            <v>120</v>
          </cell>
          <cell r="H1114">
            <v>7</v>
          </cell>
          <cell r="I1114">
            <v>2560905</v>
          </cell>
        </row>
        <row r="1115">
          <cell r="F1115">
            <v>130</v>
          </cell>
          <cell r="H1115">
            <v>7</v>
          </cell>
          <cell r="I1115">
            <v>2630420</v>
          </cell>
        </row>
        <row r="1116">
          <cell r="F1116">
            <v>140</v>
          </cell>
          <cell r="H1116">
            <v>7</v>
          </cell>
          <cell r="I1116">
            <v>2699935</v>
          </cell>
        </row>
        <row r="1117">
          <cell r="F1117">
            <v>150</v>
          </cell>
          <cell r="H1117">
            <v>7</v>
          </cell>
          <cell r="I1117">
            <v>2769450</v>
          </cell>
        </row>
        <row r="1118">
          <cell r="F1118">
            <v>160</v>
          </cell>
          <cell r="H1118">
            <v>7</v>
          </cell>
          <cell r="I1118">
            <v>2838965</v>
          </cell>
        </row>
        <row r="1119">
          <cell r="F1119">
            <v>170</v>
          </cell>
          <cell r="H1119">
            <v>7</v>
          </cell>
          <cell r="I1119">
            <v>2908480</v>
          </cell>
        </row>
        <row r="1120">
          <cell r="F1120">
            <v>180</v>
          </cell>
          <cell r="H1120">
            <v>7</v>
          </cell>
          <cell r="I1120">
            <v>2977995</v>
          </cell>
        </row>
        <row r="1121">
          <cell r="F1121">
            <v>190</v>
          </cell>
          <cell r="H1121">
            <v>7</v>
          </cell>
          <cell r="I1121">
            <v>3047510</v>
          </cell>
        </row>
        <row r="1122">
          <cell r="F1122">
            <v>210</v>
          </cell>
          <cell r="H1122">
            <v>7</v>
          </cell>
          <cell r="I1122">
            <v>3198615</v>
          </cell>
        </row>
        <row r="1148">
          <cell r="F1148">
            <v>100</v>
          </cell>
          <cell r="H1148">
            <v>7</v>
          </cell>
          <cell r="I1148">
            <v>2790075</v>
          </cell>
        </row>
        <row r="1149">
          <cell r="F1149">
            <v>60</v>
          </cell>
          <cell r="H1149">
            <v>7</v>
          </cell>
          <cell r="I1149">
            <v>2512015</v>
          </cell>
        </row>
        <row r="1150">
          <cell r="F1150">
            <v>70</v>
          </cell>
          <cell r="H1150">
            <v>7</v>
          </cell>
          <cell r="I1150">
            <v>2581530</v>
          </cell>
        </row>
        <row r="1151">
          <cell r="F1151">
            <v>80</v>
          </cell>
          <cell r="H1151">
            <v>7</v>
          </cell>
          <cell r="I1151">
            <v>2651045</v>
          </cell>
        </row>
        <row r="1152">
          <cell r="F1152">
            <v>110</v>
          </cell>
          <cell r="H1152">
            <v>7</v>
          </cell>
          <cell r="I1152">
            <v>2859590</v>
          </cell>
        </row>
        <row r="1153">
          <cell r="F1153">
            <v>120</v>
          </cell>
          <cell r="H1153">
            <v>7</v>
          </cell>
          <cell r="I1153">
            <v>2929105</v>
          </cell>
        </row>
        <row r="1154">
          <cell r="F1154">
            <v>130</v>
          </cell>
          <cell r="H1154">
            <v>7</v>
          </cell>
          <cell r="I1154">
            <v>2928455</v>
          </cell>
        </row>
        <row r="1723">
          <cell r="A1723" t="str">
            <v>H1</v>
          </cell>
          <cell r="I1723">
            <v>89600</v>
          </cell>
        </row>
        <row r="1732">
          <cell r="A1732" t="str">
            <v>H3a</v>
          </cell>
          <cell r="I1732">
            <v>72275</v>
          </cell>
        </row>
        <row r="1742">
          <cell r="A1742" t="str">
            <v>H3b</v>
          </cell>
          <cell r="I1742">
            <v>54950</v>
          </cell>
        </row>
        <row r="1752">
          <cell r="A1752" t="str">
            <v>H3c</v>
          </cell>
        </row>
        <row r="1761">
          <cell r="A1761" t="str">
            <v>H4</v>
          </cell>
          <cell r="I1761">
            <v>54950</v>
          </cell>
        </row>
        <row r="1770">
          <cell r="A1770" t="str">
            <v>H4a</v>
          </cell>
          <cell r="I1770">
            <v>46287.5</v>
          </cell>
        </row>
        <row r="1780">
          <cell r="A1780" t="str">
            <v>H4b</v>
          </cell>
          <cell r="I1780">
            <v>37175</v>
          </cell>
        </row>
        <row r="1985">
          <cell r="A1985" t="str">
            <v>I9</v>
          </cell>
          <cell r="I1985">
            <v>89365</v>
          </cell>
        </row>
        <row r="2045">
          <cell r="A2045" t="str">
            <v>J2</v>
          </cell>
          <cell r="I2045">
            <v>6863</v>
          </cell>
        </row>
        <row r="2054">
          <cell r="A2054" t="str">
            <v>J6</v>
          </cell>
          <cell r="I2054">
            <v>6161.5</v>
          </cell>
        </row>
        <row r="2063">
          <cell r="A2063" t="str">
            <v>J7</v>
          </cell>
          <cell r="I2063">
            <v>4991.5</v>
          </cell>
        </row>
        <row r="2411">
          <cell r="I2411">
            <v>253515</v>
          </cell>
        </row>
        <row r="2422">
          <cell r="A2422" t="str">
            <v>O2</v>
          </cell>
          <cell r="I2422">
            <v>107577.5</v>
          </cell>
        </row>
        <row r="2433">
          <cell r="A2433" t="str">
            <v>O3</v>
          </cell>
        </row>
        <row r="2445">
          <cell r="A2445" t="str">
            <v>O4</v>
          </cell>
        </row>
        <row r="2456">
          <cell r="A2456" t="str">
            <v>O5</v>
          </cell>
        </row>
        <row r="2470">
          <cell r="A2470" t="str">
            <v>O6</v>
          </cell>
        </row>
        <row r="2478">
          <cell r="A2478" t="str">
            <v>O7</v>
          </cell>
        </row>
        <row r="2521">
          <cell r="I2521">
            <v>306460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-analisa"/>
      <sheetName val="upah &amp; bahan"/>
      <sheetName val="RAB"/>
      <sheetName val="Schedule"/>
      <sheetName val="rekap"/>
      <sheetName val="shcedule"/>
      <sheetName val="ALAT"/>
      <sheetName val="ANALISA ALAT"/>
      <sheetName val="ANALISA BOW"/>
      <sheetName val="mob"/>
      <sheetName val="mob-alat"/>
      <sheetName val="Sheet13"/>
      <sheetName val="Sheet14"/>
      <sheetName val="Sheet15"/>
      <sheetName val="Sheet16"/>
    </sheetNames>
    <sheetDataSet>
      <sheetData sheetId="0">
        <row r="55">
          <cell r="I55">
            <v>22292.1</v>
          </cell>
        </row>
        <row r="119">
          <cell r="I119">
            <v>342658.12</v>
          </cell>
        </row>
        <row r="183">
          <cell r="I183">
            <v>26060.639999999999</v>
          </cell>
        </row>
        <row r="247">
          <cell r="I247">
            <v>56401.34</v>
          </cell>
        </row>
        <row r="314">
          <cell r="I314">
            <v>185634.89868000001</v>
          </cell>
        </row>
        <row r="374">
          <cell r="I374">
            <v>203418.70736</v>
          </cell>
        </row>
        <row r="438">
          <cell r="I438">
            <v>12440.725</v>
          </cell>
        </row>
        <row r="502">
          <cell r="I502">
            <v>155125.9</v>
          </cell>
        </row>
        <row r="566">
          <cell r="I566">
            <v>198734.92781999998</v>
          </cell>
        </row>
        <row r="630">
          <cell r="I630">
            <v>115701.75999999999</v>
          </cell>
        </row>
        <row r="694">
          <cell r="I694">
            <v>10572.25</v>
          </cell>
        </row>
        <row r="758">
          <cell r="I758">
            <v>9815.73</v>
          </cell>
        </row>
        <row r="821">
          <cell r="I821">
            <v>34644.92</v>
          </cell>
        </row>
        <row r="886">
          <cell r="I886">
            <v>845326.14</v>
          </cell>
        </row>
        <row r="950">
          <cell r="I950">
            <v>10132.65</v>
          </cell>
        </row>
        <row r="1014">
          <cell r="I1014">
            <v>10412.92</v>
          </cell>
        </row>
        <row r="1077">
          <cell r="I1077">
            <v>722206.22</v>
          </cell>
        </row>
        <row r="1142">
          <cell r="I1142">
            <v>656327.54</v>
          </cell>
        </row>
        <row r="1206">
          <cell r="I1206">
            <v>9406.3639999999996</v>
          </cell>
        </row>
        <row r="1270">
          <cell r="I1270">
            <v>7515.47</v>
          </cell>
        </row>
        <row r="1334">
          <cell r="I1334">
            <v>9563.11</v>
          </cell>
        </row>
        <row r="1398">
          <cell r="I1398">
            <v>317906.98632000003</v>
          </cell>
        </row>
        <row r="1462">
          <cell r="I1462">
            <v>305146.98632000003</v>
          </cell>
        </row>
        <row r="1526">
          <cell r="I1526">
            <v>362962.87390000001</v>
          </cell>
        </row>
        <row r="1590">
          <cell r="I1590">
            <v>425893.72936</v>
          </cell>
        </row>
        <row r="1654">
          <cell r="I1654">
            <v>657471.44935999997</v>
          </cell>
        </row>
        <row r="1718">
          <cell r="I1718">
            <v>794565.59774899995</v>
          </cell>
        </row>
        <row r="1782">
          <cell r="I1782">
            <v>90886.20749999999</v>
          </cell>
        </row>
        <row r="1846">
          <cell r="I1846">
            <v>27705.974999999999</v>
          </cell>
        </row>
        <row r="1910">
          <cell r="I1910">
            <v>186340.16368</v>
          </cell>
        </row>
        <row r="1975">
          <cell r="I1975">
            <v>49670.271859999993</v>
          </cell>
        </row>
        <row r="2103">
          <cell r="I2103">
            <v>682432.0780199999</v>
          </cell>
        </row>
        <row r="2167">
          <cell r="I2167">
            <v>794565.59774899995</v>
          </cell>
        </row>
        <row r="2231">
          <cell r="I2231">
            <v>2265413.03186</v>
          </cell>
        </row>
        <row r="2296">
          <cell r="I2296">
            <v>147159.58532000001</v>
          </cell>
        </row>
        <row r="2359">
          <cell r="I2359">
            <v>116875</v>
          </cell>
        </row>
        <row r="2423">
          <cell r="I2423">
            <v>116875</v>
          </cell>
        </row>
        <row r="2487">
          <cell r="I2487">
            <v>675.46138000000008</v>
          </cell>
        </row>
        <row r="2551">
          <cell r="I2551">
            <v>364939.89796000003</v>
          </cell>
        </row>
        <row r="2615">
          <cell r="I2615">
            <v>722316.22275999992</v>
          </cell>
        </row>
        <row r="2679">
          <cell r="I2679">
            <v>741096.81052000006</v>
          </cell>
        </row>
        <row r="2743">
          <cell r="I2743">
            <v>640158.05435999995</v>
          </cell>
        </row>
        <row r="2807">
          <cell r="I2807">
            <v>2013275</v>
          </cell>
        </row>
        <row r="2871">
          <cell r="I2871">
            <v>845858.2</v>
          </cell>
        </row>
        <row r="2935">
          <cell r="I2935">
            <v>47466.966800000002</v>
          </cell>
        </row>
        <row r="2999">
          <cell r="I2999">
            <v>780669.78</v>
          </cell>
        </row>
        <row r="3063">
          <cell r="I3063">
            <v>53516.966800000002</v>
          </cell>
        </row>
        <row r="3127">
          <cell r="I3127">
            <v>140216.978</v>
          </cell>
        </row>
        <row r="3191">
          <cell r="I3191">
            <v>95099.684679999991</v>
          </cell>
        </row>
        <row r="3255">
          <cell r="I3255">
            <v>116373.6618</v>
          </cell>
        </row>
        <row r="3383">
          <cell r="I3383">
            <v>30295.245200000001</v>
          </cell>
        </row>
        <row r="3447">
          <cell r="I3447">
            <v>70728.043319999997</v>
          </cell>
        </row>
        <row r="3511">
          <cell r="I3511">
            <v>675.46138000000008</v>
          </cell>
        </row>
        <row r="3575">
          <cell r="I3575">
            <v>165566.97519999999</v>
          </cell>
        </row>
      </sheetData>
      <sheetData sheetId="1">
        <row r="12">
          <cell r="F12">
            <v>4750</v>
          </cell>
          <cell r="G12">
            <v>38000</v>
          </cell>
        </row>
        <row r="13">
          <cell r="F13">
            <v>6000</v>
          </cell>
          <cell r="G13">
            <v>42000</v>
          </cell>
        </row>
        <row r="14">
          <cell r="F14">
            <v>6714</v>
          </cell>
          <cell r="G14">
            <v>47000</v>
          </cell>
        </row>
        <row r="15">
          <cell r="F15">
            <v>7143</v>
          </cell>
          <cell r="G15">
            <v>50000</v>
          </cell>
        </row>
        <row r="16">
          <cell r="F16">
            <v>6429</v>
          </cell>
          <cell r="G16">
            <v>45000</v>
          </cell>
        </row>
        <row r="17">
          <cell r="F17">
            <v>7143</v>
          </cell>
          <cell r="G17">
            <v>50000</v>
          </cell>
        </row>
        <row r="18">
          <cell r="F18">
            <v>6429</v>
          </cell>
          <cell r="G18">
            <v>45000</v>
          </cell>
        </row>
        <row r="19">
          <cell r="F19">
            <v>7143</v>
          </cell>
          <cell r="G19">
            <v>50000</v>
          </cell>
        </row>
        <row r="20">
          <cell r="F20">
            <v>6429</v>
          </cell>
          <cell r="G20">
            <v>45000</v>
          </cell>
        </row>
        <row r="21">
          <cell r="F21">
            <v>6143</v>
          </cell>
          <cell r="G21">
            <v>43000</v>
          </cell>
        </row>
        <row r="22">
          <cell r="F22">
            <v>6429</v>
          </cell>
          <cell r="G22">
            <v>45000</v>
          </cell>
        </row>
        <row r="23">
          <cell r="F23">
            <v>5714</v>
          </cell>
          <cell r="G23">
            <v>40000</v>
          </cell>
        </row>
        <row r="24">
          <cell r="F24">
            <v>6143</v>
          </cell>
          <cell r="G24">
            <v>43000</v>
          </cell>
        </row>
        <row r="25">
          <cell r="F25">
            <v>6143</v>
          </cell>
          <cell r="G25">
            <v>43000</v>
          </cell>
        </row>
        <row r="26">
          <cell r="F26">
            <v>5714</v>
          </cell>
          <cell r="G26">
            <v>40000</v>
          </cell>
        </row>
        <row r="69">
          <cell r="F69">
            <v>90000</v>
          </cell>
        </row>
        <row r="70">
          <cell r="F70">
            <v>90000</v>
          </cell>
        </row>
        <row r="71">
          <cell r="F71">
            <v>90000</v>
          </cell>
        </row>
        <row r="72">
          <cell r="F72">
            <v>93000</v>
          </cell>
        </row>
        <row r="73">
          <cell r="F73">
            <v>93000</v>
          </cell>
        </row>
        <row r="74">
          <cell r="F74">
            <v>7300</v>
          </cell>
        </row>
        <row r="75">
          <cell r="F75">
            <v>7300</v>
          </cell>
        </row>
        <row r="76">
          <cell r="F76">
            <v>3000</v>
          </cell>
        </row>
        <row r="77">
          <cell r="F77">
            <v>780</v>
          </cell>
          <cell r="G77">
            <v>39000</v>
          </cell>
        </row>
        <row r="78">
          <cell r="F78">
            <v>5700</v>
          </cell>
        </row>
        <row r="79">
          <cell r="F79">
            <v>14500</v>
          </cell>
        </row>
        <row r="80">
          <cell r="F80">
            <v>12000</v>
          </cell>
        </row>
        <row r="81">
          <cell r="F81">
            <v>12500</v>
          </cell>
        </row>
        <row r="82">
          <cell r="F82">
            <v>10000</v>
          </cell>
        </row>
        <row r="83">
          <cell r="F83">
            <v>1500000</v>
          </cell>
        </row>
        <row r="84">
          <cell r="F84">
            <v>95000</v>
          </cell>
        </row>
        <row r="85">
          <cell r="F85">
            <v>95000</v>
          </cell>
        </row>
        <row r="86">
          <cell r="F86">
            <v>15000</v>
          </cell>
        </row>
        <row r="87">
          <cell r="F87">
            <v>325000</v>
          </cell>
        </row>
        <row r="88">
          <cell r="F88">
            <v>275000</v>
          </cell>
        </row>
        <row r="89">
          <cell r="F89">
            <v>5000</v>
          </cell>
        </row>
        <row r="90">
          <cell r="F90">
            <v>20000</v>
          </cell>
        </row>
        <row r="91">
          <cell r="F91">
            <v>35000</v>
          </cell>
        </row>
        <row r="92">
          <cell r="F92">
            <v>15000</v>
          </cell>
        </row>
        <row r="94">
          <cell r="F94">
            <v>85000</v>
          </cell>
        </row>
        <row r="95">
          <cell r="F95">
            <v>2000</v>
          </cell>
        </row>
        <row r="96">
          <cell r="F96">
            <v>500</v>
          </cell>
        </row>
        <row r="97">
          <cell r="F97">
            <v>150000</v>
          </cell>
        </row>
        <row r="98">
          <cell r="F98">
            <v>4000</v>
          </cell>
        </row>
        <row r="99">
          <cell r="F99">
            <v>5500</v>
          </cell>
        </row>
        <row r="100">
          <cell r="F100">
            <v>28000</v>
          </cell>
        </row>
        <row r="101">
          <cell r="F101">
            <v>46000</v>
          </cell>
        </row>
        <row r="102">
          <cell r="F102">
            <v>35000</v>
          </cell>
        </row>
        <row r="103">
          <cell r="F103">
            <v>25000</v>
          </cell>
        </row>
        <row r="105">
          <cell r="F105">
            <v>100000</v>
          </cell>
        </row>
        <row r="106">
          <cell r="F106">
            <v>20000</v>
          </cell>
        </row>
        <row r="107">
          <cell r="F107">
            <v>30000</v>
          </cell>
        </row>
      </sheetData>
      <sheetData sheetId="2">
        <row r="16">
          <cell r="H16">
            <v>6350000</v>
          </cell>
        </row>
        <row r="20">
          <cell r="H20">
            <v>5859478.4850000003</v>
          </cell>
        </row>
        <row r="27">
          <cell r="H27">
            <v>0</v>
          </cell>
        </row>
        <row r="34">
          <cell r="H34">
            <v>4768069.5296</v>
          </cell>
        </row>
        <row r="45">
          <cell r="H45">
            <v>199327314.42618999</v>
          </cell>
        </row>
        <row r="52">
          <cell r="H52">
            <v>0</v>
          </cell>
        </row>
        <row r="63">
          <cell r="H63">
            <v>0</v>
          </cell>
        </row>
      </sheetData>
      <sheetData sheetId="3"/>
      <sheetData sheetId="4">
        <row r="25">
          <cell r="F25">
            <v>242427624.64777321</v>
          </cell>
        </row>
      </sheetData>
      <sheetData sheetId="5"/>
      <sheetData sheetId="6">
        <row r="10">
          <cell r="H10">
            <v>2000000</v>
          </cell>
        </row>
        <row r="11">
          <cell r="H11">
            <v>95000</v>
          </cell>
        </row>
        <row r="12">
          <cell r="H12">
            <v>80000</v>
          </cell>
        </row>
        <row r="13">
          <cell r="H13">
            <v>29000</v>
          </cell>
        </row>
        <row r="14">
          <cell r="H14">
            <v>30000</v>
          </cell>
        </row>
        <row r="15">
          <cell r="H15">
            <v>85000</v>
          </cell>
        </row>
        <row r="16">
          <cell r="H16">
            <v>115000</v>
          </cell>
        </row>
        <row r="17">
          <cell r="H17">
            <v>95000</v>
          </cell>
        </row>
        <row r="18">
          <cell r="H18">
            <v>159000</v>
          </cell>
        </row>
        <row r="19">
          <cell r="H19">
            <v>172000</v>
          </cell>
        </row>
        <row r="20">
          <cell r="H20">
            <v>120000</v>
          </cell>
        </row>
        <row r="21">
          <cell r="H21">
            <v>64000</v>
          </cell>
        </row>
        <row r="22">
          <cell r="H22">
            <v>78000</v>
          </cell>
        </row>
        <row r="23">
          <cell r="H23">
            <v>105000</v>
          </cell>
        </row>
        <row r="24">
          <cell r="H24">
            <v>21000</v>
          </cell>
        </row>
        <row r="25">
          <cell r="H25">
            <v>18000</v>
          </cell>
        </row>
        <row r="26">
          <cell r="H26">
            <v>94000</v>
          </cell>
        </row>
        <row r="27">
          <cell r="H27">
            <v>26000</v>
          </cell>
        </row>
        <row r="28">
          <cell r="H28">
            <v>17000</v>
          </cell>
        </row>
      </sheetData>
      <sheetData sheetId="7"/>
      <sheetData sheetId="8">
        <row r="16">
          <cell r="I16">
            <v>7824</v>
          </cell>
        </row>
        <row r="24">
          <cell r="I24">
            <v>83025</v>
          </cell>
        </row>
        <row r="35">
          <cell r="I35">
            <v>20900</v>
          </cell>
        </row>
        <row r="47">
          <cell r="I47">
            <v>42200</v>
          </cell>
        </row>
        <row r="56">
          <cell r="I56">
            <v>21085</v>
          </cell>
        </row>
      </sheetData>
      <sheetData sheetId="9">
        <row r="60">
          <cell r="H60">
            <v>6350000</v>
          </cell>
        </row>
      </sheetData>
      <sheetData sheetId="10">
        <row r="35">
          <cell r="I35">
            <v>350000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analis"/>
      <sheetName val="rab"/>
      <sheetName val="rekap"/>
      <sheetName val="cover"/>
      <sheetName val="jdwl"/>
      <sheetName val="bahan SNI"/>
      <sheetName val="Daftar Harga"/>
      <sheetName val="Daftar Upah"/>
      <sheetName val="ANALISA "/>
      <sheetName val="HARGA BAHAN (3)"/>
      <sheetName val="rek-analisa"/>
      <sheetName val="ANALISA BOW"/>
      <sheetName val="upah &amp; bahan"/>
      <sheetName val="ALAT"/>
      <sheetName val="mob-alat"/>
      <sheetName val="mob"/>
      <sheetName val="shcedule"/>
      <sheetName val="hrg sat"/>
      <sheetName val="ANALISA"/>
      <sheetName val="ANALISA SNI"/>
      <sheetName val="harga"/>
      <sheetName val="Sheet1"/>
      <sheetName val="STR"/>
      <sheetName val="S.UPAH"/>
      <sheetName val="BASIC"/>
      <sheetName val="Basic Price"/>
      <sheetName val="H.Satuan"/>
      <sheetName val="anal SNI"/>
    </sheetNames>
    <sheetDataSet>
      <sheetData sheetId="0"/>
      <sheetData sheetId="1" refreshError="1">
        <row r="10">
          <cell r="J10">
            <v>16875</v>
          </cell>
        </row>
        <row r="56">
          <cell r="J56">
            <v>21261.5</v>
          </cell>
        </row>
        <row r="153">
          <cell r="J153">
            <v>3075738.0692500002</v>
          </cell>
        </row>
        <row r="161">
          <cell r="J161">
            <v>3690035.9679999999</v>
          </cell>
        </row>
        <row r="169">
          <cell r="J169">
            <v>3275793.5212500002</v>
          </cell>
        </row>
        <row r="193">
          <cell r="J193">
            <v>3187544.8515000003</v>
          </cell>
        </row>
        <row r="254">
          <cell r="J254">
            <v>78550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cedulle tanglad )"/>
      <sheetName val="sceule 2 LEMBONGAN baru (2)"/>
      <sheetName val="RAB SDN 2 LEMBONGAN baru"/>
      <sheetName val="RAB SDN 3TANGLADBARU"/>
      <sheetName val="Perhit SD 3 tanglad baru"/>
      <sheetName val="ANALISA SNI MANGGO "/>
      <sheetName val="Perhit SD 2 LEMBONGAN"/>
      <sheetName val="ANALISA SNI"/>
      <sheetName val="HIT. Fe 3 tangla"/>
      <sheetName val="ANALISA SNI'07(ubh bgsting)"/>
      <sheetName val="PEPALIHAN 2 LEMBONGANi (B)"/>
      <sheetName val="PEPALIHAN 2 LEMBONGANi"/>
      <sheetName val="Sheet1"/>
      <sheetName val="PEPALIHAN3 TANGLA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>
        <row r="966">
          <cell r="A966" t="str">
            <v>D14b</v>
          </cell>
        </row>
        <row r="967">
          <cell r="A967" t="str">
            <v>D14d</v>
          </cell>
        </row>
        <row r="1032">
          <cell r="I1032">
            <v>3672611.875</v>
          </cell>
        </row>
        <row r="1076">
          <cell r="A1076" t="str">
            <v>D16b</v>
          </cell>
        </row>
        <row r="1078">
          <cell r="A1078" t="str">
            <v>D16d</v>
          </cell>
        </row>
        <row r="1081">
          <cell r="A1081" t="str">
            <v>D16g</v>
          </cell>
        </row>
        <row r="1173">
          <cell r="A1173" t="str">
            <v>D17b</v>
          </cell>
          <cell r="I1173">
            <v>7906476.25</v>
          </cell>
        </row>
        <row r="1174">
          <cell r="A1174" t="str">
            <v>D17d</v>
          </cell>
        </row>
        <row r="1271">
          <cell r="A1271" t="str">
            <v>D19b</v>
          </cell>
        </row>
        <row r="1273">
          <cell r="A1273" t="str">
            <v>D19d</v>
          </cell>
        </row>
        <row r="1343">
          <cell r="A1343" t="str">
            <v>D20b</v>
          </cell>
        </row>
        <row r="1344">
          <cell r="A1344" t="str">
            <v>D20c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ANALISA SNI NUSA"/>
      <sheetName val="ANALISA SNI DARAT"/>
    </sheetNames>
    <sheetDataSet>
      <sheetData sheetId="0"/>
      <sheetData sheetId="1"/>
      <sheetData sheetId="2"/>
      <sheetData sheetId="3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Harga Pipa"/>
      <sheetName val="ANALISA"/>
      <sheetName val="Reservoir"/>
      <sheetName val="R.Pompa&amp;Genset"/>
      <sheetName val="R.Trafo&amp;Panel new"/>
      <sheetName val="Kantor"/>
      <sheetName val="Sewa Lahan"/>
      <sheetName val="BadanJalan"/>
      <sheetName val="Rekap"/>
      <sheetName val="Drainase new"/>
      <sheetName val="Jalan Paving"/>
      <sheetName val="ANALISA SNI'07(ubh bgsting)"/>
      <sheetName val="analis"/>
      <sheetName val="bahan"/>
      <sheetName val="BASIC"/>
      <sheetName val="harsat"/>
      <sheetName val="anal"/>
      <sheetName val="4-Basic Price"/>
      <sheetName val="5-ALAT(1)"/>
      <sheetName val="Analisa RAB"/>
      <sheetName val="CekList"/>
      <sheetName val="Sch Tender"/>
      <sheetName val="Alat B"/>
      <sheetName val="Bahan B"/>
      <sheetName val="Upah B"/>
      <sheetName val="Lain-Lain"/>
      <sheetName val="Telusur"/>
      <sheetName val="BQ RAB"/>
      <sheetName val="THR"/>
      <sheetName val="Basic Price"/>
      <sheetName val="HARGA ALAT"/>
      <sheetName val="hrg sat"/>
      <sheetName val="DAF-1"/>
      <sheetName val="FORM X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BAHAN"/>
      <sheetName val="analisa"/>
      <sheetName val="rab.top"/>
      <sheetName val="Sheet1"/>
      <sheetName val="RAB. MEBEL"/>
      <sheetName val="perpus"/>
      <sheetName val="rekap"/>
      <sheetName val="analis"/>
      <sheetName val="ANALISA  (BARU)"/>
    </sheetNames>
    <sheetDataSet>
      <sheetData sheetId="0"/>
      <sheetData sheetId="1" refreshError="1">
        <row r="57">
          <cell r="E57">
            <v>46500</v>
          </cell>
        </row>
        <row r="58">
          <cell r="E58">
            <v>17600</v>
          </cell>
        </row>
        <row r="96">
          <cell r="E96">
            <v>2500</v>
          </cell>
        </row>
        <row r="97">
          <cell r="E97">
            <v>3000</v>
          </cell>
        </row>
        <row r="98">
          <cell r="E98">
            <v>4000</v>
          </cell>
        </row>
        <row r="100">
          <cell r="E100">
            <v>12000</v>
          </cell>
        </row>
        <row r="101">
          <cell r="E101">
            <v>16000</v>
          </cell>
        </row>
        <row r="102">
          <cell r="E102">
            <v>71500</v>
          </cell>
        </row>
        <row r="103">
          <cell r="E103">
            <v>8000</v>
          </cell>
        </row>
        <row r="104">
          <cell r="E104">
            <v>6500</v>
          </cell>
        </row>
        <row r="105">
          <cell r="E105">
            <v>2500</v>
          </cell>
        </row>
        <row r="106">
          <cell r="E106">
            <v>4000</v>
          </cell>
        </row>
        <row r="107">
          <cell r="E107">
            <v>5000</v>
          </cell>
        </row>
        <row r="117">
          <cell r="E117">
            <v>13000</v>
          </cell>
        </row>
        <row r="118">
          <cell r="E118">
            <v>17000</v>
          </cell>
        </row>
        <row r="119">
          <cell r="E119">
            <v>12000</v>
          </cell>
        </row>
        <row r="121">
          <cell r="E121">
            <v>30000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ekat"/>
      <sheetName val="Sekat2"/>
      <sheetName val="Daftari"/>
      <sheetName val="BA"/>
      <sheetName val="Pendahuluan"/>
      <sheetName val="Data Teknik"/>
      <sheetName val="Data Keu"/>
      <sheetName val="Cash Flow"/>
      <sheetName val="Schedule"/>
      <sheetName val="Kebut. Bahan"/>
      <sheetName val="Kebut. Tenaga"/>
      <sheetName val="Kebut. Alat"/>
      <sheetName val="Analisa Schedule"/>
      <sheetName val="Rekap RAP"/>
      <sheetName val="RAP"/>
      <sheetName val="Analisa"/>
      <sheetName val="Upah"/>
      <sheetName val="Bahan"/>
      <sheetName val="Alat"/>
      <sheetName val="Sub"/>
      <sheetName val="BUL"/>
      <sheetName val="Staff"/>
      <sheetName val="RAB"/>
      <sheetName val="BQ"/>
      <sheetName val="Terbilang"/>
      <sheetName val="Penyebaran M"/>
      <sheetName val="Oret2an"/>
      <sheetName val="Breakdown"/>
      <sheetName val="Rate"/>
      <sheetName val="Bangunan Utama"/>
      <sheetName val="BQ_E20_02_Rp_"/>
      <sheetName val="BAG-2"/>
      <sheetName val="Price Biaya Cadangan"/>
      <sheetName val="BQ.Rekapitulasi  Akhir"/>
      <sheetName val="bahan "/>
      <sheetName val="Anl-Alat"/>
      <sheetName val="Input"/>
      <sheetName val="SAP"/>
      <sheetName val="HB "/>
      <sheetName val="Ahs.2"/>
      <sheetName val="Ahs.1"/>
      <sheetName val="DatabaseBarang"/>
      <sheetName val="AHSSNI"/>
      <sheetName val="MATERIAL 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1">
          <cell r="J1">
            <v>16</v>
          </cell>
          <cell r="L1">
            <v>17</v>
          </cell>
          <cell r="N1">
            <v>18</v>
          </cell>
          <cell r="P1">
            <v>19</v>
          </cell>
        </row>
        <row r="9">
          <cell r="J9" t="str">
            <v>Jumlah Harga</v>
          </cell>
          <cell r="L9" t="str">
            <v>Jumlah Harga</v>
          </cell>
          <cell r="N9" t="str">
            <v>Jumlah Harga</v>
          </cell>
          <cell r="P9" t="str">
            <v>Jumlah Harga</v>
          </cell>
        </row>
        <row r="11">
          <cell r="J11">
            <v>0</v>
          </cell>
          <cell r="L11">
            <v>0</v>
          </cell>
          <cell r="N11">
            <v>0</v>
          </cell>
          <cell r="P11">
            <v>0</v>
          </cell>
          <cell r="V11">
            <v>11</v>
          </cell>
        </row>
        <row r="12">
          <cell r="J12">
            <v>0</v>
          </cell>
          <cell r="L12">
            <v>0</v>
          </cell>
          <cell r="N12">
            <v>0</v>
          </cell>
          <cell r="P12">
            <v>0</v>
          </cell>
          <cell r="V12">
            <v>12</v>
          </cell>
        </row>
        <row r="13">
          <cell r="J13">
            <v>0</v>
          </cell>
          <cell r="L13">
            <v>0</v>
          </cell>
          <cell r="N13">
            <v>0</v>
          </cell>
          <cell r="P13">
            <v>0</v>
          </cell>
          <cell r="V13">
            <v>13</v>
          </cell>
        </row>
        <row r="14">
          <cell r="J14">
            <v>842500</v>
          </cell>
          <cell r="L14">
            <v>0</v>
          </cell>
          <cell r="N14">
            <v>0</v>
          </cell>
          <cell r="P14">
            <v>0</v>
          </cell>
          <cell r="V14">
            <v>14</v>
          </cell>
        </row>
        <row r="15">
          <cell r="J15">
            <v>855000</v>
          </cell>
          <cell r="L15">
            <v>0</v>
          </cell>
          <cell r="N15">
            <v>0</v>
          </cell>
          <cell r="P15">
            <v>0</v>
          </cell>
          <cell r="V15">
            <v>15</v>
          </cell>
        </row>
        <row r="16">
          <cell r="J16">
            <v>0</v>
          </cell>
          <cell r="L16">
            <v>0</v>
          </cell>
          <cell r="N16">
            <v>3254433.333333333</v>
          </cell>
          <cell r="P16">
            <v>0</v>
          </cell>
          <cell r="V16">
            <v>16</v>
          </cell>
        </row>
        <row r="17">
          <cell r="J17">
            <v>363750</v>
          </cell>
          <cell r="L17">
            <v>0</v>
          </cell>
          <cell r="N17">
            <v>0</v>
          </cell>
          <cell r="P17">
            <v>0</v>
          </cell>
          <cell r="V17">
            <v>17</v>
          </cell>
        </row>
        <row r="18">
          <cell r="J18">
            <v>0</v>
          </cell>
          <cell r="L18">
            <v>0</v>
          </cell>
          <cell r="N18">
            <v>12950868.571428571</v>
          </cell>
          <cell r="P18">
            <v>0</v>
          </cell>
          <cell r="V18">
            <v>18</v>
          </cell>
        </row>
        <row r="19">
          <cell r="J19">
            <v>521099.99999999994</v>
          </cell>
          <cell r="L19">
            <v>0</v>
          </cell>
          <cell r="N19">
            <v>0</v>
          </cell>
          <cell r="P19">
            <v>0</v>
          </cell>
          <cell r="V19">
            <v>19</v>
          </cell>
        </row>
        <row r="20">
          <cell r="J20">
            <v>930400.00000000012</v>
          </cell>
          <cell r="L20">
            <v>12281280.000000002</v>
          </cell>
          <cell r="N20">
            <v>0</v>
          </cell>
          <cell r="P20">
            <v>0</v>
          </cell>
          <cell r="V20">
            <v>20</v>
          </cell>
        </row>
        <row r="21">
          <cell r="J21">
            <v>0</v>
          </cell>
          <cell r="L21">
            <v>0</v>
          </cell>
          <cell r="N21">
            <v>0</v>
          </cell>
          <cell r="P21">
            <v>0</v>
          </cell>
          <cell r="V21">
            <v>21</v>
          </cell>
        </row>
        <row r="22">
          <cell r="J22">
            <v>5866000</v>
          </cell>
          <cell r="L22">
            <v>28709880</v>
          </cell>
          <cell r="N22">
            <v>0</v>
          </cell>
          <cell r="P22">
            <v>0</v>
          </cell>
          <cell r="V22">
            <v>22</v>
          </cell>
        </row>
        <row r="23">
          <cell r="J23">
            <v>3629200</v>
          </cell>
          <cell r="L23">
            <v>10706140</v>
          </cell>
          <cell r="N23">
            <v>0</v>
          </cell>
          <cell r="P23">
            <v>0</v>
          </cell>
          <cell r="V23">
            <v>23</v>
          </cell>
        </row>
        <row r="24">
          <cell r="J24">
            <v>12360000</v>
          </cell>
          <cell r="L24">
            <v>9167000</v>
          </cell>
          <cell r="N24">
            <v>0</v>
          </cell>
          <cell r="P24">
            <v>0</v>
          </cell>
          <cell r="V24">
            <v>24</v>
          </cell>
        </row>
        <row r="25">
          <cell r="J25">
            <v>1030000</v>
          </cell>
          <cell r="L25">
            <v>9270000</v>
          </cell>
          <cell r="N25">
            <v>0</v>
          </cell>
          <cell r="P25">
            <v>0</v>
          </cell>
          <cell r="V25">
            <v>25</v>
          </cell>
        </row>
        <row r="26">
          <cell r="J26">
            <v>1680000</v>
          </cell>
          <cell r="L26">
            <v>4020800</v>
          </cell>
          <cell r="N26">
            <v>0</v>
          </cell>
          <cell r="P26">
            <v>0</v>
          </cell>
          <cell r="V26">
            <v>26</v>
          </cell>
        </row>
        <row r="27">
          <cell r="J27">
            <v>0</v>
          </cell>
          <cell r="L27">
            <v>0</v>
          </cell>
          <cell r="N27">
            <v>0</v>
          </cell>
          <cell r="P27">
            <v>0</v>
          </cell>
          <cell r="V27">
            <v>27</v>
          </cell>
        </row>
        <row r="28">
          <cell r="J28">
            <v>6618750</v>
          </cell>
          <cell r="L28">
            <v>19062000</v>
          </cell>
          <cell r="N28">
            <v>1191375</v>
          </cell>
          <cell r="P28">
            <v>0</v>
          </cell>
          <cell r="V28">
            <v>28</v>
          </cell>
        </row>
        <row r="29">
          <cell r="J29">
            <v>56512500</v>
          </cell>
          <cell r="L29">
            <v>242250250</v>
          </cell>
          <cell r="N29">
            <v>10172250</v>
          </cell>
          <cell r="P29">
            <v>0</v>
          </cell>
          <cell r="V29">
            <v>29</v>
          </cell>
        </row>
        <row r="30">
          <cell r="J30">
            <v>54500000</v>
          </cell>
          <cell r="L30">
            <v>580970000</v>
          </cell>
          <cell r="N30">
            <v>0</v>
          </cell>
          <cell r="P30">
            <v>0</v>
          </cell>
          <cell r="V30">
            <v>30</v>
          </cell>
        </row>
        <row r="31">
          <cell r="J31">
            <v>36955500</v>
          </cell>
          <cell r="L31">
            <v>139938160</v>
          </cell>
          <cell r="N31">
            <v>0</v>
          </cell>
          <cell r="P31">
            <v>0</v>
          </cell>
          <cell r="V31">
            <v>31</v>
          </cell>
        </row>
        <row r="32">
          <cell r="J32">
            <v>8705000</v>
          </cell>
          <cell r="L32">
            <v>10446000</v>
          </cell>
          <cell r="N32">
            <v>0</v>
          </cell>
          <cell r="P32">
            <v>0</v>
          </cell>
          <cell r="V32">
            <v>32</v>
          </cell>
        </row>
        <row r="33">
          <cell r="J33">
            <v>1675000</v>
          </cell>
          <cell r="L33">
            <v>40200000</v>
          </cell>
          <cell r="N33">
            <v>0</v>
          </cell>
          <cell r="P33">
            <v>0</v>
          </cell>
          <cell r="V33">
            <v>33</v>
          </cell>
        </row>
        <row r="34">
          <cell r="J34">
            <v>0</v>
          </cell>
          <cell r="L34">
            <v>0</v>
          </cell>
          <cell r="N34">
            <v>0</v>
          </cell>
          <cell r="P34">
            <v>0</v>
          </cell>
          <cell r="V34">
            <v>34</v>
          </cell>
        </row>
        <row r="35">
          <cell r="J35">
            <v>0</v>
          </cell>
          <cell r="L35">
            <v>2250000</v>
          </cell>
          <cell r="N35">
            <v>0</v>
          </cell>
          <cell r="P35">
            <v>0</v>
          </cell>
          <cell r="V35">
            <v>35</v>
          </cell>
        </row>
        <row r="36">
          <cell r="J36">
            <v>300000</v>
          </cell>
          <cell r="L36">
            <v>1000000</v>
          </cell>
          <cell r="N36">
            <v>0</v>
          </cell>
          <cell r="P36">
            <v>0</v>
          </cell>
          <cell r="V36">
            <v>36</v>
          </cell>
        </row>
        <row r="37">
          <cell r="J37">
            <v>3010000.0000000005</v>
          </cell>
          <cell r="L37">
            <v>0</v>
          </cell>
          <cell r="N37">
            <v>0</v>
          </cell>
          <cell r="P37">
            <v>0</v>
          </cell>
          <cell r="V37">
            <v>37</v>
          </cell>
        </row>
        <row r="38">
          <cell r="J38">
            <v>340000</v>
          </cell>
          <cell r="L38">
            <v>5440000</v>
          </cell>
          <cell r="N38">
            <v>0</v>
          </cell>
          <cell r="P38">
            <v>0</v>
          </cell>
          <cell r="V38">
            <v>38</v>
          </cell>
        </row>
        <row r="39">
          <cell r="J39">
            <v>537600</v>
          </cell>
          <cell r="L39">
            <v>716800.00000000012</v>
          </cell>
          <cell r="N39">
            <v>0</v>
          </cell>
          <cell r="P39">
            <v>0</v>
          </cell>
          <cell r="V39">
            <v>39</v>
          </cell>
        </row>
        <row r="40">
          <cell r="J40">
            <v>3158400</v>
          </cell>
          <cell r="L40">
            <v>2368800</v>
          </cell>
          <cell r="N40">
            <v>0</v>
          </cell>
          <cell r="P40">
            <v>0</v>
          </cell>
          <cell r="V40">
            <v>40</v>
          </cell>
        </row>
        <row r="41">
          <cell r="J41">
            <v>1970000</v>
          </cell>
          <cell r="L41">
            <v>18715000</v>
          </cell>
          <cell r="N41">
            <v>0</v>
          </cell>
          <cell r="P41">
            <v>0</v>
          </cell>
          <cell r="V41">
            <v>41</v>
          </cell>
        </row>
        <row r="42">
          <cell r="J42">
            <v>12250000</v>
          </cell>
          <cell r="L42">
            <v>0</v>
          </cell>
          <cell r="N42">
            <v>0</v>
          </cell>
          <cell r="P42">
            <v>0</v>
          </cell>
          <cell r="V42">
            <v>42</v>
          </cell>
        </row>
        <row r="43">
          <cell r="J43">
            <v>2400000</v>
          </cell>
          <cell r="L43">
            <v>4800000</v>
          </cell>
          <cell r="N43">
            <v>0</v>
          </cell>
          <cell r="P43">
            <v>0</v>
          </cell>
          <cell r="V43">
            <v>43</v>
          </cell>
        </row>
        <row r="44">
          <cell r="J44">
            <v>800000</v>
          </cell>
          <cell r="L44">
            <v>2560000</v>
          </cell>
          <cell r="N44">
            <v>0</v>
          </cell>
          <cell r="P44">
            <v>0</v>
          </cell>
          <cell r="V44">
            <v>44</v>
          </cell>
        </row>
        <row r="45">
          <cell r="J45">
            <v>1080000</v>
          </cell>
          <cell r="L45">
            <v>10570445.579145392</v>
          </cell>
          <cell r="N45">
            <v>0</v>
          </cell>
          <cell r="P45">
            <v>0</v>
          </cell>
          <cell r="V45">
            <v>45</v>
          </cell>
        </row>
        <row r="46">
          <cell r="J46">
            <v>5700000</v>
          </cell>
          <cell r="L46">
            <v>45600000</v>
          </cell>
          <cell r="N46">
            <v>0</v>
          </cell>
          <cell r="P46">
            <v>0</v>
          </cell>
          <cell r="V46">
            <v>46</v>
          </cell>
        </row>
        <row r="47">
          <cell r="J47">
            <v>375000</v>
          </cell>
          <cell r="L47">
            <v>1000000</v>
          </cell>
          <cell r="N47">
            <v>0</v>
          </cell>
          <cell r="P47">
            <v>0</v>
          </cell>
          <cell r="V47">
            <v>47</v>
          </cell>
        </row>
        <row r="48">
          <cell r="J48">
            <v>0</v>
          </cell>
          <cell r="L48">
            <v>0</v>
          </cell>
          <cell r="N48">
            <v>0</v>
          </cell>
          <cell r="P48">
            <v>0</v>
          </cell>
          <cell r="V48">
            <v>0</v>
          </cell>
        </row>
        <row r="49">
          <cell r="J49">
            <v>0</v>
          </cell>
          <cell r="L49">
            <v>0</v>
          </cell>
          <cell r="N49">
            <v>0</v>
          </cell>
          <cell r="P49">
            <v>0</v>
          </cell>
          <cell r="V49">
            <v>49</v>
          </cell>
        </row>
        <row r="50">
          <cell r="J50">
            <v>0</v>
          </cell>
          <cell r="L50">
            <v>0</v>
          </cell>
          <cell r="N50">
            <v>28208571.428571433</v>
          </cell>
          <cell r="P50">
            <v>0</v>
          </cell>
          <cell r="V50">
            <v>50</v>
          </cell>
        </row>
        <row r="51">
          <cell r="J51">
            <v>8000000</v>
          </cell>
          <cell r="L51">
            <v>0</v>
          </cell>
          <cell r="N51">
            <v>10125000</v>
          </cell>
          <cell r="P51">
            <v>0</v>
          </cell>
          <cell r="V51">
            <v>51</v>
          </cell>
        </row>
        <row r="52">
          <cell r="J52">
            <v>19500000</v>
          </cell>
          <cell r="L52">
            <v>22500000</v>
          </cell>
          <cell r="N52">
            <v>750000</v>
          </cell>
          <cell r="P52">
            <v>0</v>
          </cell>
          <cell r="V52">
            <v>52</v>
          </cell>
        </row>
        <row r="53">
          <cell r="J53">
            <v>0</v>
          </cell>
          <cell r="L53">
            <v>0</v>
          </cell>
          <cell r="N53">
            <v>0</v>
          </cell>
          <cell r="P53">
            <v>24000000</v>
          </cell>
          <cell r="V53">
            <v>53</v>
          </cell>
        </row>
        <row r="54">
          <cell r="J54">
            <v>4462500</v>
          </cell>
          <cell r="L54">
            <v>21840750</v>
          </cell>
          <cell r="N54">
            <v>0</v>
          </cell>
          <cell r="P54">
            <v>0</v>
          </cell>
          <cell r="V54">
            <v>54</v>
          </cell>
        </row>
        <row r="55">
          <cell r="J55">
            <v>0</v>
          </cell>
          <cell r="L55">
            <v>0</v>
          </cell>
          <cell r="N55">
            <v>0</v>
          </cell>
          <cell r="P55">
            <v>0</v>
          </cell>
          <cell r="V55">
            <v>0</v>
          </cell>
        </row>
        <row r="56">
          <cell r="J56">
            <v>256928200</v>
          </cell>
          <cell r="L56">
            <v>1246383305.5791454</v>
          </cell>
          <cell r="N56">
            <v>66652498.333333336</v>
          </cell>
          <cell r="P56">
            <v>24000000</v>
          </cell>
          <cell r="V56">
            <v>56</v>
          </cell>
        </row>
        <row r="57">
          <cell r="J57">
            <v>0</v>
          </cell>
          <cell r="L57">
            <v>0</v>
          </cell>
          <cell r="N57">
            <v>0</v>
          </cell>
          <cell r="P57">
            <v>0</v>
          </cell>
          <cell r="V57">
            <v>0</v>
          </cell>
        </row>
        <row r="58">
          <cell r="J58">
            <v>0</v>
          </cell>
          <cell r="L58">
            <v>0</v>
          </cell>
          <cell r="N58">
            <v>0</v>
          </cell>
          <cell r="P58">
            <v>0</v>
          </cell>
          <cell r="V58">
            <v>58</v>
          </cell>
        </row>
        <row r="59">
          <cell r="J59">
            <v>0</v>
          </cell>
          <cell r="L59">
            <v>0</v>
          </cell>
          <cell r="N59">
            <v>0</v>
          </cell>
          <cell r="P59">
            <v>0</v>
          </cell>
          <cell r="V59">
            <v>59</v>
          </cell>
        </row>
        <row r="60">
          <cell r="J60">
            <v>60000</v>
          </cell>
          <cell r="L60">
            <v>195000</v>
          </cell>
          <cell r="N60">
            <v>0</v>
          </cell>
          <cell r="P60">
            <v>0</v>
          </cell>
          <cell r="V60">
            <v>60</v>
          </cell>
        </row>
        <row r="61">
          <cell r="J61">
            <v>600000</v>
          </cell>
          <cell r="L61">
            <v>2028000</v>
          </cell>
          <cell r="N61">
            <v>0</v>
          </cell>
          <cell r="P61">
            <v>0</v>
          </cell>
          <cell r="V61">
            <v>61</v>
          </cell>
        </row>
        <row r="62">
          <cell r="J62">
            <v>1200000</v>
          </cell>
          <cell r="L62">
            <v>3360000</v>
          </cell>
          <cell r="N62">
            <v>0</v>
          </cell>
          <cell r="P62">
            <v>0</v>
          </cell>
          <cell r="V62">
            <v>62</v>
          </cell>
        </row>
        <row r="63">
          <cell r="J63">
            <v>20000000</v>
          </cell>
          <cell r="L63">
            <v>12800000</v>
          </cell>
          <cell r="N63">
            <v>0</v>
          </cell>
          <cell r="P63">
            <v>0</v>
          </cell>
          <cell r="V63">
            <v>63</v>
          </cell>
        </row>
        <row r="64">
          <cell r="J64">
            <v>7000000</v>
          </cell>
          <cell r="L64">
            <v>6600000</v>
          </cell>
          <cell r="N64">
            <v>0</v>
          </cell>
          <cell r="P64">
            <v>0</v>
          </cell>
          <cell r="V64">
            <v>64</v>
          </cell>
        </row>
        <row r="65">
          <cell r="J65">
            <v>13500000</v>
          </cell>
          <cell r="L65">
            <v>15000000</v>
          </cell>
          <cell r="N65">
            <v>0</v>
          </cell>
          <cell r="P65">
            <v>0</v>
          </cell>
          <cell r="V65">
            <v>65</v>
          </cell>
        </row>
        <row r="66">
          <cell r="J66">
            <v>5400000</v>
          </cell>
          <cell r="L66">
            <v>15822000</v>
          </cell>
          <cell r="N66">
            <v>0</v>
          </cell>
          <cell r="P66">
            <v>0</v>
          </cell>
          <cell r="V66">
            <v>66</v>
          </cell>
        </row>
        <row r="67">
          <cell r="J67">
            <v>52800000</v>
          </cell>
          <cell r="L67">
            <v>232320000</v>
          </cell>
          <cell r="N67">
            <v>0</v>
          </cell>
          <cell r="P67">
            <v>0</v>
          </cell>
          <cell r="V67">
            <v>67</v>
          </cell>
        </row>
        <row r="68">
          <cell r="J68">
            <v>0</v>
          </cell>
          <cell r="L68">
            <v>2546000000</v>
          </cell>
          <cell r="N68">
            <v>0</v>
          </cell>
          <cell r="P68">
            <v>0</v>
          </cell>
          <cell r="V68">
            <v>68</v>
          </cell>
        </row>
        <row r="69">
          <cell r="J69">
            <v>255000</v>
          </cell>
          <cell r="L69">
            <v>9386000</v>
          </cell>
          <cell r="N69">
            <v>0</v>
          </cell>
          <cell r="P69">
            <v>0</v>
          </cell>
          <cell r="V69">
            <v>69</v>
          </cell>
        </row>
        <row r="70">
          <cell r="J70">
            <v>255000</v>
          </cell>
          <cell r="L70">
            <v>585000</v>
          </cell>
          <cell r="N70">
            <v>0</v>
          </cell>
          <cell r="P70">
            <v>0</v>
          </cell>
          <cell r="V70">
            <v>70</v>
          </cell>
        </row>
        <row r="71">
          <cell r="J71">
            <v>1020000</v>
          </cell>
          <cell r="L71">
            <v>2860000</v>
          </cell>
          <cell r="N71">
            <v>0</v>
          </cell>
          <cell r="P71">
            <v>0</v>
          </cell>
          <cell r="V71">
            <v>71</v>
          </cell>
        </row>
        <row r="72">
          <cell r="J72">
            <v>2640000</v>
          </cell>
          <cell r="L72">
            <v>3600000</v>
          </cell>
          <cell r="N72">
            <v>0</v>
          </cell>
          <cell r="P72">
            <v>0</v>
          </cell>
          <cell r="V72">
            <v>72</v>
          </cell>
        </row>
        <row r="73">
          <cell r="J73">
            <v>750000</v>
          </cell>
          <cell r="L73">
            <v>1300000</v>
          </cell>
          <cell r="N73">
            <v>0</v>
          </cell>
          <cell r="P73">
            <v>0</v>
          </cell>
          <cell r="V73">
            <v>73</v>
          </cell>
        </row>
        <row r="74">
          <cell r="J74">
            <v>510000</v>
          </cell>
          <cell r="L74">
            <v>17010000</v>
          </cell>
          <cell r="N74">
            <v>0</v>
          </cell>
          <cell r="P74">
            <v>0</v>
          </cell>
          <cell r="V74">
            <v>74</v>
          </cell>
        </row>
        <row r="75">
          <cell r="J75">
            <v>750000</v>
          </cell>
          <cell r="L75">
            <v>47500000</v>
          </cell>
          <cell r="N75">
            <v>0</v>
          </cell>
          <cell r="P75">
            <v>0</v>
          </cell>
          <cell r="V75">
            <v>75</v>
          </cell>
        </row>
        <row r="76">
          <cell r="J76">
            <v>2550000</v>
          </cell>
          <cell r="L76">
            <v>94500000</v>
          </cell>
          <cell r="N76">
            <v>0</v>
          </cell>
          <cell r="P76">
            <v>0</v>
          </cell>
          <cell r="V76">
            <v>76</v>
          </cell>
        </row>
        <row r="77">
          <cell r="J77">
            <v>660000</v>
          </cell>
          <cell r="L77">
            <v>28396000</v>
          </cell>
          <cell r="N77">
            <v>0</v>
          </cell>
          <cell r="P77">
            <v>0</v>
          </cell>
          <cell r="V77">
            <v>77</v>
          </cell>
        </row>
        <row r="78">
          <cell r="J78">
            <v>1500000</v>
          </cell>
          <cell r="L78">
            <v>120000000</v>
          </cell>
          <cell r="N78">
            <v>0</v>
          </cell>
          <cell r="P78">
            <v>0</v>
          </cell>
          <cell r="V78">
            <v>78</v>
          </cell>
        </row>
        <row r="79">
          <cell r="J79">
            <v>850000</v>
          </cell>
          <cell r="L79">
            <v>5750000</v>
          </cell>
          <cell r="N79">
            <v>0</v>
          </cell>
          <cell r="P79">
            <v>0</v>
          </cell>
          <cell r="V79">
            <v>79</v>
          </cell>
        </row>
        <row r="80">
          <cell r="J80">
            <v>748000</v>
          </cell>
          <cell r="L80">
            <v>6600000</v>
          </cell>
          <cell r="N80">
            <v>0</v>
          </cell>
          <cell r="P80">
            <v>0</v>
          </cell>
          <cell r="V80">
            <v>80</v>
          </cell>
        </row>
        <row r="81">
          <cell r="J81">
            <v>0</v>
          </cell>
          <cell r="L81">
            <v>72200000</v>
          </cell>
          <cell r="N81">
            <v>0</v>
          </cell>
          <cell r="P81">
            <v>0</v>
          </cell>
          <cell r="V81">
            <v>81</v>
          </cell>
        </row>
        <row r="82">
          <cell r="J82">
            <v>1530000</v>
          </cell>
          <cell r="L82">
            <v>22411125</v>
          </cell>
          <cell r="N82">
            <v>0</v>
          </cell>
          <cell r="P82">
            <v>0</v>
          </cell>
          <cell r="V82">
            <v>82</v>
          </cell>
        </row>
        <row r="83">
          <cell r="J83">
            <v>374000</v>
          </cell>
          <cell r="L83">
            <v>3300000</v>
          </cell>
          <cell r="N83">
            <v>0</v>
          </cell>
          <cell r="P83">
            <v>0</v>
          </cell>
          <cell r="V83">
            <v>83</v>
          </cell>
        </row>
        <row r="84">
          <cell r="J84">
            <v>1530000</v>
          </cell>
          <cell r="L84">
            <v>12000000</v>
          </cell>
          <cell r="N84">
            <v>0</v>
          </cell>
          <cell r="P84">
            <v>0</v>
          </cell>
          <cell r="V84">
            <v>84</v>
          </cell>
        </row>
        <row r="85">
          <cell r="J85">
            <v>0</v>
          </cell>
          <cell r="L85">
            <v>1750000</v>
          </cell>
          <cell r="N85">
            <v>0</v>
          </cell>
          <cell r="P85">
            <v>0</v>
          </cell>
          <cell r="V85">
            <v>85</v>
          </cell>
        </row>
        <row r="86">
          <cell r="J86">
            <v>0</v>
          </cell>
          <cell r="L86">
            <v>7412500</v>
          </cell>
          <cell r="N86">
            <v>0</v>
          </cell>
          <cell r="P86">
            <v>0</v>
          </cell>
          <cell r="V86">
            <v>86</v>
          </cell>
        </row>
        <row r="87">
          <cell r="J87">
            <v>0</v>
          </cell>
          <cell r="L87">
            <v>1550000</v>
          </cell>
          <cell r="N87">
            <v>0</v>
          </cell>
          <cell r="P87">
            <v>0</v>
          </cell>
          <cell r="V87">
            <v>87</v>
          </cell>
        </row>
        <row r="88">
          <cell r="J88">
            <v>0</v>
          </cell>
          <cell r="L88">
            <v>19500000</v>
          </cell>
          <cell r="N88">
            <v>0</v>
          </cell>
          <cell r="P88">
            <v>0</v>
          </cell>
          <cell r="V88">
            <v>88</v>
          </cell>
        </row>
        <row r="89">
          <cell r="J89">
            <v>0</v>
          </cell>
          <cell r="L89">
            <v>4800000</v>
          </cell>
          <cell r="N89">
            <v>0</v>
          </cell>
          <cell r="P89">
            <v>0</v>
          </cell>
          <cell r="V89">
            <v>89</v>
          </cell>
        </row>
        <row r="90">
          <cell r="J90">
            <v>0</v>
          </cell>
          <cell r="L90">
            <v>7800000</v>
          </cell>
          <cell r="N90">
            <v>0</v>
          </cell>
          <cell r="P90">
            <v>0</v>
          </cell>
          <cell r="V90">
            <v>90</v>
          </cell>
        </row>
        <row r="91">
          <cell r="J91">
            <v>0</v>
          </cell>
          <cell r="L91">
            <v>7800000</v>
          </cell>
          <cell r="N91">
            <v>0</v>
          </cell>
          <cell r="P91">
            <v>0</v>
          </cell>
          <cell r="V91">
            <v>91</v>
          </cell>
        </row>
        <row r="92">
          <cell r="J92">
            <v>0</v>
          </cell>
          <cell r="L92">
            <v>2300000</v>
          </cell>
          <cell r="N92">
            <v>0</v>
          </cell>
          <cell r="P92">
            <v>0</v>
          </cell>
          <cell r="V92">
            <v>92</v>
          </cell>
        </row>
        <row r="93">
          <cell r="J93">
            <v>0</v>
          </cell>
          <cell r="L93">
            <v>3300000</v>
          </cell>
          <cell r="N93">
            <v>0</v>
          </cell>
          <cell r="P93">
            <v>0</v>
          </cell>
          <cell r="V93">
            <v>93</v>
          </cell>
        </row>
        <row r="94">
          <cell r="J94">
            <v>0</v>
          </cell>
          <cell r="L94">
            <v>4400000</v>
          </cell>
          <cell r="N94">
            <v>0</v>
          </cell>
          <cell r="P94">
            <v>0</v>
          </cell>
          <cell r="V94">
            <v>94</v>
          </cell>
        </row>
        <row r="95">
          <cell r="J95">
            <v>170000</v>
          </cell>
          <cell r="L95">
            <v>7600</v>
          </cell>
          <cell r="N95">
            <v>0</v>
          </cell>
          <cell r="P95">
            <v>0</v>
          </cell>
          <cell r="V95">
            <v>95</v>
          </cell>
        </row>
        <row r="96">
          <cell r="J96">
            <v>680000</v>
          </cell>
          <cell r="L96">
            <v>101600</v>
          </cell>
          <cell r="N96">
            <v>0</v>
          </cell>
          <cell r="P96">
            <v>0</v>
          </cell>
          <cell r="V96">
            <v>96</v>
          </cell>
        </row>
        <row r="97">
          <cell r="J97">
            <v>748000</v>
          </cell>
          <cell r="L97">
            <v>117000</v>
          </cell>
          <cell r="N97">
            <v>0</v>
          </cell>
          <cell r="P97">
            <v>0</v>
          </cell>
          <cell r="V97">
            <v>97</v>
          </cell>
        </row>
        <row r="98">
          <cell r="J98">
            <v>0</v>
          </cell>
          <cell r="L98">
            <v>234400</v>
          </cell>
          <cell r="N98">
            <v>0</v>
          </cell>
          <cell r="P98">
            <v>0</v>
          </cell>
          <cell r="V98">
            <v>98</v>
          </cell>
        </row>
        <row r="99">
          <cell r="J99">
            <v>0</v>
          </cell>
          <cell r="L99">
            <v>2166000</v>
          </cell>
          <cell r="N99">
            <v>0</v>
          </cell>
          <cell r="P99">
            <v>0</v>
          </cell>
          <cell r="V99">
            <v>99</v>
          </cell>
        </row>
        <row r="100">
          <cell r="J100">
            <v>0</v>
          </cell>
          <cell r="L100">
            <v>433200</v>
          </cell>
          <cell r="N100">
            <v>0</v>
          </cell>
          <cell r="P100">
            <v>0</v>
          </cell>
          <cell r="V100">
            <v>100</v>
          </cell>
        </row>
        <row r="101">
          <cell r="J101">
            <v>0</v>
          </cell>
          <cell r="L101">
            <v>7600000</v>
          </cell>
          <cell r="N101">
            <v>0</v>
          </cell>
          <cell r="P101">
            <v>0</v>
          </cell>
          <cell r="V101">
            <v>101</v>
          </cell>
        </row>
        <row r="102">
          <cell r="J102">
            <v>0</v>
          </cell>
          <cell r="L102">
            <v>455000</v>
          </cell>
          <cell r="N102">
            <v>0</v>
          </cell>
          <cell r="P102">
            <v>0</v>
          </cell>
          <cell r="V102">
            <v>102</v>
          </cell>
        </row>
        <row r="103">
          <cell r="J103">
            <v>0</v>
          </cell>
          <cell r="L103">
            <v>572000</v>
          </cell>
          <cell r="N103">
            <v>0</v>
          </cell>
          <cell r="P103">
            <v>0</v>
          </cell>
          <cell r="V103">
            <v>103</v>
          </cell>
        </row>
        <row r="104">
          <cell r="J104">
            <v>0</v>
          </cell>
          <cell r="L104">
            <v>143000</v>
          </cell>
          <cell r="N104">
            <v>0</v>
          </cell>
          <cell r="P104">
            <v>0</v>
          </cell>
          <cell r="V104">
            <v>104</v>
          </cell>
        </row>
        <row r="105">
          <cell r="J105">
            <v>0</v>
          </cell>
          <cell r="L105">
            <v>9310000</v>
          </cell>
          <cell r="N105">
            <v>0</v>
          </cell>
          <cell r="P105">
            <v>0</v>
          </cell>
          <cell r="V105">
            <v>105</v>
          </cell>
        </row>
        <row r="106">
          <cell r="J106">
            <v>0</v>
          </cell>
          <cell r="L106">
            <v>8400000</v>
          </cell>
          <cell r="N106">
            <v>0</v>
          </cell>
          <cell r="P106">
            <v>0</v>
          </cell>
          <cell r="V106">
            <v>106</v>
          </cell>
        </row>
        <row r="107">
          <cell r="J107">
            <v>0</v>
          </cell>
          <cell r="L107">
            <v>51000000</v>
          </cell>
          <cell r="N107">
            <v>0</v>
          </cell>
          <cell r="P107">
            <v>0</v>
          </cell>
          <cell r="V107">
            <v>107</v>
          </cell>
        </row>
        <row r="108">
          <cell r="J108">
            <v>0</v>
          </cell>
          <cell r="L108">
            <v>88700</v>
          </cell>
          <cell r="N108">
            <v>0</v>
          </cell>
          <cell r="P108">
            <v>0</v>
          </cell>
          <cell r="V108">
            <v>108</v>
          </cell>
        </row>
        <row r="109">
          <cell r="J109">
            <v>0</v>
          </cell>
          <cell r="L109">
            <v>152900</v>
          </cell>
          <cell r="N109">
            <v>0</v>
          </cell>
          <cell r="P109">
            <v>0</v>
          </cell>
          <cell r="V109">
            <v>109</v>
          </cell>
        </row>
        <row r="110">
          <cell r="J110">
            <v>0</v>
          </cell>
          <cell r="L110">
            <v>2500000</v>
          </cell>
          <cell r="N110">
            <v>0</v>
          </cell>
          <cell r="P110">
            <v>0</v>
          </cell>
          <cell r="V110">
            <v>110</v>
          </cell>
        </row>
        <row r="111">
          <cell r="J111">
            <v>0</v>
          </cell>
          <cell r="L111">
            <v>234000</v>
          </cell>
          <cell r="N111">
            <v>0</v>
          </cell>
          <cell r="P111">
            <v>0</v>
          </cell>
          <cell r="V111">
            <v>111</v>
          </cell>
        </row>
        <row r="112">
          <cell r="J112">
            <v>0</v>
          </cell>
          <cell r="L112">
            <v>344500</v>
          </cell>
          <cell r="N112">
            <v>0</v>
          </cell>
          <cell r="P112">
            <v>0</v>
          </cell>
          <cell r="V112">
            <v>112</v>
          </cell>
        </row>
        <row r="113">
          <cell r="J113">
            <v>0</v>
          </cell>
          <cell r="L113">
            <v>52000</v>
          </cell>
          <cell r="N113">
            <v>0</v>
          </cell>
          <cell r="P113">
            <v>0</v>
          </cell>
          <cell r="V113">
            <v>113</v>
          </cell>
        </row>
        <row r="114">
          <cell r="J114">
            <v>765000</v>
          </cell>
          <cell r="L114">
            <v>21121650</v>
          </cell>
          <cell r="N114">
            <v>0</v>
          </cell>
          <cell r="P114">
            <v>0</v>
          </cell>
          <cell r="V114">
            <v>114</v>
          </cell>
        </row>
        <row r="115">
          <cell r="J115">
            <v>561000</v>
          </cell>
          <cell r="L115">
            <v>12920850</v>
          </cell>
          <cell r="N115">
            <v>0</v>
          </cell>
          <cell r="P115">
            <v>0</v>
          </cell>
          <cell r="V115">
            <v>115</v>
          </cell>
        </row>
        <row r="116">
          <cell r="J116">
            <v>1275000</v>
          </cell>
          <cell r="L116">
            <v>31717500</v>
          </cell>
          <cell r="N116">
            <v>0</v>
          </cell>
          <cell r="P116">
            <v>0</v>
          </cell>
          <cell r="V116">
            <v>116</v>
          </cell>
        </row>
        <row r="117">
          <cell r="J117">
            <v>0</v>
          </cell>
          <cell r="L117">
            <v>8900</v>
          </cell>
          <cell r="N117">
            <v>0</v>
          </cell>
          <cell r="P117">
            <v>0</v>
          </cell>
          <cell r="V117">
            <v>117</v>
          </cell>
        </row>
        <row r="118">
          <cell r="J118">
            <v>0</v>
          </cell>
          <cell r="L118">
            <v>1912000</v>
          </cell>
          <cell r="N118">
            <v>0</v>
          </cell>
          <cell r="P118">
            <v>0</v>
          </cell>
          <cell r="V118">
            <v>118</v>
          </cell>
        </row>
        <row r="119">
          <cell r="J119">
            <v>0</v>
          </cell>
          <cell r="L119">
            <v>67400</v>
          </cell>
          <cell r="N119">
            <v>0</v>
          </cell>
          <cell r="P119">
            <v>0</v>
          </cell>
          <cell r="V119">
            <v>119</v>
          </cell>
        </row>
        <row r="120">
          <cell r="J120">
            <v>0</v>
          </cell>
          <cell r="L120">
            <v>296200</v>
          </cell>
          <cell r="N120">
            <v>0</v>
          </cell>
          <cell r="P120">
            <v>0</v>
          </cell>
          <cell r="V120">
            <v>120</v>
          </cell>
        </row>
        <row r="121">
          <cell r="J121">
            <v>0</v>
          </cell>
          <cell r="L121">
            <v>0</v>
          </cell>
          <cell r="N121">
            <v>0</v>
          </cell>
          <cell r="P121">
            <v>0</v>
          </cell>
          <cell r="V121">
            <v>0</v>
          </cell>
        </row>
        <row r="122">
          <cell r="J122">
            <v>0</v>
          </cell>
          <cell r="L122">
            <v>0</v>
          </cell>
          <cell r="N122">
            <v>0</v>
          </cell>
          <cell r="P122">
            <v>0</v>
          </cell>
          <cell r="V122">
            <v>122</v>
          </cell>
        </row>
        <row r="123">
          <cell r="J123">
            <v>9153750</v>
          </cell>
          <cell r="L123">
            <v>0</v>
          </cell>
          <cell r="N123">
            <v>0</v>
          </cell>
          <cell r="P123">
            <v>0</v>
          </cell>
          <cell r="V123">
            <v>123</v>
          </cell>
        </row>
        <row r="124">
          <cell r="J124">
            <v>4148250</v>
          </cell>
          <cell r="L124">
            <v>0</v>
          </cell>
          <cell r="N124">
            <v>0</v>
          </cell>
          <cell r="P124">
            <v>0</v>
          </cell>
          <cell r="V124">
            <v>124</v>
          </cell>
        </row>
        <row r="125">
          <cell r="J125">
            <v>0</v>
          </cell>
          <cell r="L125">
            <v>0</v>
          </cell>
          <cell r="N125">
            <v>0</v>
          </cell>
          <cell r="P125">
            <v>0</v>
          </cell>
          <cell r="V125">
            <v>0</v>
          </cell>
        </row>
        <row r="126">
          <cell r="J126">
            <v>133983000</v>
          </cell>
          <cell r="L126">
            <v>3494092025</v>
          </cell>
          <cell r="N126">
            <v>0</v>
          </cell>
          <cell r="P126">
            <v>0</v>
          </cell>
          <cell r="V126">
            <v>126</v>
          </cell>
        </row>
        <row r="127">
          <cell r="J127">
            <v>0</v>
          </cell>
          <cell r="L127">
            <v>0</v>
          </cell>
          <cell r="N127">
            <v>0</v>
          </cell>
          <cell r="P127">
            <v>0</v>
          </cell>
          <cell r="V127">
            <v>0</v>
          </cell>
        </row>
        <row r="128">
          <cell r="J128">
            <v>0</v>
          </cell>
          <cell r="L128">
            <v>0</v>
          </cell>
          <cell r="N128">
            <v>0</v>
          </cell>
          <cell r="P128">
            <v>0</v>
          </cell>
          <cell r="V128">
            <v>128</v>
          </cell>
        </row>
        <row r="129">
          <cell r="J129">
            <v>0</v>
          </cell>
          <cell r="L129">
            <v>0</v>
          </cell>
          <cell r="N129">
            <v>0</v>
          </cell>
          <cell r="P129">
            <v>0</v>
          </cell>
          <cell r="V129">
            <v>129</v>
          </cell>
        </row>
        <row r="130">
          <cell r="J130">
            <v>5082000</v>
          </cell>
          <cell r="L130">
            <v>0</v>
          </cell>
          <cell r="N130">
            <v>0</v>
          </cell>
          <cell r="P130">
            <v>0</v>
          </cell>
          <cell r="V130">
            <v>130</v>
          </cell>
        </row>
        <row r="131">
          <cell r="J131">
            <v>660000</v>
          </cell>
          <cell r="L131">
            <v>0</v>
          </cell>
          <cell r="N131">
            <v>0</v>
          </cell>
          <cell r="P131">
            <v>0</v>
          </cell>
          <cell r="V131">
            <v>131</v>
          </cell>
        </row>
        <row r="132">
          <cell r="J132">
            <v>0</v>
          </cell>
          <cell r="L132">
            <v>650000000</v>
          </cell>
          <cell r="N132">
            <v>0</v>
          </cell>
          <cell r="P132">
            <v>0</v>
          </cell>
          <cell r="V132">
            <v>132</v>
          </cell>
        </row>
        <row r="133">
          <cell r="J133">
            <v>0</v>
          </cell>
          <cell r="L133">
            <v>0</v>
          </cell>
          <cell r="N133">
            <v>0</v>
          </cell>
          <cell r="P133">
            <v>0</v>
          </cell>
          <cell r="V133">
            <v>0</v>
          </cell>
        </row>
        <row r="134"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V134">
            <v>134</v>
          </cell>
        </row>
        <row r="135">
          <cell r="J135">
            <v>0</v>
          </cell>
          <cell r="L135">
            <v>182984250</v>
          </cell>
          <cell r="N135">
            <v>0</v>
          </cell>
          <cell r="P135">
            <v>0</v>
          </cell>
          <cell r="V135">
            <v>135</v>
          </cell>
        </row>
        <row r="136">
          <cell r="J136">
            <v>0</v>
          </cell>
          <cell r="L136">
            <v>21232500</v>
          </cell>
          <cell r="N136">
            <v>0</v>
          </cell>
          <cell r="P136">
            <v>0</v>
          </cell>
          <cell r="V136">
            <v>136</v>
          </cell>
        </row>
        <row r="137">
          <cell r="J137">
            <v>0</v>
          </cell>
          <cell r="L137">
            <v>795000</v>
          </cell>
          <cell r="N137">
            <v>0</v>
          </cell>
          <cell r="P137">
            <v>0</v>
          </cell>
          <cell r="V137">
            <v>137</v>
          </cell>
        </row>
        <row r="138">
          <cell r="J138">
            <v>0</v>
          </cell>
          <cell r="L138">
            <v>0</v>
          </cell>
          <cell r="N138">
            <v>0</v>
          </cell>
          <cell r="P138">
            <v>0</v>
          </cell>
          <cell r="V138">
            <v>0</v>
          </cell>
        </row>
        <row r="139"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V139">
            <v>139</v>
          </cell>
        </row>
        <row r="140">
          <cell r="J140">
            <v>0</v>
          </cell>
          <cell r="L140">
            <v>395000000</v>
          </cell>
          <cell r="N140">
            <v>0</v>
          </cell>
          <cell r="P140">
            <v>0</v>
          </cell>
          <cell r="V140">
            <v>140</v>
          </cell>
        </row>
        <row r="141">
          <cell r="J141">
            <v>0</v>
          </cell>
          <cell r="L141">
            <v>5904000</v>
          </cell>
          <cell r="N141">
            <v>0</v>
          </cell>
          <cell r="P141">
            <v>0</v>
          </cell>
          <cell r="V141">
            <v>141</v>
          </cell>
        </row>
        <row r="142">
          <cell r="J142">
            <v>0</v>
          </cell>
          <cell r="L142">
            <v>0</v>
          </cell>
          <cell r="N142">
            <v>0</v>
          </cell>
          <cell r="P142">
            <v>0</v>
          </cell>
          <cell r="V142">
            <v>0</v>
          </cell>
        </row>
        <row r="143">
          <cell r="J143">
            <v>0</v>
          </cell>
          <cell r="L143">
            <v>0</v>
          </cell>
          <cell r="N143">
            <v>0</v>
          </cell>
          <cell r="P143">
            <v>0</v>
          </cell>
          <cell r="V143">
            <v>143</v>
          </cell>
        </row>
        <row r="144">
          <cell r="J144">
            <v>0</v>
          </cell>
          <cell r="L144">
            <v>38138650</v>
          </cell>
          <cell r="N144">
            <v>0</v>
          </cell>
          <cell r="P144">
            <v>0</v>
          </cell>
          <cell r="V144">
            <v>144</v>
          </cell>
        </row>
        <row r="145">
          <cell r="J145">
            <v>0</v>
          </cell>
          <cell r="L145">
            <v>0</v>
          </cell>
          <cell r="N145">
            <v>0</v>
          </cell>
          <cell r="P145">
            <v>0</v>
          </cell>
          <cell r="V145">
            <v>0</v>
          </cell>
        </row>
        <row r="146">
          <cell r="J146">
            <v>0</v>
          </cell>
          <cell r="L146">
            <v>0</v>
          </cell>
          <cell r="N146">
            <v>0</v>
          </cell>
          <cell r="P146">
            <v>0</v>
          </cell>
          <cell r="V146">
            <v>146</v>
          </cell>
        </row>
        <row r="147">
          <cell r="J147">
            <v>0</v>
          </cell>
          <cell r="L147">
            <v>15952800</v>
          </cell>
          <cell r="N147">
            <v>0</v>
          </cell>
          <cell r="P147">
            <v>0</v>
          </cell>
          <cell r="V147">
            <v>147</v>
          </cell>
        </row>
        <row r="148">
          <cell r="J148">
            <v>0</v>
          </cell>
          <cell r="L148">
            <v>8058000</v>
          </cell>
          <cell r="N148">
            <v>0</v>
          </cell>
          <cell r="P148">
            <v>0</v>
          </cell>
          <cell r="V148">
            <v>148</v>
          </cell>
        </row>
        <row r="149">
          <cell r="J149">
            <v>0</v>
          </cell>
          <cell r="L149">
            <v>762500</v>
          </cell>
          <cell r="N149">
            <v>0</v>
          </cell>
          <cell r="P149">
            <v>0</v>
          </cell>
          <cell r="V149">
            <v>149</v>
          </cell>
        </row>
        <row r="150">
          <cell r="J150">
            <v>0</v>
          </cell>
          <cell r="L150">
            <v>296000</v>
          </cell>
          <cell r="N150">
            <v>0</v>
          </cell>
          <cell r="P150">
            <v>0</v>
          </cell>
          <cell r="V150">
            <v>150</v>
          </cell>
        </row>
        <row r="151">
          <cell r="J151">
            <v>200000</v>
          </cell>
          <cell r="L151">
            <v>0</v>
          </cell>
          <cell r="N151">
            <v>0</v>
          </cell>
          <cell r="P151">
            <v>0</v>
          </cell>
          <cell r="V151">
            <v>151</v>
          </cell>
        </row>
        <row r="152">
          <cell r="J152">
            <v>80000</v>
          </cell>
          <cell r="L152">
            <v>0</v>
          </cell>
          <cell r="N152">
            <v>0</v>
          </cell>
          <cell r="P152">
            <v>0</v>
          </cell>
          <cell r="V152">
            <v>152</v>
          </cell>
        </row>
        <row r="153">
          <cell r="J153">
            <v>0</v>
          </cell>
          <cell r="L153">
            <v>2500000</v>
          </cell>
          <cell r="N153">
            <v>0</v>
          </cell>
          <cell r="P153">
            <v>0</v>
          </cell>
          <cell r="V153">
            <v>153</v>
          </cell>
        </row>
        <row r="154">
          <cell r="J154">
            <v>0</v>
          </cell>
          <cell r="L154">
            <v>216000</v>
          </cell>
          <cell r="N154">
            <v>0</v>
          </cell>
          <cell r="P154">
            <v>0</v>
          </cell>
          <cell r="V154">
            <v>154</v>
          </cell>
        </row>
        <row r="155">
          <cell r="J155">
            <v>0</v>
          </cell>
          <cell r="L155">
            <v>50000</v>
          </cell>
          <cell r="N155">
            <v>0</v>
          </cell>
          <cell r="P155">
            <v>0</v>
          </cell>
          <cell r="V155">
            <v>155</v>
          </cell>
        </row>
        <row r="156">
          <cell r="J156">
            <v>0</v>
          </cell>
          <cell r="L156">
            <v>40000</v>
          </cell>
          <cell r="N156">
            <v>0</v>
          </cell>
          <cell r="P156">
            <v>0</v>
          </cell>
          <cell r="V156">
            <v>156</v>
          </cell>
        </row>
        <row r="157">
          <cell r="J157">
            <v>0</v>
          </cell>
          <cell r="L157">
            <v>40000</v>
          </cell>
          <cell r="N157">
            <v>0</v>
          </cell>
          <cell r="P157">
            <v>0</v>
          </cell>
          <cell r="V157">
            <v>157</v>
          </cell>
        </row>
        <row r="158">
          <cell r="J158">
            <v>0</v>
          </cell>
          <cell r="L158">
            <v>0</v>
          </cell>
          <cell r="N158">
            <v>0</v>
          </cell>
          <cell r="P158">
            <v>0</v>
          </cell>
          <cell r="V158">
            <v>0</v>
          </cell>
        </row>
        <row r="159">
          <cell r="J159">
            <v>6022000</v>
          </cell>
          <cell r="L159">
            <v>1321969700</v>
          </cell>
          <cell r="N159">
            <v>0</v>
          </cell>
          <cell r="P159">
            <v>0</v>
          </cell>
          <cell r="V159">
            <v>159</v>
          </cell>
        </row>
        <row r="160">
          <cell r="J160">
            <v>0</v>
          </cell>
          <cell r="L160">
            <v>0</v>
          </cell>
          <cell r="N160">
            <v>0</v>
          </cell>
          <cell r="P160">
            <v>0</v>
          </cell>
          <cell r="V160">
            <v>0</v>
          </cell>
        </row>
        <row r="161">
          <cell r="J161">
            <v>396933200</v>
          </cell>
          <cell r="L161">
            <v>6062445030.5791454</v>
          </cell>
          <cell r="N161">
            <v>66652498.333333336</v>
          </cell>
          <cell r="P161">
            <v>24000000</v>
          </cell>
          <cell r="V161">
            <v>161</v>
          </cell>
        </row>
        <row r="162">
          <cell r="J162">
            <v>0</v>
          </cell>
          <cell r="L162">
            <v>0</v>
          </cell>
          <cell r="N162">
            <v>0</v>
          </cell>
          <cell r="P162">
            <v>0</v>
          </cell>
          <cell r="V162">
            <v>0</v>
          </cell>
        </row>
        <row r="163">
          <cell r="J163">
            <v>0</v>
          </cell>
          <cell r="L163">
            <v>0</v>
          </cell>
          <cell r="N163">
            <v>0</v>
          </cell>
          <cell r="P163">
            <v>0</v>
          </cell>
          <cell r="V163">
            <v>0</v>
          </cell>
        </row>
        <row r="164">
          <cell r="J164">
            <v>0</v>
          </cell>
          <cell r="L164">
            <v>0</v>
          </cell>
          <cell r="N164">
            <v>0</v>
          </cell>
          <cell r="P164">
            <v>0</v>
          </cell>
          <cell r="V164">
            <v>0</v>
          </cell>
        </row>
        <row r="165">
          <cell r="J165">
            <v>0</v>
          </cell>
          <cell r="L165">
            <v>0</v>
          </cell>
          <cell r="N165">
            <v>0</v>
          </cell>
          <cell r="P165">
            <v>0</v>
          </cell>
          <cell r="V165">
            <v>0</v>
          </cell>
        </row>
        <row r="166">
          <cell r="J166">
            <v>0</v>
          </cell>
          <cell r="L166">
            <v>0</v>
          </cell>
          <cell r="N166">
            <v>0</v>
          </cell>
          <cell r="P166">
            <v>0</v>
          </cell>
          <cell r="V166">
            <v>0</v>
          </cell>
        </row>
        <row r="167">
          <cell r="J167">
            <v>0</v>
          </cell>
          <cell r="L167">
            <v>0</v>
          </cell>
          <cell r="N167">
            <v>0</v>
          </cell>
          <cell r="P167">
            <v>0</v>
          </cell>
          <cell r="V167">
            <v>0</v>
          </cell>
        </row>
        <row r="168">
          <cell r="J168">
            <v>0</v>
          </cell>
          <cell r="L168">
            <v>0</v>
          </cell>
          <cell r="N168">
            <v>0</v>
          </cell>
          <cell r="P168">
            <v>0</v>
          </cell>
          <cell r="V168">
            <v>0</v>
          </cell>
        </row>
        <row r="169">
          <cell r="J169">
            <v>0</v>
          </cell>
          <cell r="L169">
            <v>0</v>
          </cell>
          <cell r="N169">
            <v>0</v>
          </cell>
          <cell r="P169">
            <v>0</v>
          </cell>
          <cell r="V169">
            <v>0</v>
          </cell>
        </row>
        <row r="170">
          <cell r="J170">
            <v>0</v>
          </cell>
          <cell r="L170">
            <v>0</v>
          </cell>
          <cell r="N170">
            <v>0</v>
          </cell>
          <cell r="P170">
            <v>0</v>
          </cell>
          <cell r="V170">
            <v>0</v>
          </cell>
        </row>
        <row r="171">
          <cell r="J171">
            <v>0</v>
          </cell>
          <cell r="L171">
            <v>0</v>
          </cell>
          <cell r="N171">
            <v>0</v>
          </cell>
          <cell r="P171">
            <v>0</v>
          </cell>
          <cell r="V171">
            <v>0</v>
          </cell>
        </row>
        <row r="172">
          <cell r="J172">
            <v>0</v>
          </cell>
          <cell r="L172">
            <v>0</v>
          </cell>
          <cell r="N172">
            <v>0</v>
          </cell>
          <cell r="P172">
            <v>0</v>
          </cell>
          <cell r="V172">
            <v>0</v>
          </cell>
        </row>
        <row r="173">
          <cell r="J173">
            <v>0</v>
          </cell>
          <cell r="L173">
            <v>0</v>
          </cell>
          <cell r="N173">
            <v>0</v>
          </cell>
          <cell r="P173">
            <v>0</v>
          </cell>
          <cell r="V173">
            <v>0</v>
          </cell>
        </row>
        <row r="174">
          <cell r="J174">
            <v>0</v>
          </cell>
          <cell r="L174">
            <v>0</v>
          </cell>
          <cell r="N174">
            <v>0</v>
          </cell>
          <cell r="P174">
            <v>0</v>
          </cell>
          <cell r="V174">
            <v>0</v>
          </cell>
        </row>
        <row r="175">
          <cell r="J175">
            <v>0</v>
          </cell>
          <cell r="L175">
            <v>0</v>
          </cell>
          <cell r="N175">
            <v>0</v>
          </cell>
          <cell r="P175">
            <v>0</v>
          </cell>
          <cell r="V175">
            <v>0</v>
          </cell>
        </row>
        <row r="176">
          <cell r="J176">
            <v>0</v>
          </cell>
          <cell r="L176">
            <v>0</v>
          </cell>
          <cell r="N176">
            <v>0</v>
          </cell>
          <cell r="P176">
            <v>0</v>
          </cell>
          <cell r="V176">
            <v>0</v>
          </cell>
        </row>
        <row r="177">
          <cell r="J177">
            <v>0</v>
          </cell>
          <cell r="L177">
            <v>0</v>
          </cell>
          <cell r="N177">
            <v>0</v>
          </cell>
          <cell r="P177">
            <v>0</v>
          </cell>
          <cell r="V177">
            <v>0</v>
          </cell>
        </row>
        <row r="178">
          <cell r="J178">
            <v>0</v>
          </cell>
          <cell r="L178">
            <v>0</v>
          </cell>
          <cell r="N178">
            <v>0</v>
          </cell>
          <cell r="P178">
            <v>0</v>
          </cell>
          <cell r="V178">
            <v>0</v>
          </cell>
        </row>
        <row r="179">
          <cell r="J179">
            <v>0</v>
          </cell>
          <cell r="L179">
            <v>0</v>
          </cell>
          <cell r="N179">
            <v>0</v>
          </cell>
          <cell r="P179">
            <v>0</v>
          </cell>
          <cell r="V179">
            <v>0</v>
          </cell>
        </row>
        <row r="180">
          <cell r="J180">
            <v>0</v>
          </cell>
          <cell r="L180">
            <v>0</v>
          </cell>
          <cell r="N180">
            <v>0</v>
          </cell>
          <cell r="P180">
            <v>0</v>
          </cell>
          <cell r="V180">
            <v>0</v>
          </cell>
        </row>
        <row r="181">
          <cell r="J181">
            <v>0</v>
          </cell>
          <cell r="L181">
            <v>0</v>
          </cell>
          <cell r="N181">
            <v>0</v>
          </cell>
          <cell r="P181">
            <v>0</v>
          </cell>
          <cell r="V181">
            <v>0</v>
          </cell>
        </row>
        <row r="182">
          <cell r="J182">
            <v>0</v>
          </cell>
          <cell r="L182">
            <v>0</v>
          </cell>
          <cell r="N182">
            <v>0</v>
          </cell>
          <cell r="P182">
            <v>0</v>
          </cell>
          <cell r="V182">
            <v>0</v>
          </cell>
        </row>
        <row r="183">
          <cell r="J183">
            <v>0</v>
          </cell>
          <cell r="L183">
            <v>0</v>
          </cell>
          <cell r="N183">
            <v>0</v>
          </cell>
          <cell r="P183">
            <v>0</v>
          </cell>
          <cell r="V183">
            <v>0</v>
          </cell>
        </row>
        <row r="184">
          <cell r="J184">
            <v>0</v>
          </cell>
          <cell r="L184">
            <v>0</v>
          </cell>
          <cell r="N184">
            <v>0</v>
          </cell>
          <cell r="P184">
            <v>0</v>
          </cell>
          <cell r="V184">
            <v>0</v>
          </cell>
        </row>
        <row r="185">
          <cell r="J185">
            <v>0</v>
          </cell>
          <cell r="L185">
            <v>0</v>
          </cell>
          <cell r="N185">
            <v>0</v>
          </cell>
          <cell r="P185">
            <v>0</v>
          </cell>
          <cell r="V185">
            <v>0</v>
          </cell>
        </row>
        <row r="186">
          <cell r="J186">
            <v>0</v>
          </cell>
          <cell r="L186">
            <v>0</v>
          </cell>
          <cell r="N186">
            <v>0</v>
          </cell>
          <cell r="P186">
            <v>0</v>
          </cell>
          <cell r="V186">
            <v>0</v>
          </cell>
        </row>
        <row r="187">
          <cell r="J187">
            <v>0</v>
          </cell>
          <cell r="L187">
            <v>0</v>
          </cell>
          <cell r="N187">
            <v>0</v>
          </cell>
          <cell r="P187">
            <v>0</v>
          </cell>
          <cell r="V187">
            <v>0</v>
          </cell>
        </row>
        <row r="188">
          <cell r="J188">
            <v>0</v>
          </cell>
          <cell r="L188">
            <v>0</v>
          </cell>
          <cell r="N188">
            <v>0</v>
          </cell>
          <cell r="P188">
            <v>0</v>
          </cell>
          <cell r="V188">
            <v>0</v>
          </cell>
        </row>
        <row r="189">
          <cell r="J189">
            <v>0</v>
          </cell>
          <cell r="L189">
            <v>0</v>
          </cell>
          <cell r="N189">
            <v>0</v>
          </cell>
          <cell r="P189">
            <v>0</v>
          </cell>
          <cell r="V189">
            <v>0</v>
          </cell>
        </row>
        <row r="190">
          <cell r="J190">
            <v>0</v>
          </cell>
          <cell r="L190">
            <v>0</v>
          </cell>
          <cell r="N190">
            <v>0</v>
          </cell>
          <cell r="P190">
            <v>0</v>
          </cell>
          <cell r="V190">
            <v>0</v>
          </cell>
        </row>
        <row r="191">
          <cell r="J191">
            <v>0</v>
          </cell>
          <cell r="L191">
            <v>0</v>
          </cell>
          <cell r="N191">
            <v>0</v>
          </cell>
          <cell r="P191">
            <v>0</v>
          </cell>
          <cell r="V191">
            <v>0</v>
          </cell>
        </row>
        <row r="192">
          <cell r="J192">
            <v>0</v>
          </cell>
          <cell r="L192">
            <v>0</v>
          </cell>
          <cell r="N192">
            <v>0</v>
          </cell>
          <cell r="P192">
            <v>0</v>
          </cell>
          <cell r="V192">
            <v>0</v>
          </cell>
        </row>
        <row r="193">
          <cell r="J193">
            <v>0</v>
          </cell>
          <cell r="L193">
            <v>0</v>
          </cell>
          <cell r="N193">
            <v>0</v>
          </cell>
          <cell r="P193">
            <v>0</v>
          </cell>
          <cell r="V193">
            <v>0</v>
          </cell>
        </row>
        <row r="194">
          <cell r="J194">
            <v>0</v>
          </cell>
          <cell r="L194">
            <v>0</v>
          </cell>
          <cell r="N194">
            <v>0</v>
          </cell>
          <cell r="P194">
            <v>0</v>
          </cell>
          <cell r="V194">
            <v>0</v>
          </cell>
        </row>
        <row r="195">
          <cell r="J195">
            <v>0</v>
          </cell>
          <cell r="L195">
            <v>0</v>
          </cell>
          <cell r="N195">
            <v>0</v>
          </cell>
          <cell r="P195">
            <v>0</v>
          </cell>
          <cell r="V195">
            <v>0</v>
          </cell>
        </row>
        <row r="196">
          <cell r="J196">
            <v>0</v>
          </cell>
          <cell r="L196">
            <v>0</v>
          </cell>
          <cell r="N196">
            <v>0</v>
          </cell>
          <cell r="P196">
            <v>0</v>
          </cell>
          <cell r="V196">
            <v>0</v>
          </cell>
        </row>
        <row r="197">
          <cell r="J197">
            <v>0</v>
          </cell>
          <cell r="L197">
            <v>0</v>
          </cell>
          <cell r="N197">
            <v>0</v>
          </cell>
          <cell r="P197">
            <v>0</v>
          </cell>
          <cell r="V197">
            <v>0</v>
          </cell>
        </row>
        <row r="198">
          <cell r="J198">
            <v>0</v>
          </cell>
          <cell r="L198">
            <v>0</v>
          </cell>
          <cell r="N198">
            <v>0</v>
          </cell>
          <cell r="P198">
            <v>0</v>
          </cell>
          <cell r="V198">
            <v>0</v>
          </cell>
        </row>
        <row r="199">
          <cell r="J199">
            <v>0</v>
          </cell>
          <cell r="L199">
            <v>0</v>
          </cell>
          <cell r="N199">
            <v>0</v>
          </cell>
          <cell r="P199">
            <v>0</v>
          </cell>
          <cell r="V199">
            <v>0</v>
          </cell>
        </row>
        <row r="200">
          <cell r="J200">
            <v>0</v>
          </cell>
          <cell r="L200">
            <v>0</v>
          </cell>
          <cell r="N200">
            <v>0</v>
          </cell>
          <cell r="P200">
            <v>0</v>
          </cell>
          <cell r="V200">
            <v>0</v>
          </cell>
        </row>
        <row r="201">
          <cell r="J201">
            <v>0</v>
          </cell>
          <cell r="L201">
            <v>0</v>
          </cell>
          <cell r="N201">
            <v>0</v>
          </cell>
          <cell r="P201">
            <v>0</v>
          </cell>
          <cell r="V201">
            <v>0</v>
          </cell>
        </row>
        <row r="202">
          <cell r="J202">
            <v>0</v>
          </cell>
          <cell r="L202">
            <v>0</v>
          </cell>
          <cell r="N202">
            <v>0</v>
          </cell>
          <cell r="P202">
            <v>0</v>
          </cell>
          <cell r="V202">
            <v>0</v>
          </cell>
        </row>
        <row r="203">
          <cell r="J203">
            <v>0</v>
          </cell>
          <cell r="L203">
            <v>0</v>
          </cell>
          <cell r="N203">
            <v>0</v>
          </cell>
          <cell r="P203">
            <v>0</v>
          </cell>
          <cell r="V203">
            <v>0</v>
          </cell>
        </row>
        <row r="204">
          <cell r="J204">
            <v>0</v>
          </cell>
          <cell r="L204">
            <v>0</v>
          </cell>
          <cell r="N204">
            <v>0</v>
          </cell>
          <cell r="P204">
            <v>0</v>
          </cell>
          <cell r="V204">
            <v>0</v>
          </cell>
        </row>
        <row r="205">
          <cell r="J205">
            <v>0</v>
          </cell>
          <cell r="L205">
            <v>0</v>
          </cell>
          <cell r="N205">
            <v>0</v>
          </cell>
          <cell r="P205">
            <v>0</v>
          </cell>
          <cell r="V205">
            <v>0</v>
          </cell>
        </row>
        <row r="206">
          <cell r="J206">
            <v>0</v>
          </cell>
          <cell r="L206">
            <v>0</v>
          </cell>
          <cell r="N206">
            <v>0</v>
          </cell>
          <cell r="P206">
            <v>0</v>
          </cell>
          <cell r="V206">
            <v>0</v>
          </cell>
        </row>
        <row r="207">
          <cell r="J207">
            <v>0</v>
          </cell>
          <cell r="L207">
            <v>0</v>
          </cell>
          <cell r="N207">
            <v>0</v>
          </cell>
          <cell r="P207">
            <v>0</v>
          </cell>
          <cell r="V207">
            <v>0</v>
          </cell>
        </row>
        <row r="208">
          <cell r="J208">
            <v>0</v>
          </cell>
          <cell r="L208">
            <v>0</v>
          </cell>
          <cell r="N208">
            <v>0</v>
          </cell>
          <cell r="P208">
            <v>0</v>
          </cell>
          <cell r="V208">
            <v>0</v>
          </cell>
        </row>
        <row r="209">
          <cell r="J209">
            <v>0</v>
          </cell>
          <cell r="L209">
            <v>0</v>
          </cell>
          <cell r="N209">
            <v>0</v>
          </cell>
          <cell r="P209">
            <v>0</v>
          </cell>
          <cell r="V209">
            <v>0</v>
          </cell>
        </row>
        <row r="210">
          <cell r="J210">
            <v>0</v>
          </cell>
          <cell r="L210">
            <v>0</v>
          </cell>
          <cell r="N210">
            <v>0</v>
          </cell>
          <cell r="P210">
            <v>0</v>
          </cell>
          <cell r="V210">
            <v>0</v>
          </cell>
        </row>
        <row r="211">
          <cell r="J211">
            <v>0</v>
          </cell>
          <cell r="L211">
            <v>0</v>
          </cell>
          <cell r="N211">
            <v>0</v>
          </cell>
          <cell r="P211">
            <v>0</v>
          </cell>
          <cell r="V211">
            <v>0</v>
          </cell>
        </row>
        <row r="212">
          <cell r="J212">
            <v>0</v>
          </cell>
          <cell r="L212">
            <v>0</v>
          </cell>
          <cell r="N212">
            <v>0</v>
          </cell>
          <cell r="P212">
            <v>0</v>
          </cell>
          <cell r="V212">
            <v>0</v>
          </cell>
        </row>
        <row r="213">
          <cell r="J213">
            <v>0</v>
          </cell>
          <cell r="L213">
            <v>0</v>
          </cell>
          <cell r="N213">
            <v>0</v>
          </cell>
          <cell r="P213">
            <v>0</v>
          </cell>
          <cell r="V213">
            <v>0</v>
          </cell>
        </row>
        <row r="214">
          <cell r="J214">
            <v>0</v>
          </cell>
          <cell r="L214">
            <v>0</v>
          </cell>
          <cell r="N214">
            <v>0</v>
          </cell>
          <cell r="P214">
            <v>0</v>
          </cell>
          <cell r="V214">
            <v>0</v>
          </cell>
        </row>
        <row r="215">
          <cell r="J215">
            <v>0</v>
          </cell>
          <cell r="L215">
            <v>0</v>
          </cell>
          <cell r="N215">
            <v>0</v>
          </cell>
          <cell r="P215">
            <v>0</v>
          </cell>
          <cell r="V215">
            <v>0</v>
          </cell>
        </row>
        <row r="216">
          <cell r="J216">
            <v>0</v>
          </cell>
          <cell r="L216">
            <v>0</v>
          </cell>
          <cell r="N216">
            <v>0</v>
          </cell>
          <cell r="P216">
            <v>0</v>
          </cell>
          <cell r="V216">
            <v>0</v>
          </cell>
        </row>
        <row r="217">
          <cell r="J217">
            <v>0</v>
          </cell>
          <cell r="L217">
            <v>0</v>
          </cell>
          <cell r="N217">
            <v>0</v>
          </cell>
          <cell r="P217">
            <v>0</v>
          </cell>
          <cell r="V217">
            <v>0</v>
          </cell>
        </row>
        <row r="218">
          <cell r="J218">
            <v>0</v>
          </cell>
          <cell r="L218">
            <v>0</v>
          </cell>
          <cell r="N218">
            <v>0</v>
          </cell>
          <cell r="P218">
            <v>0</v>
          </cell>
          <cell r="V218">
            <v>0</v>
          </cell>
        </row>
        <row r="219">
          <cell r="J219">
            <v>0</v>
          </cell>
          <cell r="L219">
            <v>0</v>
          </cell>
          <cell r="N219">
            <v>0</v>
          </cell>
          <cell r="P219">
            <v>0</v>
          </cell>
          <cell r="V219">
            <v>0</v>
          </cell>
        </row>
        <row r="220">
          <cell r="J220">
            <v>0</v>
          </cell>
          <cell r="L220">
            <v>0</v>
          </cell>
          <cell r="N220">
            <v>0</v>
          </cell>
          <cell r="P220">
            <v>0</v>
          </cell>
          <cell r="V220">
            <v>0</v>
          </cell>
        </row>
        <row r="221">
          <cell r="J221">
            <v>0</v>
          </cell>
          <cell r="L221">
            <v>0</v>
          </cell>
          <cell r="N221">
            <v>0</v>
          </cell>
          <cell r="P221">
            <v>0</v>
          </cell>
          <cell r="V221">
            <v>0</v>
          </cell>
        </row>
        <row r="222">
          <cell r="J222">
            <v>0</v>
          </cell>
          <cell r="L222">
            <v>0</v>
          </cell>
          <cell r="N222">
            <v>0</v>
          </cell>
          <cell r="P222">
            <v>0</v>
          </cell>
          <cell r="V222">
            <v>0</v>
          </cell>
        </row>
        <row r="223">
          <cell r="J223">
            <v>0</v>
          </cell>
          <cell r="L223">
            <v>0</v>
          </cell>
          <cell r="N223">
            <v>0</v>
          </cell>
          <cell r="P223">
            <v>0</v>
          </cell>
          <cell r="V223">
            <v>0</v>
          </cell>
        </row>
        <row r="224">
          <cell r="J224">
            <v>0</v>
          </cell>
          <cell r="L224">
            <v>0</v>
          </cell>
          <cell r="N224">
            <v>0</v>
          </cell>
          <cell r="P224">
            <v>0</v>
          </cell>
          <cell r="V224">
            <v>0</v>
          </cell>
        </row>
        <row r="225">
          <cell r="J225">
            <v>0</v>
          </cell>
          <cell r="L225">
            <v>0</v>
          </cell>
          <cell r="N225">
            <v>0</v>
          </cell>
          <cell r="P225">
            <v>0</v>
          </cell>
          <cell r="V225">
            <v>0</v>
          </cell>
        </row>
        <row r="226">
          <cell r="J226">
            <v>0</v>
          </cell>
          <cell r="L226">
            <v>0</v>
          </cell>
          <cell r="N226">
            <v>0</v>
          </cell>
          <cell r="P226">
            <v>0</v>
          </cell>
          <cell r="V226">
            <v>0</v>
          </cell>
        </row>
        <row r="227">
          <cell r="J227">
            <v>0</v>
          </cell>
          <cell r="L227">
            <v>0</v>
          </cell>
          <cell r="N227">
            <v>0</v>
          </cell>
          <cell r="P227">
            <v>0</v>
          </cell>
          <cell r="V227">
            <v>0</v>
          </cell>
        </row>
        <row r="228">
          <cell r="J228">
            <v>0</v>
          </cell>
          <cell r="L228">
            <v>0</v>
          </cell>
          <cell r="N228">
            <v>0</v>
          </cell>
          <cell r="P228">
            <v>0</v>
          </cell>
          <cell r="V228">
            <v>0</v>
          </cell>
        </row>
        <row r="229">
          <cell r="J229">
            <v>0</v>
          </cell>
          <cell r="L229">
            <v>0</v>
          </cell>
          <cell r="N229">
            <v>0</v>
          </cell>
          <cell r="P229">
            <v>0</v>
          </cell>
          <cell r="V229">
            <v>0</v>
          </cell>
        </row>
        <row r="230">
          <cell r="J230">
            <v>0</v>
          </cell>
          <cell r="L230">
            <v>0</v>
          </cell>
          <cell r="N230">
            <v>0</v>
          </cell>
          <cell r="P230">
            <v>0</v>
          </cell>
          <cell r="V230">
            <v>0</v>
          </cell>
        </row>
        <row r="231">
          <cell r="J231">
            <v>0</v>
          </cell>
          <cell r="L231">
            <v>0</v>
          </cell>
          <cell r="N231">
            <v>0</v>
          </cell>
          <cell r="P231">
            <v>0</v>
          </cell>
          <cell r="V231">
            <v>0</v>
          </cell>
        </row>
        <row r="232">
          <cell r="J232">
            <v>0</v>
          </cell>
          <cell r="L232">
            <v>0</v>
          </cell>
          <cell r="N232">
            <v>0</v>
          </cell>
          <cell r="P232">
            <v>0</v>
          </cell>
          <cell r="V232">
            <v>0</v>
          </cell>
        </row>
        <row r="233">
          <cell r="J233">
            <v>0</v>
          </cell>
          <cell r="L233">
            <v>0</v>
          </cell>
          <cell r="N233">
            <v>0</v>
          </cell>
          <cell r="P233">
            <v>0</v>
          </cell>
          <cell r="V233">
            <v>0</v>
          </cell>
        </row>
        <row r="234">
          <cell r="J234">
            <v>0</v>
          </cell>
          <cell r="L234">
            <v>0</v>
          </cell>
          <cell r="N234">
            <v>0</v>
          </cell>
          <cell r="P234">
            <v>0</v>
          </cell>
          <cell r="V234">
            <v>0</v>
          </cell>
        </row>
        <row r="235">
          <cell r="J235">
            <v>0</v>
          </cell>
          <cell r="L235">
            <v>0</v>
          </cell>
          <cell r="N235">
            <v>0</v>
          </cell>
          <cell r="P235">
            <v>0</v>
          </cell>
          <cell r="V235">
            <v>0</v>
          </cell>
        </row>
        <row r="236">
          <cell r="J236">
            <v>0</v>
          </cell>
          <cell r="L236">
            <v>0</v>
          </cell>
          <cell r="N236">
            <v>0</v>
          </cell>
          <cell r="P236">
            <v>0</v>
          </cell>
          <cell r="V236">
            <v>0</v>
          </cell>
        </row>
        <row r="237">
          <cell r="J237">
            <v>0</v>
          </cell>
          <cell r="L237">
            <v>0</v>
          </cell>
          <cell r="N237">
            <v>0</v>
          </cell>
          <cell r="P237">
            <v>0</v>
          </cell>
          <cell r="V237">
            <v>0</v>
          </cell>
        </row>
        <row r="238">
          <cell r="J238">
            <v>0</v>
          </cell>
          <cell r="L238">
            <v>0</v>
          </cell>
          <cell r="N238">
            <v>0</v>
          </cell>
          <cell r="P238">
            <v>0</v>
          </cell>
          <cell r="V238">
            <v>0</v>
          </cell>
        </row>
        <row r="239">
          <cell r="J239">
            <v>0</v>
          </cell>
          <cell r="L239">
            <v>0</v>
          </cell>
          <cell r="N239">
            <v>0</v>
          </cell>
          <cell r="P239">
            <v>0</v>
          </cell>
          <cell r="V239">
            <v>0</v>
          </cell>
        </row>
        <row r="240">
          <cell r="J240">
            <v>0</v>
          </cell>
          <cell r="L240">
            <v>0</v>
          </cell>
          <cell r="N240">
            <v>0</v>
          </cell>
          <cell r="P240">
            <v>0</v>
          </cell>
          <cell r="V240">
            <v>0</v>
          </cell>
        </row>
        <row r="241">
          <cell r="J241">
            <v>0</v>
          </cell>
          <cell r="L241">
            <v>0</v>
          </cell>
          <cell r="N241">
            <v>0</v>
          </cell>
          <cell r="P241">
            <v>0</v>
          </cell>
          <cell r="V241">
            <v>0</v>
          </cell>
        </row>
        <row r="242">
          <cell r="J242">
            <v>0</v>
          </cell>
          <cell r="L242">
            <v>0</v>
          </cell>
          <cell r="N242">
            <v>0</v>
          </cell>
          <cell r="P242">
            <v>0</v>
          </cell>
          <cell r="V242">
            <v>0</v>
          </cell>
        </row>
        <row r="243">
          <cell r="J243">
            <v>0</v>
          </cell>
          <cell r="L243">
            <v>0</v>
          </cell>
          <cell r="N243">
            <v>0</v>
          </cell>
          <cell r="P243">
            <v>0</v>
          </cell>
          <cell r="V243">
            <v>0</v>
          </cell>
        </row>
        <row r="244">
          <cell r="J244">
            <v>0</v>
          </cell>
          <cell r="L244">
            <v>0</v>
          </cell>
          <cell r="N244">
            <v>0</v>
          </cell>
          <cell r="P244">
            <v>0</v>
          </cell>
          <cell r="V244">
            <v>0</v>
          </cell>
        </row>
        <row r="245">
          <cell r="J245">
            <v>0</v>
          </cell>
          <cell r="L245">
            <v>0</v>
          </cell>
          <cell r="N245">
            <v>0</v>
          </cell>
          <cell r="P245">
            <v>0</v>
          </cell>
          <cell r="V245">
            <v>0</v>
          </cell>
        </row>
        <row r="246">
          <cell r="J246">
            <v>0</v>
          </cell>
          <cell r="L246">
            <v>0</v>
          </cell>
          <cell r="N246">
            <v>0</v>
          </cell>
          <cell r="P246">
            <v>0</v>
          </cell>
          <cell r="V246">
            <v>0</v>
          </cell>
        </row>
        <row r="247">
          <cell r="J247">
            <v>0</v>
          </cell>
          <cell r="L247">
            <v>0</v>
          </cell>
          <cell r="N247">
            <v>0</v>
          </cell>
          <cell r="P247">
            <v>0</v>
          </cell>
          <cell r="V247">
            <v>0</v>
          </cell>
        </row>
        <row r="248">
          <cell r="J248">
            <v>0</v>
          </cell>
          <cell r="L248">
            <v>0</v>
          </cell>
          <cell r="N248">
            <v>0</v>
          </cell>
          <cell r="P248">
            <v>0</v>
          </cell>
          <cell r="V248">
            <v>0</v>
          </cell>
        </row>
        <row r="249">
          <cell r="J249">
            <v>0</v>
          </cell>
          <cell r="L249">
            <v>0</v>
          </cell>
          <cell r="N249">
            <v>0</v>
          </cell>
          <cell r="P249">
            <v>0</v>
          </cell>
          <cell r="V249">
            <v>0</v>
          </cell>
        </row>
        <row r="250">
          <cell r="J250">
            <v>0</v>
          </cell>
          <cell r="L250">
            <v>0</v>
          </cell>
          <cell r="N250">
            <v>0</v>
          </cell>
          <cell r="P250">
            <v>0</v>
          </cell>
          <cell r="V250">
            <v>0</v>
          </cell>
        </row>
        <row r="251">
          <cell r="J251">
            <v>0</v>
          </cell>
          <cell r="L251">
            <v>0</v>
          </cell>
          <cell r="N251">
            <v>0</v>
          </cell>
          <cell r="P251">
            <v>0</v>
          </cell>
          <cell r="V251">
            <v>0</v>
          </cell>
        </row>
        <row r="252">
          <cell r="J252">
            <v>0</v>
          </cell>
          <cell r="L252">
            <v>0</v>
          </cell>
          <cell r="N252">
            <v>0</v>
          </cell>
          <cell r="P252">
            <v>0</v>
          </cell>
          <cell r="V252">
            <v>0</v>
          </cell>
        </row>
        <row r="253">
          <cell r="J253">
            <v>0</v>
          </cell>
          <cell r="L253">
            <v>0</v>
          </cell>
          <cell r="N253">
            <v>0</v>
          </cell>
          <cell r="P253">
            <v>0</v>
          </cell>
          <cell r="V253">
            <v>0</v>
          </cell>
        </row>
        <row r="254">
          <cell r="J254">
            <v>0</v>
          </cell>
          <cell r="L254">
            <v>0</v>
          </cell>
          <cell r="N254">
            <v>0</v>
          </cell>
          <cell r="P254">
            <v>0</v>
          </cell>
          <cell r="V254">
            <v>0</v>
          </cell>
        </row>
        <row r="255">
          <cell r="J255">
            <v>0</v>
          </cell>
          <cell r="L255">
            <v>0</v>
          </cell>
          <cell r="N255">
            <v>0</v>
          </cell>
          <cell r="P255">
            <v>0</v>
          </cell>
          <cell r="V255">
            <v>0</v>
          </cell>
        </row>
        <row r="256">
          <cell r="J256">
            <v>0</v>
          </cell>
          <cell r="L256">
            <v>0</v>
          </cell>
          <cell r="N256">
            <v>0</v>
          </cell>
          <cell r="P256">
            <v>0</v>
          </cell>
          <cell r="V256">
            <v>0</v>
          </cell>
        </row>
        <row r="257">
          <cell r="J257">
            <v>0</v>
          </cell>
          <cell r="L257">
            <v>0</v>
          </cell>
          <cell r="N257">
            <v>0</v>
          </cell>
          <cell r="P257">
            <v>0</v>
          </cell>
          <cell r="V257">
            <v>0</v>
          </cell>
        </row>
        <row r="258">
          <cell r="J258">
            <v>0</v>
          </cell>
          <cell r="L258">
            <v>0</v>
          </cell>
          <cell r="N258">
            <v>0</v>
          </cell>
          <cell r="P258">
            <v>0</v>
          </cell>
          <cell r="V258">
            <v>0</v>
          </cell>
        </row>
        <row r="259">
          <cell r="J259">
            <v>0</v>
          </cell>
          <cell r="L259">
            <v>0</v>
          </cell>
          <cell r="N259">
            <v>0</v>
          </cell>
          <cell r="P259">
            <v>0</v>
          </cell>
          <cell r="V259">
            <v>0</v>
          </cell>
        </row>
        <row r="260">
          <cell r="J260">
            <v>0</v>
          </cell>
          <cell r="L260">
            <v>0</v>
          </cell>
          <cell r="N260">
            <v>0</v>
          </cell>
          <cell r="P260">
            <v>0</v>
          </cell>
          <cell r="V260">
            <v>0</v>
          </cell>
        </row>
        <row r="261">
          <cell r="J261">
            <v>0</v>
          </cell>
          <cell r="L261">
            <v>0</v>
          </cell>
          <cell r="N261">
            <v>0</v>
          </cell>
          <cell r="P261">
            <v>0</v>
          </cell>
          <cell r="V261">
            <v>0</v>
          </cell>
        </row>
        <row r="262">
          <cell r="J262">
            <v>0</v>
          </cell>
          <cell r="L262">
            <v>0</v>
          </cell>
          <cell r="N262">
            <v>0</v>
          </cell>
          <cell r="P262">
            <v>0</v>
          </cell>
          <cell r="V262">
            <v>0</v>
          </cell>
        </row>
        <row r="263">
          <cell r="J263">
            <v>0</v>
          </cell>
          <cell r="L263">
            <v>0</v>
          </cell>
          <cell r="N263">
            <v>0</v>
          </cell>
          <cell r="P263">
            <v>0</v>
          </cell>
          <cell r="V263">
            <v>0</v>
          </cell>
        </row>
        <row r="264">
          <cell r="J264">
            <v>0</v>
          </cell>
          <cell r="L264">
            <v>0</v>
          </cell>
          <cell r="N264">
            <v>0</v>
          </cell>
          <cell r="P264">
            <v>0</v>
          </cell>
          <cell r="V264">
            <v>0</v>
          </cell>
        </row>
        <row r="265">
          <cell r="J265">
            <v>0</v>
          </cell>
          <cell r="L265">
            <v>0</v>
          </cell>
          <cell r="N265">
            <v>0</v>
          </cell>
          <cell r="P265">
            <v>0</v>
          </cell>
          <cell r="V265">
            <v>0</v>
          </cell>
        </row>
        <row r="266">
          <cell r="J266">
            <v>0</v>
          </cell>
          <cell r="L266">
            <v>0</v>
          </cell>
          <cell r="N266">
            <v>0</v>
          </cell>
          <cell r="P266">
            <v>0</v>
          </cell>
          <cell r="V266">
            <v>0</v>
          </cell>
        </row>
        <row r="267">
          <cell r="J267">
            <v>0</v>
          </cell>
          <cell r="L267">
            <v>0</v>
          </cell>
          <cell r="N267">
            <v>0</v>
          </cell>
          <cell r="P267">
            <v>0</v>
          </cell>
          <cell r="V267">
            <v>0</v>
          </cell>
        </row>
        <row r="268">
          <cell r="J268">
            <v>0</v>
          </cell>
          <cell r="L268">
            <v>0</v>
          </cell>
          <cell r="N268">
            <v>0</v>
          </cell>
          <cell r="P268">
            <v>0</v>
          </cell>
          <cell r="V268">
            <v>0</v>
          </cell>
        </row>
        <row r="269">
          <cell r="J269">
            <v>0</v>
          </cell>
          <cell r="L269">
            <v>0</v>
          </cell>
          <cell r="N269">
            <v>0</v>
          </cell>
          <cell r="P269">
            <v>0</v>
          </cell>
          <cell r="V269">
            <v>0</v>
          </cell>
        </row>
        <row r="270">
          <cell r="J270">
            <v>0</v>
          </cell>
          <cell r="L270">
            <v>0</v>
          </cell>
          <cell r="N270">
            <v>0</v>
          </cell>
          <cell r="P270">
            <v>0</v>
          </cell>
          <cell r="V270">
            <v>0</v>
          </cell>
        </row>
        <row r="271">
          <cell r="J271">
            <v>0</v>
          </cell>
          <cell r="L271">
            <v>0</v>
          </cell>
          <cell r="N271">
            <v>0</v>
          </cell>
          <cell r="P271">
            <v>0</v>
          </cell>
          <cell r="V271">
            <v>0</v>
          </cell>
        </row>
        <row r="272">
          <cell r="J272">
            <v>0</v>
          </cell>
          <cell r="L272">
            <v>0</v>
          </cell>
          <cell r="N272">
            <v>0</v>
          </cell>
          <cell r="P272">
            <v>0</v>
          </cell>
          <cell r="V272">
            <v>0</v>
          </cell>
        </row>
        <row r="273">
          <cell r="J273">
            <v>0</v>
          </cell>
          <cell r="L273">
            <v>0</v>
          </cell>
          <cell r="N273">
            <v>0</v>
          </cell>
          <cell r="P273">
            <v>0</v>
          </cell>
          <cell r="V273">
            <v>0</v>
          </cell>
        </row>
        <row r="274">
          <cell r="J274">
            <v>0</v>
          </cell>
          <cell r="L274">
            <v>0</v>
          </cell>
          <cell r="N274">
            <v>0</v>
          </cell>
          <cell r="P274">
            <v>0</v>
          </cell>
          <cell r="V274">
            <v>0</v>
          </cell>
        </row>
        <row r="275">
          <cell r="J275">
            <v>0</v>
          </cell>
          <cell r="L275">
            <v>0</v>
          </cell>
          <cell r="N275">
            <v>0</v>
          </cell>
          <cell r="P275">
            <v>0</v>
          </cell>
          <cell r="V275">
            <v>0</v>
          </cell>
        </row>
        <row r="276">
          <cell r="J276">
            <v>0</v>
          </cell>
          <cell r="L276">
            <v>0</v>
          </cell>
          <cell r="N276">
            <v>0</v>
          </cell>
          <cell r="P276">
            <v>0</v>
          </cell>
          <cell r="V276">
            <v>0</v>
          </cell>
        </row>
        <row r="277">
          <cell r="J277">
            <v>0</v>
          </cell>
          <cell r="L277">
            <v>0</v>
          </cell>
          <cell r="N277">
            <v>0</v>
          </cell>
          <cell r="P277">
            <v>0</v>
          </cell>
          <cell r="V277">
            <v>0</v>
          </cell>
        </row>
        <row r="278">
          <cell r="J278">
            <v>0</v>
          </cell>
          <cell r="L278">
            <v>0</v>
          </cell>
          <cell r="N278">
            <v>0</v>
          </cell>
          <cell r="P278">
            <v>0</v>
          </cell>
          <cell r="V278">
            <v>0</v>
          </cell>
        </row>
        <row r="279">
          <cell r="J279">
            <v>0</v>
          </cell>
          <cell r="L279">
            <v>0</v>
          </cell>
          <cell r="N279">
            <v>0</v>
          </cell>
          <cell r="P279">
            <v>0</v>
          </cell>
          <cell r="V279">
            <v>0</v>
          </cell>
        </row>
        <row r="280">
          <cell r="J280">
            <v>0</v>
          </cell>
          <cell r="L280">
            <v>0</v>
          </cell>
          <cell r="N280">
            <v>0</v>
          </cell>
          <cell r="P280">
            <v>0</v>
          </cell>
          <cell r="V280">
            <v>0</v>
          </cell>
        </row>
        <row r="281">
          <cell r="J281">
            <v>0</v>
          </cell>
          <cell r="L281">
            <v>0</v>
          </cell>
          <cell r="N281">
            <v>0</v>
          </cell>
          <cell r="P281">
            <v>0</v>
          </cell>
          <cell r="V281">
            <v>0</v>
          </cell>
        </row>
        <row r="282">
          <cell r="J282">
            <v>0</v>
          </cell>
          <cell r="L282">
            <v>0</v>
          </cell>
          <cell r="N282">
            <v>0</v>
          </cell>
          <cell r="P282">
            <v>0</v>
          </cell>
          <cell r="V282">
            <v>0</v>
          </cell>
        </row>
        <row r="283">
          <cell r="J283">
            <v>0</v>
          </cell>
          <cell r="L283">
            <v>0</v>
          </cell>
          <cell r="N283">
            <v>0</v>
          </cell>
          <cell r="P283">
            <v>0</v>
          </cell>
          <cell r="V283">
            <v>0</v>
          </cell>
        </row>
        <row r="284">
          <cell r="J284">
            <v>0</v>
          </cell>
          <cell r="L284">
            <v>0</v>
          </cell>
          <cell r="N284">
            <v>0</v>
          </cell>
          <cell r="P284">
            <v>0</v>
          </cell>
          <cell r="V284">
            <v>0</v>
          </cell>
        </row>
        <row r="285">
          <cell r="J285">
            <v>0</v>
          </cell>
          <cell r="L285">
            <v>0</v>
          </cell>
          <cell r="N285">
            <v>0</v>
          </cell>
          <cell r="P285">
            <v>0</v>
          </cell>
          <cell r="V285">
            <v>0</v>
          </cell>
        </row>
        <row r="286">
          <cell r="J286">
            <v>0</v>
          </cell>
          <cell r="L286">
            <v>0</v>
          </cell>
          <cell r="N286">
            <v>0</v>
          </cell>
          <cell r="P286">
            <v>0</v>
          </cell>
          <cell r="V286">
            <v>0</v>
          </cell>
        </row>
        <row r="287">
          <cell r="J287">
            <v>0</v>
          </cell>
          <cell r="L287">
            <v>0</v>
          </cell>
          <cell r="N287">
            <v>0</v>
          </cell>
          <cell r="P287">
            <v>0</v>
          </cell>
          <cell r="V287">
            <v>0</v>
          </cell>
        </row>
        <row r="288">
          <cell r="J288">
            <v>0</v>
          </cell>
          <cell r="L288">
            <v>0</v>
          </cell>
          <cell r="N288">
            <v>0</v>
          </cell>
          <cell r="P288">
            <v>0</v>
          </cell>
          <cell r="V288">
            <v>0</v>
          </cell>
        </row>
        <row r="289">
          <cell r="J289">
            <v>0</v>
          </cell>
          <cell r="L289">
            <v>0</v>
          </cell>
          <cell r="N289">
            <v>0</v>
          </cell>
          <cell r="P289">
            <v>0</v>
          </cell>
          <cell r="V289">
            <v>0</v>
          </cell>
        </row>
        <row r="290">
          <cell r="J290">
            <v>0</v>
          </cell>
          <cell r="L290">
            <v>0</v>
          </cell>
          <cell r="N290">
            <v>0</v>
          </cell>
          <cell r="P290">
            <v>0</v>
          </cell>
          <cell r="V290">
            <v>0</v>
          </cell>
        </row>
        <row r="291">
          <cell r="J291">
            <v>0</v>
          </cell>
          <cell r="L291">
            <v>0</v>
          </cell>
          <cell r="N291">
            <v>0</v>
          </cell>
          <cell r="P291">
            <v>0</v>
          </cell>
          <cell r="V291">
            <v>0</v>
          </cell>
        </row>
        <row r="292">
          <cell r="J292">
            <v>0</v>
          </cell>
          <cell r="L292">
            <v>0</v>
          </cell>
          <cell r="N292">
            <v>0</v>
          </cell>
          <cell r="P292">
            <v>0</v>
          </cell>
          <cell r="V292">
            <v>0</v>
          </cell>
        </row>
        <row r="293">
          <cell r="J293">
            <v>0</v>
          </cell>
          <cell r="L293">
            <v>0</v>
          </cell>
          <cell r="N293">
            <v>0</v>
          </cell>
          <cell r="P293">
            <v>0</v>
          </cell>
          <cell r="V293">
            <v>0</v>
          </cell>
        </row>
        <row r="294">
          <cell r="J294">
            <v>0</v>
          </cell>
          <cell r="L294">
            <v>0</v>
          </cell>
          <cell r="N294">
            <v>0</v>
          </cell>
          <cell r="P294">
            <v>0</v>
          </cell>
          <cell r="V294">
            <v>0</v>
          </cell>
        </row>
        <row r="295">
          <cell r="J295">
            <v>0</v>
          </cell>
          <cell r="L295">
            <v>0</v>
          </cell>
          <cell r="N295">
            <v>0</v>
          </cell>
          <cell r="P295">
            <v>0</v>
          </cell>
          <cell r="V295">
            <v>0</v>
          </cell>
        </row>
        <row r="296">
          <cell r="J296">
            <v>0</v>
          </cell>
          <cell r="L296">
            <v>0</v>
          </cell>
          <cell r="N296">
            <v>0</v>
          </cell>
          <cell r="P296">
            <v>0</v>
          </cell>
          <cell r="V296">
            <v>0</v>
          </cell>
        </row>
        <row r="297">
          <cell r="J297">
            <v>0</v>
          </cell>
          <cell r="L297">
            <v>0</v>
          </cell>
          <cell r="N297">
            <v>0</v>
          </cell>
          <cell r="P297">
            <v>0</v>
          </cell>
          <cell r="V297">
            <v>0</v>
          </cell>
        </row>
        <row r="298">
          <cell r="J298">
            <v>0</v>
          </cell>
          <cell r="L298">
            <v>0</v>
          </cell>
          <cell r="N298">
            <v>0</v>
          </cell>
          <cell r="P298">
            <v>0</v>
          </cell>
          <cell r="V298">
            <v>0</v>
          </cell>
        </row>
        <row r="299">
          <cell r="J299">
            <v>0</v>
          </cell>
          <cell r="L299">
            <v>0</v>
          </cell>
          <cell r="N299">
            <v>0</v>
          </cell>
          <cell r="P299">
            <v>0</v>
          </cell>
          <cell r="V299">
            <v>0</v>
          </cell>
        </row>
        <row r="300">
          <cell r="J300">
            <v>0</v>
          </cell>
          <cell r="L300">
            <v>0</v>
          </cell>
          <cell r="N300">
            <v>0</v>
          </cell>
          <cell r="P300">
            <v>0</v>
          </cell>
          <cell r="V300">
            <v>0</v>
          </cell>
        </row>
        <row r="301">
          <cell r="J301">
            <v>0</v>
          </cell>
          <cell r="L301">
            <v>0</v>
          </cell>
          <cell r="N301">
            <v>0</v>
          </cell>
          <cell r="P301">
            <v>0</v>
          </cell>
          <cell r="V301">
            <v>0</v>
          </cell>
        </row>
        <row r="302">
          <cell r="J302">
            <v>0</v>
          </cell>
          <cell r="L302">
            <v>0</v>
          </cell>
          <cell r="N302">
            <v>0</v>
          </cell>
          <cell r="P302">
            <v>0</v>
          </cell>
          <cell r="V302">
            <v>0</v>
          </cell>
        </row>
        <row r="303">
          <cell r="J303">
            <v>0</v>
          </cell>
          <cell r="L303">
            <v>0</v>
          </cell>
          <cell r="N303">
            <v>0</v>
          </cell>
          <cell r="P303">
            <v>0</v>
          </cell>
          <cell r="V303">
            <v>0</v>
          </cell>
        </row>
        <row r="304">
          <cell r="J304">
            <v>0</v>
          </cell>
          <cell r="L304">
            <v>0</v>
          </cell>
          <cell r="N304">
            <v>0</v>
          </cell>
          <cell r="P304">
            <v>0</v>
          </cell>
          <cell r="V304">
            <v>0</v>
          </cell>
        </row>
        <row r="305">
          <cell r="J305">
            <v>0</v>
          </cell>
          <cell r="L305">
            <v>0</v>
          </cell>
          <cell r="N305">
            <v>0</v>
          </cell>
          <cell r="P305">
            <v>0</v>
          </cell>
          <cell r="V305">
            <v>0</v>
          </cell>
        </row>
        <row r="306">
          <cell r="J306">
            <v>0</v>
          </cell>
          <cell r="L306">
            <v>0</v>
          </cell>
          <cell r="N306">
            <v>0</v>
          </cell>
          <cell r="P306">
            <v>0</v>
          </cell>
          <cell r="V306">
            <v>0</v>
          </cell>
        </row>
        <row r="307">
          <cell r="J307">
            <v>0</v>
          </cell>
          <cell r="L307">
            <v>0</v>
          </cell>
          <cell r="N307">
            <v>0</v>
          </cell>
          <cell r="P307">
            <v>0</v>
          </cell>
          <cell r="V307">
            <v>0</v>
          </cell>
        </row>
        <row r="308">
          <cell r="J308">
            <v>0</v>
          </cell>
          <cell r="L308">
            <v>0</v>
          </cell>
          <cell r="N308">
            <v>0</v>
          </cell>
          <cell r="P308">
            <v>0</v>
          </cell>
          <cell r="V308">
            <v>0</v>
          </cell>
        </row>
        <row r="309">
          <cell r="J309">
            <v>0</v>
          </cell>
          <cell r="L309">
            <v>0</v>
          </cell>
          <cell r="N309">
            <v>0</v>
          </cell>
          <cell r="P309">
            <v>0</v>
          </cell>
          <cell r="V309">
            <v>0</v>
          </cell>
        </row>
        <row r="310">
          <cell r="J310">
            <v>0</v>
          </cell>
          <cell r="L310">
            <v>0</v>
          </cell>
          <cell r="N310">
            <v>0</v>
          </cell>
          <cell r="P310">
            <v>0</v>
          </cell>
          <cell r="V310">
            <v>0</v>
          </cell>
        </row>
        <row r="311">
          <cell r="J311">
            <v>0</v>
          </cell>
          <cell r="L311">
            <v>0</v>
          </cell>
          <cell r="N311">
            <v>0</v>
          </cell>
          <cell r="P311">
            <v>0</v>
          </cell>
          <cell r="V311">
            <v>0</v>
          </cell>
        </row>
        <row r="312">
          <cell r="J312">
            <v>0</v>
          </cell>
          <cell r="L312">
            <v>0</v>
          </cell>
          <cell r="N312">
            <v>0</v>
          </cell>
          <cell r="P312">
            <v>0</v>
          </cell>
          <cell r="V312">
            <v>0</v>
          </cell>
        </row>
        <row r="313">
          <cell r="J313">
            <v>0</v>
          </cell>
          <cell r="L313">
            <v>0</v>
          </cell>
          <cell r="N313">
            <v>0</v>
          </cell>
          <cell r="P313">
            <v>0</v>
          </cell>
          <cell r="V313">
            <v>0</v>
          </cell>
        </row>
        <row r="314">
          <cell r="J314">
            <v>0</v>
          </cell>
          <cell r="L314">
            <v>0</v>
          </cell>
          <cell r="N314">
            <v>0</v>
          </cell>
          <cell r="P314">
            <v>0</v>
          </cell>
          <cell r="V314">
            <v>0</v>
          </cell>
        </row>
        <row r="315">
          <cell r="J315">
            <v>0</v>
          </cell>
          <cell r="L315">
            <v>0</v>
          </cell>
          <cell r="N315">
            <v>0</v>
          </cell>
          <cell r="P315">
            <v>0</v>
          </cell>
          <cell r="V315">
            <v>0</v>
          </cell>
        </row>
        <row r="316">
          <cell r="J316">
            <v>0</v>
          </cell>
          <cell r="L316">
            <v>0</v>
          </cell>
          <cell r="N316">
            <v>0</v>
          </cell>
          <cell r="P316">
            <v>0</v>
          </cell>
          <cell r="V316">
            <v>0</v>
          </cell>
        </row>
        <row r="317">
          <cell r="J317">
            <v>0</v>
          </cell>
          <cell r="L317">
            <v>0</v>
          </cell>
          <cell r="N317">
            <v>0</v>
          </cell>
          <cell r="P317">
            <v>0</v>
          </cell>
          <cell r="V317">
            <v>0</v>
          </cell>
        </row>
        <row r="318">
          <cell r="J318">
            <v>0</v>
          </cell>
          <cell r="L318">
            <v>0</v>
          </cell>
          <cell r="N318">
            <v>0</v>
          </cell>
          <cell r="P318">
            <v>0</v>
          </cell>
          <cell r="V318">
            <v>0</v>
          </cell>
        </row>
        <row r="319">
          <cell r="J319">
            <v>0</v>
          </cell>
          <cell r="L319">
            <v>0</v>
          </cell>
          <cell r="N319">
            <v>0</v>
          </cell>
          <cell r="P319">
            <v>0</v>
          </cell>
          <cell r="V319">
            <v>0</v>
          </cell>
        </row>
        <row r="320">
          <cell r="J320">
            <v>0</v>
          </cell>
          <cell r="L320">
            <v>0</v>
          </cell>
          <cell r="N320">
            <v>0</v>
          </cell>
          <cell r="P320">
            <v>0</v>
          </cell>
          <cell r="V320">
            <v>0</v>
          </cell>
        </row>
        <row r="321">
          <cell r="J321">
            <v>0</v>
          </cell>
          <cell r="L321">
            <v>0</v>
          </cell>
          <cell r="N321">
            <v>0</v>
          </cell>
          <cell r="P321">
            <v>0</v>
          </cell>
          <cell r="V321">
            <v>0</v>
          </cell>
        </row>
        <row r="322">
          <cell r="J322">
            <v>0</v>
          </cell>
          <cell r="L322">
            <v>0</v>
          </cell>
          <cell r="N322">
            <v>0</v>
          </cell>
          <cell r="P322">
            <v>0</v>
          </cell>
          <cell r="V322">
            <v>0</v>
          </cell>
        </row>
        <row r="323">
          <cell r="J323">
            <v>0</v>
          </cell>
          <cell r="L323">
            <v>0</v>
          </cell>
          <cell r="N323">
            <v>0</v>
          </cell>
          <cell r="P323">
            <v>0</v>
          </cell>
          <cell r="V323">
            <v>0</v>
          </cell>
        </row>
        <row r="324">
          <cell r="J324">
            <v>0</v>
          </cell>
          <cell r="L324">
            <v>0</v>
          </cell>
          <cell r="N324">
            <v>0</v>
          </cell>
          <cell r="P324">
            <v>0</v>
          </cell>
          <cell r="V324">
            <v>0</v>
          </cell>
        </row>
        <row r="325">
          <cell r="J325">
            <v>0</v>
          </cell>
          <cell r="L325">
            <v>0</v>
          </cell>
          <cell r="N325">
            <v>0</v>
          </cell>
          <cell r="P325">
            <v>0</v>
          </cell>
          <cell r="V325">
            <v>0</v>
          </cell>
        </row>
        <row r="326">
          <cell r="J326">
            <v>0</v>
          </cell>
          <cell r="L326">
            <v>0</v>
          </cell>
          <cell r="N326">
            <v>0</v>
          </cell>
          <cell r="P326">
            <v>0</v>
          </cell>
          <cell r="V326">
            <v>0</v>
          </cell>
        </row>
        <row r="327">
          <cell r="J327">
            <v>0</v>
          </cell>
          <cell r="L327">
            <v>0</v>
          </cell>
          <cell r="N327">
            <v>0</v>
          </cell>
          <cell r="P327">
            <v>0</v>
          </cell>
          <cell r="V327">
            <v>0</v>
          </cell>
        </row>
        <row r="328">
          <cell r="J328">
            <v>0</v>
          </cell>
          <cell r="L328">
            <v>0</v>
          </cell>
          <cell r="N328">
            <v>0</v>
          </cell>
          <cell r="P328">
            <v>0</v>
          </cell>
          <cell r="V328">
            <v>0</v>
          </cell>
        </row>
        <row r="329">
          <cell r="J329">
            <v>0</v>
          </cell>
          <cell r="L329">
            <v>0</v>
          </cell>
          <cell r="N329">
            <v>0</v>
          </cell>
          <cell r="P329">
            <v>0</v>
          </cell>
          <cell r="V329">
            <v>0</v>
          </cell>
        </row>
        <row r="330">
          <cell r="J330">
            <v>0</v>
          </cell>
          <cell r="L330">
            <v>0</v>
          </cell>
          <cell r="N330">
            <v>0</v>
          </cell>
          <cell r="P330">
            <v>0</v>
          </cell>
          <cell r="V330">
            <v>0</v>
          </cell>
        </row>
        <row r="331">
          <cell r="J331">
            <v>0</v>
          </cell>
          <cell r="L331">
            <v>0</v>
          </cell>
          <cell r="N331">
            <v>0</v>
          </cell>
          <cell r="P331">
            <v>0</v>
          </cell>
          <cell r="V331">
            <v>0</v>
          </cell>
        </row>
        <row r="332">
          <cell r="J332">
            <v>0</v>
          </cell>
          <cell r="L332">
            <v>0</v>
          </cell>
          <cell r="N332">
            <v>0</v>
          </cell>
          <cell r="P332">
            <v>0</v>
          </cell>
          <cell r="V332">
            <v>0</v>
          </cell>
        </row>
        <row r="333">
          <cell r="J333">
            <v>0</v>
          </cell>
          <cell r="L333">
            <v>0</v>
          </cell>
          <cell r="N333">
            <v>0</v>
          </cell>
          <cell r="P333">
            <v>0</v>
          </cell>
          <cell r="V333">
            <v>0</v>
          </cell>
        </row>
        <row r="334">
          <cell r="J334">
            <v>0</v>
          </cell>
          <cell r="L334">
            <v>0</v>
          </cell>
          <cell r="N334">
            <v>0</v>
          </cell>
          <cell r="P334">
            <v>0</v>
          </cell>
          <cell r="V334">
            <v>0</v>
          </cell>
        </row>
        <row r="335">
          <cell r="J335">
            <v>0</v>
          </cell>
          <cell r="L335">
            <v>0</v>
          </cell>
          <cell r="N335">
            <v>0</v>
          </cell>
          <cell r="P335">
            <v>0</v>
          </cell>
          <cell r="V335">
            <v>0</v>
          </cell>
        </row>
        <row r="336">
          <cell r="J336">
            <v>0</v>
          </cell>
          <cell r="L336">
            <v>0</v>
          </cell>
          <cell r="N336">
            <v>0</v>
          </cell>
          <cell r="P336">
            <v>0</v>
          </cell>
          <cell r="V336">
            <v>0</v>
          </cell>
        </row>
        <row r="337">
          <cell r="J337">
            <v>0</v>
          </cell>
          <cell r="L337">
            <v>0</v>
          </cell>
          <cell r="N337">
            <v>0</v>
          </cell>
          <cell r="P337">
            <v>0</v>
          </cell>
        </row>
        <row r="338">
          <cell r="J338">
            <v>0</v>
          </cell>
          <cell r="L338">
            <v>0</v>
          </cell>
          <cell r="N338">
            <v>0</v>
          </cell>
          <cell r="P338">
            <v>0</v>
          </cell>
        </row>
        <row r="339">
          <cell r="J339">
            <v>0</v>
          </cell>
          <cell r="L339">
            <v>0</v>
          </cell>
          <cell r="N339">
            <v>0</v>
          </cell>
          <cell r="P339">
            <v>0</v>
          </cell>
        </row>
        <row r="340">
          <cell r="J340">
            <v>0</v>
          </cell>
          <cell r="L340">
            <v>0</v>
          </cell>
          <cell r="N340">
            <v>0</v>
          </cell>
          <cell r="P340">
            <v>0</v>
          </cell>
        </row>
        <row r="341">
          <cell r="J341">
            <v>0</v>
          </cell>
          <cell r="L341">
            <v>0</v>
          </cell>
          <cell r="N341">
            <v>0</v>
          </cell>
          <cell r="P341">
            <v>0</v>
          </cell>
        </row>
      </sheetData>
      <sheetData sheetId="16" refreshError="1">
        <row r="8">
          <cell r="U8" t="str">
            <v>Status</v>
          </cell>
        </row>
        <row r="10">
          <cell r="U10">
            <v>0</v>
          </cell>
          <cell r="AH10">
            <v>10</v>
          </cell>
        </row>
        <row r="11">
          <cell r="U11">
            <v>0</v>
          </cell>
          <cell r="AH11">
            <v>11</v>
          </cell>
        </row>
        <row r="12">
          <cell r="U12">
            <v>0</v>
          </cell>
          <cell r="AH12">
            <v>12</v>
          </cell>
        </row>
        <row r="13">
          <cell r="U13" t="str">
            <v xml:space="preserve">  Okay maz!!!</v>
          </cell>
          <cell r="AH13">
            <v>13</v>
          </cell>
        </row>
        <row r="14">
          <cell r="U14">
            <v>0</v>
          </cell>
          <cell r="AH14">
            <v>14</v>
          </cell>
        </row>
        <row r="15">
          <cell r="U15">
            <v>0</v>
          </cell>
          <cell r="AH15">
            <v>15</v>
          </cell>
        </row>
        <row r="16">
          <cell r="U16" t="str">
            <v xml:space="preserve">  Okay maz!!!</v>
          </cell>
          <cell r="AH16">
            <v>16</v>
          </cell>
        </row>
        <row r="17">
          <cell r="U17">
            <v>0</v>
          </cell>
          <cell r="AH17">
            <v>17</v>
          </cell>
        </row>
        <row r="18">
          <cell r="U18">
            <v>0</v>
          </cell>
          <cell r="AH18">
            <v>18</v>
          </cell>
        </row>
        <row r="19">
          <cell r="U19" t="str">
            <v xml:space="preserve">  Okay maz!!!</v>
          </cell>
          <cell r="AH19">
            <v>19</v>
          </cell>
        </row>
        <row r="20">
          <cell r="U20">
            <v>0</v>
          </cell>
          <cell r="AH20">
            <v>20</v>
          </cell>
        </row>
        <row r="21">
          <cell r="U21">
            <v>0</v>
          </cell>
          <cell r="AH21">
            <v>21</v>
          </cell>
        </row>
        <row r="22">
          <cell r="U22">
            <v>0</v>
          </cell>
          <cell r="AH22">
            <v>22</v>
          </cell>
        </row>
        <row r="23">
          <cell r="U23">
            <v>0</v>
          </cell>
          <cell r="AH23">
            <v>23</v>
          </cell>
        </row>
        <row r="24">
          <cell r="U24">
            <v>0</v>
          </cell>
          <cell r="AH24">
            <v>24</v>
          </cell>
        </row>
        <row r="25">
          <cell r="U25" t="str">
            <v xml:space="preserve">  Okay maz!!!</v>
          </cell>
          <cell r="AH25">
            <v>25</v>
          </cell>
        </row>
        <row r="26">
          <cell r="U26">
            <v>0</v>
          </cell>
          <cell r="AH26">
            <v>26</v>
          </cell>
        </row>
        <row r="27">
          <cell r="U27">
            <v>0</v>
          </cell>
          <cell r="AH27">
            <v>27</v>
          </cell>
        </row>
        <row r="28">
          <cell r="U28" t="str">
            <v xml:space="preserve">  Okay maz!!!</v>
          </cell>
          <cell r="AH28">
            <v>28</v>
          </cell>
        </row>
        <row r="29">
          <cell r="U29">
            <v>0</v>
          </cell>
          <cell r="AH29">
            <v>29</v>
          </cell>
        </row>
        <row r="30">
          <cell r="U30">
            <v>0</v>
          </cell>
          <cell r="AH30">
            <v>30</v>
          </cell>
        </row>
        <row r="31">
          <cell r="U31">
            <v>0</v>
          </cell>
          <cell r="AH31">
            <v>31</v>
          </cell>
        </row>
        <row r="32">
          <cell r="U32">
            <v>0</v>
          </cell>
          <cell r="AH32">
            <v>32</v>
          </cell>
        </row>
        <row r="33">
          <cell r="U33">
            <v>0</v>
          </cell>
          <cell r="AH33">
            <v>33</v>
          </cell>
        </row>
        <row r="34">
          <cell r="U34" t="str">
            <v xml:space="preserve">  Okay maz!!!</v>
          </cell>
          <cell r="AH34">
            <v>34</v>
          </cell>
        </row>
        <row r="35">
          <cell r="U35">
            <v>0</v>
          </cell>
          <cell r="AH35">
            <v>35</v>
          </cell>
        </row>
        <row r="36">
          <cell r="U36">
            <v>0</v>
          </cell>
          <cell r="AH36">
            <v>36</v>
          </cell>
        </row>
        <row r="37">
          <cell r="U37" t="str">
            <v xml:space="preserve">  Okay maz!!!</v>
          </cell>
          <cell r="AH37">
            <v>37</v>
          </cell>
        </row>
        <row r="38">
          <cell r="U38">
            <v>0</v>
          </cell>
          <cell r="AH38">
            <v>38</v>
          </cell>
        </row>
        <row r="39">
          <cell r="U39">
            <v>0</v>
          </cell>
          <cell r="AH39">
            <v>39</v>
          </cell>
        </row>
        <row r="40">
          <cell r="U40">
            <v>0</v>
          </cell>
          <cell r="AH40">
            <v>40</v>
          </cell>
        </row>
        <row r="41">
          <cell r="U41">
            <v>0</v>
          </cell>
          <cell r="AH41">
            <v>41</v>
          </cell>
        </row>
        <row r="42">
          <cell r="U42">
            <v>0</v>
          </cell>
          <cell r="AH42">
            <v>42</v>
          </cell>
        </row>
        <row r="43">
          <cell r="U43" t="str">
            <v xml:space="preserve">  Okay maz!!!</v>
          </cell>
          <cell r="AH43">
            <v>43</v>
          </cell>
        </row>
        <row r="44">
          <cell r="U44">
            <v>0</v>
          </cell>
          <cell r="AH44">
            <v>44</v>
          </cell>
        </row>
        <row r="45">
          <cell r="U45">
            <v>0</v>
          </cell>
          <cell r="AH45">
            <v>45</v>
          </cell>
        </row>
        <row r="46">
          <cell r="U46">
            <v>0</v>
          </cell>
          <cell r="AH46">
            <v>46</v>
          </cell>
        </row>
        <row r="47">
          <cell r="U47">
            <v>0</v>
          </cell>
          <cell r="AH47">
            <v>47</v>
          </cell>
        </row>
        <row r="48">
          <cell r="U48">
            <v>0</v>
          </cell>
          <cell r="AH48">
            <v>48</v>
          </cell>
        </row>
        <row r="49">
          <cell r="U49">
            <v>0</v>
          </cell>
          <cell r="AH49">
            <v>49</v>
          </cell>
        </row>
        <row r="50">
          <cell r="U50" t="str">
            <v xml:space="preserve">  Okay maz!!!</v>
          </cell>
          <cell r="AH50">
            <v>50</v>
          </cell>
        </row>
        <row r="51">
          <cell r="U51">
            <v>0</v>
          </cell>
          <cell r="AH51">
            <v>51</v>
          </cell>
        </row>
        <row r="52">
          <cell r="U52">
            <v>0</v>
          </cell>
          <cell r="AH52">
            <v>52</v>
          </cell>
        </row>
        <row r="53">
          <cell r="U53">
            <v>0</v>
          </cell>
          <cell r="AH53">
            <v>53</v>
          </cell>
        </row>
        <row r="54">
          <cell r="U54">
            <v>0</v>
          </cell>
          <cell r="AH54">
            <v>54</v>
          </cell>
        </row>
        <row r="55">
          <cell r="U55">
            <v>0</v>
          </cell>
          <cell r="AH55">
            <v>55</v>
          </cell>
        </row>
        <row r="56">
          <cell r="U56" t="str">
            <v xml:space="preserve">  Okay maz!!!</v>
          </cell>
          <cell r="AH56">
            <v>56</v>
          </cell>
        </row>
        <row r="57">
          <cell r="U57">
            <v>0</v>
          </cell>
          <cell r="AH57">
            <v>57</v>
          </cell>
        </row>
        <row r="58">
          <cell r="U58">
            <v>0</v>
          </cell>
          <cell r="AH58">
            <v>58</v>
          </cell>
        </row>
        <row r="59">
          <cell r="U59">
            <v>0</v>
          </cell>
          <cell r="AH59">
            <v>59</v>
          </cell>
        </row>
        <row r="60">
          <cell r="U60">
            <v>0</v>
          </cell>
          <cell r="AH60">
            <v>60</v>
          </cell>
        </row>
        <row r="61">
          <cell r="U61">
            <v>0</v>
          </cell>
          <cell r="AH61">
            <v>61</v>
          </cell>
        </row>
        <row r="62">
          <cell r="U62" t="str">
            <v xml:space="preserve">  Okay maz!!!</v>
          </cell>
          <cell r="AH62">
            <v>62</v>
          </cell>
        </row>
        <row r="63">
          <cell r="U63">
            <v>0</v>
          </cell>
          <cell r="AH63">
            <v>63</v>
          </cell>
        </row>
        <row r="64">
          <cell r="U64">
            <v>0</v>
          </cell>
          <cell r="AH64">
            <v>64</v>
          </cell>
        </row>
        <row r="65">
          <cell r="U65">
            <v>0</v>
          </cell>
          <cell r="AH65">
            <v>65</v>
          </cell>
        </row>
        <row r="66">
          <cell r="U66">
            <v>0</v>
          </cell>
          <cell r="AH66">
            <v>66</v>
          </cell>
        </row>
        <row r="67">
          <cell r="U67" t="str">
            <v xml:space="preserve">  Okay maz!!!</v>
          </cell>
          <cell r="AH67">
            <v>67</v>
          </cell>
        </row>
        <row r="68">
          <cell r="U68">
            <v>0</v>
          </cell>
          <cell r="AH68">
            <v>68</v>
          </cell>
        </row>
        <row r="69">
          <cell r="U69">
            <v>0</v>
          </cell>
          <cell r="AH69">
            <v>69</v>
          </cell>
        </row>
        <row r="70">
          <cell r="U70">
            <v>0</v>
          </cell>
          <cell r="AH70">
            <v>70</v>
          </cell>
        </row>
        <row r="71">
          <cell r="U71">
            <v>0</v>
          </cell>
          <cell r="AH71">
            <v>71</v>
          </cell>
        </row>
        <row r="72">
          <cell r="U72">
            <v>0</v>
          </cell>
          <cell r="AH72">
            <v>72</v>
          </cell>
        </row>
        <row r="73">
          <cell r="U73">
            <v>0</v>
          </cell>
          <cell r="AH73">
            <v>73</v>
          </cell>
        </row>
        <row r="74">
          <cell r="U74">
            <v>0</v>
          </cell>
          <cell r="AH74">
            <v>74</v>
          </cell>
        </row>
        <row r="75">
          <cell r="U75" t="str">
            <v xml:space="preserve">  Okay maz!!!</v>
          </cell>
          <cell r="AH75">
            <v>75</v>
          </cell>
        </row>
        <row r="76">
          <cell r="U76">
            <v>0</v>
          </cell>
          <cell r="AH76">
            <v>76</v>
          </cell>
        </row>
        <row r="77">
          <cell r="U77">
            <v>0</v>
          </cell>
          <cell r="AH77">
            <v>77</v>
          </cell>
        </row>
        <row r="78">
          <cell r="U78">
            <v>0</v>
          </cell>
          <cell r="AH78">
            <v>78</v>
          </cell>
        </row>
        <row r="79">
          <cell r="U79">
            <v>0</v>
          </cell>
          <cell r="AH79">
            <v>79</v>
          </cell>
        </row>
        <row r="80">
          <cell r="U80">
            <v>0</v>
          </cell>
          <cell r="AH80">
            <v>80</v>
          </cell>
        </row>
        <row r="81">
          <cell r="U81">
            <v>0</v>
          </cell>
          <cell r="AH81">
            <v>81</v>
          </cell>
        </row>
        <row r="82">
          <cell r="U82">
            <v>0</v>
          </cell>
          <cell r="AH82">
            <v>82</v>
          </cell>
        </row>
        <row r="83">
          <cell r="U83">
            <v>0</v>
          </cell>
          <cell r="AH83">
            <v>83</v>
          </cell>
        </row>
        <row r="84">
          <cell r="U84">
            <v>0</v>
          </cell>
          <cell r="AH84">
            <v>84</v>
          </cell>
        </row>
        <row r="85">
          <cell r="U85" t="str">
            <v xml:space="preserve">  Okay maz!!!</v>
          </cell>
          <cell r="AH85">
            <v>85</v>
          </cell>
        </row>
        <row r="86">
          <cell r="U86">
            <v>0</v>
          </cell>
          <cell r="AH86">
            <v>86</v>
          </cell>
        </row>
        <row r="87">
          <cell r="U87">
            <v>0</v>
          </cell>
          <cell r="AH87">
            <v>87</v>
          </cell>
        </row>
        <row r="88">
          <cell r="U88">
            <v>0</v>
          </cell>
          <cell r="AH88">
            <v>88</v>
          </cell>
        </row>
        <row r="89">
          <cell r="U89">
            <v>0</v>
          </cell>
          <cell r="AH89">
            <v>89</v>
          </cell>
        </row>
        <row r="90">
          <cell r="U90">
            <v>0</v>
          </cell>
          <cell r="AH90">
            <v>90</v>
          </cell>
        </row>
        <row r="91">
          <cell r="U91">
            <v>0</v>
          </cell>
          <cell r="AH91">
            <v>91</v>
          </cell>
        </row>
        <row r="92">
          <cell r="U92">
            <v>0</v>
          </cell>
          <cell r="AH92">
            <v>92</v>
          </cell>
        </row>
        <row r="93">
          <cell r="U93">
            <v>0</v>
          </cell>
          <cell r="AH93">
            <v>93</v>
          </cell>
        </row>
        <row r="94">
          <cell r="U94">
            <v>0</v>
          </cell>
          <cell r="AH94">
            <v>94</v>
          </cell>
        </row>
        <row r="95">
          <cell r="U95" t="str">
            <v xml:space="preserve">  Okay maz!!!</v>
          </cell>
          <cell r="AH95">
            <v>95</v>
          </cell>
        </row>
        <row r="96">
          <cell r="U96">
            <v>0</v>
          </cell>
          <cell r="AH96">
            <v>96</v>
          </cell>
        </row>
        <row r="97">
          <cell r="U97">
            <v>0</v>
          </cell>
          <cell r="AH97">
            <v>97</v>
          </cell>
        </row>
        <row r="98">
          <cell r="U98">
            <v>0</v>
          </cell>
          <cell r="AH98">
            <v>98</v>
          </cell>
        </row>
        <row r="99">
          <cell r="U99">
            <v>0</v>
          </cell>
          <cell r="AH99">
            <v>99</v>
          </cell>
        </row>
        <row r="100">
          <cell r="U100">
            <v>0</v>
          </cell>
          <cell r="AH100">
            <v>100</v>
          </cell>
        </row>
        <row r="101">
          <cell r="U101" t="str">
            <v xml:space="preserve">  Okay maz!!!</v>
          </cell>
          <cell r="AH101">
            <v>101</v>
          </cell>
        </row>
        <row r="102">
          <cell r="U102">
            <v>0</v>
          </cell>
          <cell r="AH102">
            <v>102</v>
          </cell>
        </row>
        <row r="103">
          <cell r="U103">
            <v>0</v>
          </cell>
          <cell r="AH103">
            <v>103</v>
          </cell>
        </row>
        <row r="104">
          <cell r="U104">
            <v>0</v>
          </cell>
          <cell r="AH104">
            <v>104</v>
          </cell>
        </row>
        <row r="105">
          <cell r="U105">
            <v>0</v>
          </cell>
          <cell r="AH105">
            <v>105</v>
          </cell>
        </row>
        <row r="106">
          <cell r="U106">
            <v>0</v>
          </cell>
          <cell r="AH106">
            <v>106</v>
          </cell>
        </row>
        <row r="107">
          <cell r="U107">
            <v>0</v>
          </cell>
          <cell r="AH107">
            <v>107</v>
          </cell>
        </row>
        <row r="108">
          <cell r="U108" t="str">
            <v xml:space="preserve">  Okay maz!!!</v>
          </cell>
          <cell r="AH108">
            <v>108</v>
          </cell>
        </row>
        <row r="109">
          <cell r="U109">
            <v>0</v>
          </cell>
          <cell r="AH109">
            <v>109</v>
          </cell>
        </row>
        <row r="110">
          <cell r="U110">
            <v>0</v>
          </cell>
          <cell r="AH110">
            <v>110</v>
          </cell>
        </row>
        <row r="111">
          <cell r="U111">
            <v>0</v>
          </cell>
          <cell r="AH111">
            <v>111</v>
          </cell>
        </row>
        <row r="112">
          <cell r="U112">
            <v>0</v>
          </cell>
          <cell r="AH112">
            <v>112</v>
          </cell>
        </row>
        <row r="113">
          <cell r="U113" t="str">
            <v xml:space="preserve">  Okay maz!!!</v>
          </cell>
          <cell r="AH113">
            <v>113</v>
          </cell>
        </row>
        <row r="114">
          <cell r="U114">
            <v>0</v>
          </cell>
          <cell r="AH114">
            <v>114</v>
          </cell>
        </row>
        <row r="115">
          <cell r="U115">
            <v>0</v>
          </cell>
          <cell r="AH115">
            <v>115</v>
          </cell>
        </row>
        <row r="116">
          <cell r="U116">
            <v>0</v>
          </cell>
          <cell r="AH116">
            <v>116</v>
          </cell>
        </row>
        <row r="117">
          <cell r="U117">
            <v>0</v>
          </cell>
          <cell r="AH117">
            <v>117</v>
          </cell>
        </row>
        <row r="118">
          <cell r="U118">
            <v>0</v>
          </cell>
          <cell r="AH118">
            <v>118</v>
          </cell>
        </row>
        <row r="119">
          <cell r="U119" t="str">
            <v xml:space="preserve">  Okay maz!!!</v>
          </cell>
          <cell r="AH119">
            <v>119</v>
          </cell>
        </row>
        <row r="120">
          <cell r="U120">
            <v>0</v>
          </cell>
          <cell r="AH120">
            <v>120</v>
          </cell>
        </row>
        <row r="121">
          <cell r="U121">
            <v>0</v>
          </cell>
          <cell r="AH121">
            <v>121</v>
          </cell>
        </row>
        <row r="122">
          <cell r="U122" t="str">
            <v xml:space="preserve">  Okay maz!!!</v>
          </cell>
          <cell r="AH122">
            <v>122</v>
          </cell>
        </row>
        <row r="123">
          <cell r="U123">
            <v>0</v>
          </cell>
          <cell r="AH123">
            <v>123</v>
          </cell>
        </row>
        <row r="124">
          <cell r="U124">
            <v>0</v>
          </cell>
          <cell r="AH124">
            <v>124</v>
          </cell>
        </row>
        <row r="125">
          <cell r="U125">
            <v>0</v>
          </cell>
          <cell r="AH125">
            <v>125</v>
          </cell>
        </row>
        <row r="126">
          <cell r="U126">
            <v>0</v>
          </cell>
          <cell r="AH126">
            <v>126</v>
          </cell>
        </row>
        <row r="127">
          <cell r="U127" t="str">
            <v xml:space="preserve">  Okay maz!!!</v>
          </cell>
          <cell r="AH127">
            <v>127</v>
          </cell>
        </row>
        <row r="128">
          <cell r="U128">
            <v>0</v>
          </cell>
          <cell r="AH128">
            <v>128</v>
          </cell>
        </row>
        <row r="129">
          <cell r="U129">
            <v>0</v>
          </cell>
          <cell r="AH129">
            <v>129</v>
          </cell>
        </row>
        <row r="130">
          <cell r="U130" t="str">
            <v xml:space="preserve">  Okay maz!!!</v>
          </cell>
          <cell r="AH130">
            <v>130</v>
          </cell>
        </row>
        <row r="131">
          <cell r="U131">
            <v>0</v>
          </cell>
          <cell r="AH131">
            <v>131</v>
          </cell>
        </row>
        <row r="132">
          <cell r="U132">
            <v>0</v>
          </cell>
          <cell r="AH132">
            <v>132</v>
          </cell>
        </row>
        <row r="133">
          <cell r="U133">
            <v>0</v>
          </cell>
          <cell r="AH133">
            <v>133</v>
          </cell>
        </row>
        <row r="134">
          <cell r="U134">
            <v>0</v>
          </cell>
          <cell r="AH134">
            <v>134</v>
          </cell>
        </row>
        <row r="135">
          <cell r="U135" t="str">
            <v xml:space="preserve">  Okay maz!!!</v>
          </cell>
          <cell r="AH135">
            <v>135</v>
          </cell>
        </row>
        <row r="136">
          <cell r="U136">
            <v>0</v>
          </cell>
          <cell r="AH136">
            <v>136</v>
          </cell>
        </row>
        <row r="137">
          <cell r="U137">
            <v>0</v>
          </cell>
          <cell r="AH137">
            <v>137</v>
          </cell>
        </row>
        <row r="138">
          <cell r="U138">
            <v>0</v>
          </cell>
          <cell r="AH138">
            <v>138</v>
          </cell>
        </row>
        <row r="139">
          <cell r="U139">
            <v>0</v>
          </cell>
          <cell r="AH139">
            <v>139</v>
          </cell>
        </row>
        <row r="140">
          <cell r="U140" t="str">
            <v xml:space="preserve">  Okay maz!!!</v>
          </cell>
          <cell r="AH140">
            <v>140</v>
          </cell>
        </row>
        <row r="141">
          <cell r="U141">
            <v>0</v>
          </cell>
          <cell r="AH141">
            <v>141</v>
          </cell>
        </row>
        <row r="142">
          <cell r="U142">
            <v>0</v>
          </cell>
          <cell r="AH142">
            <v>142</v>
          </cell>
        </row>
        <row r="143">
          <cell r="U143">
            <v>0</v>
          </cell>
          <cell r="AH143">
            <v>143</v>
          </cell>
        </row>
        <row r="144">
          <cell r="U144">
            <v>0</v>
          </cell>
          <cell r="AH144">
            <v>144</v>
          </cell>
        </row>
        <row r="145">
          <cell r="U145" t="str">
            <v xml:space="preserve">  Okay maz!!!</v>
          </cell>
          <cell r="AH145">
            <v>145</v>
          </cell>
        </row>
        <row r="146">
          <cell r="U146">
            <v>0</v>
          </cell>
          <cell r="AH146">
            <v>146</v>
          </cell>
        </row>
        <row r="147">
          <cell r="U147">
            <v>0</v>
          </cell>
          <cell r="AH147">
            <v>147</v>
          </cell>
        </row>
        <row r="148">
          <cell r="U148">
            <v>0</v>
          </cell>
          <cell r="AH148">
            <v>148</v>
          </cell>
        </row>
        <row r="149">
          <cell r="U149">
            <v>0</v>
          </cell>
          <cell r="AH149">
            <v>149</v>
          </cell>
        </row>
        <row r="150">
          <cell r="U150" t="str">
            <v xml:space="preserve">  Okay maz!!!</v>
          </cell>
          <cell r="AH150">
            <v>150</v>
          </cell>
        </row>
        <row r="151">
          <cell r="U151">
            <v>0</v>
          </cell>
          <cell r="AH151">
            <v>151</v>
          </cell>
        </row>
        <row r="152">
          <cell r="U152">
            <v>0</v>
          </cell>
          <cell r="AH152">
            <v>152</v>
          </cell>
        </row>
        <row r="153">
          <cell r="U153" t="str">
            <v xml:space="preserve">  Okay maz!!!</v>
          </cell>
          <cell r="AH153">
            <v>153</v>
          </cell>
        </row>
        <row r="154">
          <cell r="U154">
            <v>0</v>
          </cell>
          <cell r="AH154">
            <v>154</v>
          </cell>
        </row>
        <row r="155">
          <cell r="U155">
            <v>0</v>
          </cell>
          <cell r="AH155">
            <v>155</v>
          </cell>
        </row>
        <row r="156">
          <cell r="U156">
            <v>0</v>
          </cell>
          <cell r="AH156">
            <v>156</v>
          </cell>
        </row>
        <row r="157">
          <cell r="U157">
            <v>0</v>
          </cell>
          <cell r="AH157">
            <v>157</v>
          </cell>
        </row>
        <row r="158">
          <cell r="U158" t="str">
            <v xml:space="preserve">  Okay maz!!!</v>
          </cell>
          <cell r="AH158">
            <v>158</v>
          </cell>
        </row>
        <row r="159">
          <cell r="U159">
            <v>0</v>
          </cell>
          <cell r="AH159">
            <v>159</v>
          </cell>
        </row>
        <row r="160">
          <cell r="U160">
            <v>0</v>
          </cell>
          <cell r="AH160">
            <v>160</v>
          </cell>
        </row>
        <row r="161">
          <cell r="U161">
            <v>0</v>
          </cell>
          <cell r="AH161">
            <v>161</v>
          </cell>
        </row>
        <row r="162">
          <cell r="U162">
            <v>0</v>
          </cell>
          <cell r="AH162">
            <v>162</v>
          </cell>
        </row>
        <row r="163">
          <cell r="U163" t="str">
            <v xml:space="preserve">  Okay maz!!!</v>
          </cell>
          <cell r="AH163">
            <v>163</v>
          </cell>
        </row>
        <row r="164">
          <cell r="U164">
            <v>0</v>
          </cell>
          <cell r="AH164">
            <v>164</v>
          </cell>
        </row>
        <row r="165">
          <cell r="U165">
            <v>0</v>
          </cell>
          <cell r="AH165">
            <v>165</v>
          </cell>
        </row>
        <row r="166">
          <cell r="U166">
            <v>0</v>
          </cell>
          <cell r="AH166">
            <v>166</v>
          </cell>
        </row>
        <row r="167">
          <cell r="U167">
            <v>0</v>
          </cell>
          <cell r="AH167">
            <v>167</v>
          </cell>
        </row>
        <row r="168">
          <cell r="U168">
            <v>0</v>
          </cell>
          <cell r="AH168">
            <v>168</v>
          </cell>
        </row>
        <row r="169">
          <cell r="U169">
            <v>0</v>
          </cell>
          <cell r="AH169">
            <v>169</v>
          </cell>
        </row>
        <row r="170">
          <cell r="U170" t="str">
            <v xml:space="preserve">  Okay maz!!!</v>
          </cell>
          <cell r="AH170">
            <v>170</v>
          </cell>
        </row>
        <row r="171">
          <cell r="U171">
            <v>0</v>
          </cell>
          <cell r="AH171">
            <v>171</v>
          </cell>
        </row>
        <row r="172">
          <cell r="U172">
            <v>0</v>
          </cell>
          <cell r="AH172">
            <v>172</v>
          </cell>
        </row>
        <row r="173">
          <cell r="U173">
            <v>0</v>
          </cell>
          <cell r="AH173">
            <v>173</v>
          </cell>
        </row>
        <row r="174">
          <cell r="U174">
            <v>0</v>
          </cell>
          <cell r="AH174">
            <v>174</v>
          </cell>
        </row>
        <row r="175">
          <cell r="U175" t="str">
            <v xml:space="preserve">  Okay maz!!!</v>
          </cell>
          <cell r="AH175">
            <v>175</v>
          </cell>
        </row>
        <row r="176">
          <cell r="U176">
            <v>0</v>
          </cell>
          <cell r="AH176">
            <v>176</v>
          </cell>
        </row>
        <row r="177">
          <cell r="U177">
            <v>0</v>
          </cell>
          <cell r="AH177">
            <v>177</v>
          </cell>
        </row>
        <row r="178">
          <cell r="U178">
            <v>0</v>
          </cell>
          <cell r="AH178">
            <v>178</v>
          </cell>
        </row>
        <row r="179">
          <cell r="U179">
            <v>0</v>
          </cell>
          <cell r="AH179">
            <v>179</v>
          </cell>
        </row>
        <row r="180">
          <cell r="U180">
            <v>0</v>
          </cell>
          <cell r="AH180">
            <v>180</v>
          </cell>
        </row>
        <row r="181">
          <cell r="U181" t="str">
            <v xml:space="preserve">  Okay maz!!!</v>
          </cell>
          <cell r="AH181">
            <v>181</v>
          </cell>
        </row>
        <row r="182">
          <cell r="U182">
            <v>0</v>
          </cell>
          <cell r="AH182">
            <v>182</v>
          </cell>
        </row>
        <row r="183">
          <cell r="U183">
            <v>0</v>
          </cell>
          <cell r="AH183">
            <v>183</v>
          </cell>
        </row>
        <row r="184">
          <cell r="U184">
            <v>0</v>
          </cell>
          <cell r="AH184">
            <v>184</v>
          </cell>
        </row>
        <row r="185">
          <cell r="U185">
            <v>0</v>
          </cell>
          <cell r="AH185">
            <v>185</v>
          </cell>
        </row>
        <row r="186">
          <cell r="U186">
            <v>0</v>
          </cell>
          <cell r="AH186">
            <v>186</v>
          </cell>
        </row>
        <row r="187">
          <cell r="U187">
            <v>0</v>
          </cell>
          <cell r="AH187">
            <v>187</v>
          </cell>
        </row>
        <row r="188">
          <cell r="U188">
            <v>0</v>
          </cell>
          <cell r="AH188">
            <v>188</v>
          </cell>
        </row>
        <row r="189">
          <cell r="U189" t="str">
            <v xml:space="preserve">  Okay maz!!!</v>
          </cell>
          <cell r="AH189">
            <v>189</v>
          </cell>
        </row>
        <row r="190">
          <cell r="U190">
            <v>0</v>
          </cell>
          <cell r="AH190">
            <v>190</v>
          </cell>
        </row>
        <row r="191">
          <cell r="U191">
            <v>0</v>
          </cell>
          <cell r="AH191">
            <v>191</v>
          </cell>
        </row>
        <row r="192">
          <cell r="U192">
            <v>0</v>
          </cell>
          <cell r="AH192">
            <v>192</v>
          </cell>
        </row>
        <row r="193">
          <cell r="U193">
            <v>0</v>
          </cell>
          <cell r="AH193">
            <v>193</v>
          </cell>
        </row>
        <row r="194">
          <cell r="U194">
            <v>0</v>
          </cell>
          <cell r="AH194">
            <v>194</v>
          </cell>
        </row>
        <row r="195">
          <cell r="U195">
            <v>0</v>
          </cell>
          <cell r="AH195">
            <v>195</v>
          </cell>
        </row>
        <row r="196">
          <cell r="U196">
            <v>0</v>
          </cell>
          <cell r="AH196">
            <v>196</v>
          </cell>
        </row>
        <row r="197">
          <cell r="U197">
            <v>0</v>
          </cell>
          <cell r="AH197">
            <v>197</v>
          </cell>
        </row>
        <row r="198">
          <cell r="U198">
            <v>0</v>
          </cell>
          <cell r="AH198">
            <v>198</v>
          </cell>
        </row>
        <row r="199">
          <cell r="U199" t="str">
            <v xml:space="preserve">  Okay maz!!!</v>
          </cell>
          <cell r="AH199">
            <v>199</v>
          </cell>
        </row>
        <row r="200">
          <cell r="U200">
            <v>0</v>
          </cell>
          <cell r="AH200">
            <v>200</v>
          </cell>
        </row>
        <row r="201">
          <cell r="U201">
            <v>0</v>
          </cell>
          <cell r="AH201">
            <v>201</v>
          </cell>
        </row>
        <row r="202">
          <cell r="U202">
            <v>0</v>
          </cell>
          <cell r="AH202">
            <v>202</v>
          </cell>
        </row>
        <row r="203">
          <cell r="U203">
            <v>0</v>
          </cell>
          <cell r="AH203">
            <v>203</v>
          </cell>
        </row>
        <row r="204">
          <cell r="U204">
            <v>0</v>
          </cell>
          <cell r="AH204">
            <v>204</v>
          </cell>
        </row>
        <row r="205">
          <cell r="U205">
            <v>0</v>
          </cell>
          <cell r="AH205">
            <v>205</v>
          </cell>
        </row>
        <row r="206">
          <cell r="U206">
            <v>0</v>
          </cell>
          <cell r="AH206">
            <v>206</v>
          </cell>
        </row>
        <row r="207">
          <cell r="U207" t="str">
            <v xml:space="preserve">  Okay maz!!!</v>
          </cell>
          <cell r="AH207">
            <v>207</v>
          </cell>
        </row>
        <row r="208">
          <cell r="U208">
            <v>0</v>
          </cell>
          <cell r="AH208">
            <v>208</v>
          </cell>
        </row>
        <row r="209">
          <cell r="U209">
            <v>0</v>
          </cell>
          <cell r="AH209">
            <v>209</v>
          </cell>
        </row>
        <row r="210">
          <cell r="U210" t="str">
            <v xml:space="preserve">  Okay maz!!!</v>
          </cell>
          <cell r="AH210">
            <v>210</v>
          </cell>
        </row>
        <row r="211">
          <cell r="U211">
            <v>0</v>
          </cell>
          <cell r="AH211">
            <v>211</v>
          </cell>
        </row>
        <row r="212">
          <cell r="U212">
            <v>0</v>
          </cell>
          <cell r="AH212">
            <v>212</v>
          </cell>
        </row>
        <row r="213">
          <cell r="U213">
            <v>0</v>
          </cell>
          <cell r="AH213">
            <v>213</v>
          </cell>
        </row>
        <row r="214">
          <cell r="U214">
            <v>0</v>
          </cell>
          <cell r="AH214">
            <v>214</v>
          </cell>
        </row>
        <row r="215">
          <cell r="U215">
            <v>0</v>
          </cell>
          <cell r="AH215">
            <v>215</v>
          </cell>
        </row>
        <row r="216">
          <cell r="U216">
            <v>0</v>
          </cell>
          <cell r="AH216">
            <v>216</v>
          </cell>
        </row>
        <row r="217">
          <cell r="U217">
            <v>0</v>
          </cell>
          <cell r="AH217">
            <v>217</v>
          </cell>
        </row>
        <row r="218">
          <cell r="U218">
            <v>0</v>
          </cell>
          <cell r="AH218">
            <v>218</v>
          </cell>
        </row>
        <row r="219">
          <cell r="U219" t="str">
            <v xml:space="preserve">  Okay maz!!!</v>
          </cell>
          <cell r="AH219">
            <v>219</v>
          </cell>
        </row>
        <row r="220">
          <cell r="U220">
            <v>0</v>
          </cell>
          <cell r="AH220">
            <v>220</v>
          </cell>
        </row>
        <row r="221">
          <cell r="U221">
            <v>0</v>
          </cell>
          <cell r="AH221">
            <v>221</v>
          </cell>
        </row>
        <row r="222">
          <cell r="U222">
            <v>0</v>
          </cell>
          <cell r="AH222">
            <v>222</v>
          </cell>
        </row>
        <row r="223">
          <cell r="U223">
            <v>0</v>
          </cell>
          <cell r="AH223">
            <v>223</v>
          </cell>
        </row>
        <row r="224">
          <cell r="U224">
            <v>0</v>
          </cell>
          <cell r="AH224">
            <v>224</v>
          </cell>
        </row>
        <row r="225">
          <cell r="U225" t="str">
            <v xml:space="preserve">  Okay maz!!!</v>
          </cell>
          <cell r="AH225">
            <v>225</v>
          </cell>
        </row>
        <row r="226">
          <cell r="U226">
            <v>0</v>
          </cell>
          <cell r="AH226">
            <v>226</v>
          </cell>
        </row>
        <row r="227">
          <cell r="U227">
            <v>0</v>
          </cell>
          <cell r="AH227">
            <v>227</v>
          </cell>
        </row>
        <row r="228">
          <cell r="U228">
            <v>0</v>
          </cell>
          <cell r="AH228">
            <v>228</v>
          </cell>
        </row>
        <row r="229">
          <cell r="U229">
            <v>0</v>
          </cell>
          <cell r="AH229">
            <v>229</v>
          </cell>
        </row>
        <row r="230">
          <cell r="U230">
            <v>0</v>
          </cell>
          <cell r="AH230">
            <v>230</v>
          </cell>
        </row>
        <row r="231">
          <cell r="U231" t="str">
            <v xml:space="preserve">  Okay maz!!!</v>
          </cell>
          <cell r="AH231">
            <v>231</v>
          </cell>
        </row>
        <row r="232">
          <cell r="U232">
            <v>0</v>
          </cell>
          <cell r="AH232">
            <v>232</v>
          </cell>
        </row>
        <row r="233">
          <cell r="U233">
            <v>0</v>
          </cell>
          <cell r="AH233">
            <v>233</v>
          </cell>
        </row>
        <row r="234">
          <cell r="U234">
            <v>0</v>
          </cell>
          <cell r="AH234">
            <v>234</v>
          </cell>
        </row>
        <row r="235">
          <cell r="U235">
            <v>0</v>
          </cell>
          <cell r="AH235">
            <v>235</v>
          </cell>
        </row>
        <row r="236">
          <cell r="U236">
            <v>0</v>
          </cell>
          <cell r="AH236">
            <v>236</v>
          </cell>
        </row>
        <row r="237">
          <cell r="U237" t="str">
            <v xml:space="preserve">  Okay maz!!!</v>
          </cell>
          <cell r="AH237">
            <v>237</v>
          </cell>
        </row>
        <row r="238">
          <cell r="U238">
            <v>0</v>
          </cell>
          <cell r="AH238">
            <v>238</v>
          </cell>
        </row>
        <row r="239">
          <cell r="U239">
            <v>0</v>
          </cell>
          <cell r="AH239">
            <v>239</v>
          </cell>
        </row>
        <row r="240">
          <cell r="U240">
            <v>0</v>
          </cell>
          <cell r="AH240">
            <v>240</v>
          </cell>
        </row>
        <row r="241">
          <cell r="U241">
            <v>0</v>
          </cell>
          <cell r="AH241">
            <v>241</v>
          </cell>
        </row>
        <row r="242">
          <cell r="U242">
            <v>0</v>
          </cell>
          <cell r="AH242">
            <v>242</v>
          </cell>
        </row>
        <row r="243">
          <cell r="U243" t="str">
            <v xml:space="preserve">  Okay maz!!!</v>
          </cell>
          <cell r="AH243">
            <v>243</v>
          </cell>
        </row>
        <row r="244">
          <cell r="U244">
            <v>0</v>
          </cell>
          <cell r="AH244">
            <v>244</v>
          </cell>
        </row>
        <row r="245">
          <cell r="U245">
            <v>0</v>
          </cell>
          <cell r="AH245">
            <v>245</v>
          </cell>
        </row>
        <row r="246">
          <cell r="U246">
            <v>0</v>
          </cell>
          <cell r="AH246">
            <v>246</v>
          </cell>
        </row>
        <row r="247">
          <cell r="U247">
            <v>0</v>
          </cell>
          <cell r="AH247">
            <v>247</v>
          </cell>
        </row>
        <row r="248">
          <cell r="U248">
            <v>0</v>
          </cell>
          <cell r="AH248">
            <v>248</v>
          </cell>
        </row>
        <row r="249">
          <cell r="U249" t="str">
            <v xml:space="preserve">  Okay maz!!!</v>
          </cell>
          <cell r="AH249">
            <v>249</v>
          </cell>
        </row>
        <row r="250">
          <cell r="U250">
            <v>0</v>
          </cell>
          <cell r="AH250">
            <v>250</v>
          </cell>
        </row>
        <row r="251">
          <cell r="U251">
            <v>0</v>
          </cell>
          <cell r="AH251">
            <v>251</v>
          </cell>
        </row>
        <row r="252">
          <cell r="U252">
            <v>0</v>
          </cell>
          <cell r="AH252">
            <v>252</v>
          </cell>
        </row>
        <row r="253">
          <cell r="U253">
            <v>0</v>
          </cell>
          <cell r="AH253">
            <v>253</v>
          </cell>
        </row>
        <row r="254">
          <cell r="U254">
            <v>0</v>
          </cell>
          <cell r="AH254">
            <v>254</v>
          </cell>
        </row>
        <row r="255">
          <cell r="U255" t="str">
            <v xml:space="preserve">  Okay maz!!!</v>
          </cell>
          <cell r="AH255">
            <v>255</v>
          </cell>
        </row>
        <row r="256">
          <cell r="U256">
            <v>0</v>
          </cell>
          <cell r="AH256">
            <v>256</v>
          </cell>
        </row>
        <row r="257">
          <cell r="U257">
            <v>0</v>
          </cell>
          <cell r="AH257">
            <v>257</v>
          </cell>
        </row>
        <row r="258">
          <cell r="U258">
            <v>0</v>
          </cell>
          <cell r="AH258">
            <v>258</v>
          </cell>
        </row>
        <row r="259">
          <cell r="U259">
            <v>0</v>
          </cell>
          <cell r="AH259">
            <v>259</v>
          </cell>
        </row>
        <row r="260">
          <cell r="U260">
            <v>0</v>
          </cell>
          <cell r="AH260">
            <v>260</v>
          </cell>
        </row>
        <row r="261">
          <cell r="U261" t="str">
            <v xml:space="preserve">  Okay maz!!!</v>
          </cell>
          <cell r="AH261">
            <v>261</v>
          </cell>
        </row>
        <row r="262">
          <cell r="U262">
            <v>0</v>
          </cell>
          <cell r="AH262">
            <v>262</v>
          </cell>
        </row>
        <row r="263">
          <cell r="U263">
            <v>0</v>
          </cell>
          <cell r="AH263">
            <v>263</v>
          </cell>
        </row>
        <row r="264">
          <cell r="U264">
            <v>0</v>
          </cell>
          <cell r="AH264">
            <v>264</v>
          </cell>
        </row>
        <row r="265">
          <cell r="U265">
            <v>0</v>
          </cell>
          <cell r="AH265">
            <v>265</v>
          </cell>
        </row>
        <row r="266">
          <cell r="U266">
            <v>0</v>
          </cell>
          <cell r="AH266">
            <v>266</v>
          </cell>
        </row>
        <row r="267">
          <cell r="U267" t="str">
            <v xml:space="preserve">  Okay maz!!!</v>
          </cell>
          <cell r="AH267">
            <v>267</v>
          </cell>
        </row>
        <row r="268">
          <cell r="U268">
            <v>0</v>
          </cell>
          <cell r="AH268">
            <v>268</v>
          </cell>
        </row>
        <row r="269">
          <cell r="U269">
            <v>0</v>
          </cell>
          <cell r="AH269">
            <v>269</v>
          </cell>
        </row>
        <row r="270">
          <cell r="U270">
            <v>0</v>
          </cell>
          <cell r="AH270">
            <v>270</v>
          </cell>
        </row>
        <row r="271">
          <cell r="U271">
            <v>0</v>
          </cell>
          <cell r="AH271">
            <v>271</v>
          </cell>
        </row>
        <row r="272">
          <cell r="U272">
            <v>0</v>
          </cell>
          <cell r="AH272">
            <v>272</v>
          </cell>
        </row>
        <row r="273">
          <cell r="U273">
            <v>0</v>
          </cell>
          <cell r="AH273">
            <v>273</v>
          </cell>
        </row>
        <row r="274">
          <cell r="U274">
            <v>0</v>
          </cell>
          <cell r="AH274">
            <v>274</v>
          </cell>
        </row>
        <row r="275">
          <cell r="U275">
            <v>0</v>
          </cell>
          <cell r="AH275">
            <v>275</v>
          </cell>
        </row>
        <row r="276">
          <cell r="U276" t="str">
            <v xml:space="preserve">  Okay maz!!!</v>
          </cell>
          <cell r="AH276">
            <v>276</v>
          </cell>
        </row>
        <row r="277">
          <cell r="U277">
            <v>0</v>
          </cell>
          <cell r="AH277">
            <v>277</v>
          </cell>
        </row>
        <row r="278">
          <cell r="U278">
            <v>0</v>
          </cell>
          <cell r="AH278">
            <v>278</v>
          </cell>
        </row>
        <row r="279">
          <cell r="U279">
            <v>0</v>
          </cell>
          <cell r="AH279">
            <v>279</v>
          </cell>
        </row>
        <row r="280">
          <cell r="U280">
            <v>0</v>
          </cell>
          <cell r="AH280">
            <v>280</v>
          </cell>
        </row>
        <row r="281">
          <cell r="U281" t="str">
            <v xml:space="preserve">  Okay maz!!!</v>
          </cell>
          <cell r="AH281">
            <v>281</v>
          </cell>
        </row>
        <row r="282">
          <cell r="U282">
            <v>0</v>
          </cell>
          <cell r="AH282">
            <v>282</v>
          </cell>
        </row>
        <row r="283">
          <cell r="U283">
            <v>0</v>
          </cell>
          <cell r="AH283">
            <v>283</v>
          </cell>
        </row>
        <row r="284">
          <cell r="U284">
            <v>0</v>
          </cell>
          <cell r="AH284">
            <v>284</v>
          </cell>
        </row>
        <row r="285">
          <cell r="U285">
            <v>0</v>
          </cell>
          <cell r="AH285">
            <v>285</v>
          </cell>
        </row>
        <row r="286">
          <cell r="U286" t="str">
            <v xml:space="preserve">  Okay maz!!!</v>
          </cell>
          <cell r="AH286">
            <v>286</v>
          </cell>
        </row>
        <row r="287">
          <cell r="U287">
            <v>0</v>
          </cell>
          <cell r="AH287">
            <v>287</v>
          </cell>
        </row>
        <row r="288">
          <cell r="U288">
            <v>0</v>
          </cell>
          <cell r="AH288">
            <v>288</v>
          </cell>
        </row>
        <row r="289">
          <cell r="U289">
            <v>0</v>
          </cell>
          <cell r="AH289">
            <v>289</v>
          </cell>
        </row>
        <row r="290">
          <cell r="U290">
            <v>0</v>
          </cell>
          <cell r="AH290">
            <v>290</v>
          </cell>
        </row>
        <row r="291">
          <cell r="U291" t="str">
            <v xml:space="preserve">  Okay maz!!!</v>
          </cell>
          <cell r="AH291">
            <v>291</v>
          </cell>
        </row>
        <row r="292">
          <cell r="U292">
            <v>0</v>
          </cell>
          <cell r="AH292">
            <v>292</v>
          </cell>
        </row>
        <row r="293">
          <cell r="U293">
            <v>0</v>
          </cell>
          <cell r="AH293">
            <v>293</v>
          </cell>
        </row>
        <row r="294">
          <cell r="U294">
            <v>0</v>
          </cell>
          <cell r="AH294">
            <v>294</v>
          </cell>
        </row>
        <row r="295">
          <cell r="U295">
            <v>0</v>
          </cell>
          <cell r="AH295">
            <v>295</v>
          </cell>
        </row>
        <row r="296">
          <cell r="U296" t="str">
            <v xml:space="preserve">  Okay maz!!!</v>
          </cell>
          <cell r="AH296">
            <v>296</v>
          </cell>
        </row>
        <row r="297">
          <cell r="U297">
            <v>0</v>
          </cell>
          <cell r="AH297">
            <v>297</v>
          </cell>
        </row>
        <row r="298">
          <cell r="U298">
            <v>0</v>
          </cell>
          <cell r="AH298">
            <v>298</v>
          </cell>
        </row>
        <row r="299">
          <cell r="U299">
            <v>0</v>
          </cell>
          <cell r="AH299">
            <v>299</v>
          </cell>
        </row>
        <row r="300">
          <cell r="U300">
            <v>0</v>
          </cell>
          <cell r="AH300">
            <v>300</v>
          </cell>
        </row>
        <row r="301">
          <cell r="U301" t="str">
            <v xml:space="preserve">  Okay maz!!!</v>
          </cell>
          <cell r="AH301">
            <v>301</v>
          </cell>
        </row>
        <row r="302">
          <cell r="U302">
            <v>0</v>
          </cell>
          <cell r="AH302">
            <v>302</v>
          </cell>
        </row>
        <row r="303">
          <cell r="U303">
            <v>0</v>
          </cell>
          <cell r="AH303">
            <v>303</v>
          </cell>
        </row>
        <row r="304">
          <cell r="U304">
            <v>0</v>
          </cell>
          <cell r="AH304">
            <v>304</v>
          </cell>
        </row>
        <row r="305">
          <cell r="U305">
            <v>0</v>
          </cell>
          <cell r="AH305">
            <v>305</v>
          </cell>
        </row>
        <row r="306">
          <cell r="U306" t="str">
            <v xml:space="preserve">  Okay maz!!!</v>
          </cell>
          <cell r="AH306">
            <v>306</v>
          </cell>
        </row>
        <row r="307">
          <cell r="U307">
            <v>0</v>
          </cell>
          <cell r="AH307">
            <v>307</v>
          </cell>
        </row>
        <row r="308">
          <cell r="U308">
            <v>0</v>
          </cell>
          <cell r="AH308">
            <v>308</v>
          </cell>
        </row>
        <row r="309">
          <cell r="U309">
            <v>0</v>
          </cell>
          <cell r="AH309">
            <v>309</v>
          </cell>
        </row>
        <row r="310">
          <cell r="U310">
            <v>0</v>
          </cell>
          <cell r="AH310">
            <v>310</v>
          </cell>
        </row>
        <row r="311">
          <cell r="U311" t="str">
            <v xml:space="preserve">  Okay maz!!!</v>
          </cell>
          <cell r="AH311">
            <v>311</v>
          </cell>
        </row>
        <row r="312">
          <cell r="U312">
            <v>0</v>
          </cell>
          <cell r="AH312">
            <v>312</v>
          </cell>
        </row>
        <row r="313">
          <cell r="U313">
            <v>0</v>
          </cell>
          <cell r="AH313">
            <v>313</v>
          </cell>
        </row>
        <row r="314">
          <cell r="U314">
            <v>0</v>
          </cell>
          <cell r="AH314">
            <v>314</v>
          </cell>
        </row>
        <row r="315">
          <cell r="U315">
            <v>0</v>
          </cell>
          <cell r="AH315">
            <v>315</v>
          </cell>
        </row>
        <row r="316">
          <cell r="U316" t="str">
            <v xml:space="preserve">  Okay maz!!!</v>
          </cell>
          <cell r="AH316">
            <v>316</v>
          </cell>
        </row>
        <row r="317">
          <cell r="U317">
            <v>0</v>
          </cell>
          <cell r="AH317">
            <v>317</v>
          </cell>
        </row>
        <row r="318">
          <cell r="U318">
            <v>0</v>
          </cell>
          <cell r="AH318">
            <v>318</v>
          </cell>
        </row>
        <row r="319">
          <cell r="U319">
            <v>0</v>
          </cell>
          <cell r="AH319">
            <v>319</v>
          </cell>
        </row>
        <row r="320">
          <cell r="U320">
            <v>0</v>
          </cell>
          <cell r="AH320">
            <v>320</v>
          </cell>
        </row>
        <row r="321">
          <cell r="U321" t="str">
            <v xml:space="preserve">  Okay maz!!!</v>
          </cell>
          <cell r="AH321">
            <v>321</v>
          </cell>
        </row>
        <row r="322">
          <cell r="U322">
            <v>0</v>
          </cell>
          <cell r="AH322">
            <v>322</v>
          </cell>
        </row>
        <row r="323">
          <cell r="U323">
            <v>0</v>
          </cell>
          <cell r="AH323">
            <v>323</v>
          </cell>
        </row>
        <row r="324">
          <cell r="U324">
            <v>0</v>
          </cell>
          <cell r="AH324">
            <v>324</v>
          </cell>
        </row>
        <row r="325">
          <cell r="U325">
            <v>0</v>
          </cell>
          <cell r="AH325">
            <v>325</v>
          </cell>
        </row>
        <row r="326">
          <cell r="U326" t="str">
            <v xml:space="preserve">  Okay maz!!!</v>
          </cell>
          <cell r="AH326">
            <v>326</v>
          </cell>
        </row>
        <row r="327">
          <cell r="U327">
            <v>0</v>
          </cell>
          <cell r="AH327">
            <v>327</v>
          </cell>
        </row>
        <row r="328">
          <cell r="U328">
            <v>0</v>
          </cell>
          <cell r="AH328">
            <v>328</v>
          </cell>
        </row>
        <row r="329">
          <cell r="U329">
            <v>0</v>
          </cell>
          <cell r="AH329">
            <v>329</v>
          </cell>
        </row>
        <row r="330">
          <cell r="U330">
            <v>0</v>
          </cell>
          <cell r="AH330">
            <v>330</v>
          </cell>
        </row>
        <row r="331">
          <cell r="U331" t="str">
            <v xml:space="preserve">  Okay maz!!!</v>
          </cell>
          <cell r="AH331">
            <v>331</v>
          </cell>
        </row>
        <row r="332">
          <cell r="U332">
            <v>0</v>
          </cell>
          <cell r="AH332">
            <v>332</v>
          </cell>
        </row>
        <row r="333">
          <cell r="U333">
            <v>0</v>
          </cell>
          <cell r="AH333">
            <v>333</v>
          </cell>
        </row>
        <row r="334">
          <cell r="U334">
            <v>0</v>
          </cell>
          <cell r="AH334">
            <v>334</v>
          </cell>
        </row>
        <row r="335">
          <cell r="U335">
            <v>0</v>
          </cell>
          <cell r="AH335">
            <v>335</v>
          </cell>
        </row>
        <row r="336">
          <cell r="U336" t="str">
            <v xml:space="preserve">  Okay maz!!!</v>
          </cell>
          <cell r="AH336">
            <v>336</v>
          </cell>
        </row>
        <row r="337">
          <cell r="U337">
            <v>0</v>
          </cell>
          <cell r="AH337">
            <v>337</v>
          </cell>
        </row>
        <row r="338">
          <cell r="U338">
            <v>0</v>
          </cell>
          <cell r="AH338">
            <v>338</v>
          </cell>
        </row>
        <row r="339">
          <cell r="U339">
            <v>0</v>
          </cell>
          <cell r="AH339">
            <v>339</v>
          </cell>
        </row>
        <row r="340">
          <cell r="U340">
            <v>0</v>
          </cell>
          <cell r="AH340">
            <v>340</v>
          </cell>
        </row>
        <row r="341">
          <cell r="U341" t="str">
            <v xml:space="preserve">  Okay maz!!!</v>
          </cell>
          <cell r="AH341">
            <v>341</v>
          </cell>
        </row>
        <row r="342">
          <cell r="U342">
            <v>0</v>
          </cell>
          <cell r="AH342">
            <v>342</v>
          </cell>
        </row>
        <row r="343">
          <cell r="U343">
            <v>0</v>
          </cell>
          <cell r="AH343">
            <v>343</v>
          </cell>
        </row>
        <row r="344">
          <cell r="U344">
            <v>0</v>
          </cell>
          <cell r="AH344">
            <v>344</v>
          </cell>
        </row>
        <row r="345">
          <cell r="U345">
            <v>0</v>
          </cell>
          <cell r="AH345">
            <v>345</v>
          </cell>
        </row>
        <row r="346">
          <cell r="U346" t="str">
            <v xml:space="preserve">  Okay maz!!!</v>
          </cell>
          <cell r="AH346">
            <v>346</v>
          </cell>
        </row>
        <row r="347">
          <cell r="U347">
            <v>0</v>
          </cell>
          <cell r="AH347">
            <v>347</v>
          </cell>
        </row>
        <row r="348">
          <cell r="U348">
            <v>0</v>
          </cell>
          <cell r="AH348">
            <v>348</v>
          </cell>
        </row>
        <row r="349">
          <cell r="U349">
            <v>0</v>
          </cell>
          <cell r="AH349">
            <v>349</v>
          </cell>
        </row>
        <row r="350">
          <cell r="U350">
            <v>0</v>
          </cell>
          <cell r="AH350">
            <v>350</v>
          </cell>
        </row>
        <row r="351">
          <cell r="U351" t="str">
            <v xml:space="preserve">  Okay maz!!!</v>
          </cell>
          <cell r="AH351">
            <v>351</v>
          </cell>
        </row>
        <row r="352">
          <cell r="U352">
            <v>0</v>
          </cell>
          <cell r="AH352">
            <v>352</v>
          </cell>
        </row>
        <row r="353">
          <cell r="U353">
            <v>0</v>
          </cell>
          <cell r="AH353">
            <v>353</v>
          </cell>
        </row>
        <row r="354">
          <cell r="U354">
            <v>0</v>
          </cell>
          <cell r="AH354">
            <v>354</v>
          </cell>
        </row>
        <row r="355">
          <cell r="U355">
            <v>0</v>
          </cell>
          <cell r="AH355">
            <v>355</v>
          </cell>
        </row>
        <row r="356">
          <cell r="U356" t="str">
            <v xml:space="preserve">  Okay maz!!!</v>
          </cell>
          <cell r="AH356">
            <v>356</v>
          </cell>
        </row>
        <row r="357">
          <cell r="U357">
            <v>0</v>
          </cell>
          <cell r="AH357">
            <v>357</v>
          </cell>
        </row>
        <row r="358">
          <cell r="U358">
            <v>0</v>
          </cell>
          <cell r="AH358">
            <v>358</v>
          </cell>
        </row>
        <row r="359">
          <cell r="U359" t="str">
            <v xml:space="preserve">  Okay maz!!!</v>
          </cell>
          <cell r="AH359">
            <v>359</v>
          </cell>
        </row>
        <row r="360">
          <cell r="U360">
            <v>0</v>
          </cell>
          <cell r="AH360">
            <v>360</v>
          </cell>
        </row>
        <row r="361">
          <cell r="U361">
            <v>0</v>
          </cell>
          <cell r="AH361">
            <v>361</v>
          </cell>
        </row>
        <row r="362">
          <cell r="U362" t="str">
            <v xml:space="preserve">  Okay maz!!!</v>
          </cell>
          <cell r="AH362">
            <v>362</v>
          </cell>
        </row>
        <row r="363">
          <cell r="U363">
            <v>0</v>
          </cell>
          <cell r="AH363">
            <v>363</v>
          </cell>
        </row>
        <row r="364">
          <cell r="U364">
            <v>0</v>
          </cell>
          <cell r="AH364">
            <v>364</v>
          </cell>
        </row>
        <row r="365">
          <cell r="U365" t="str">
            <v xml:space="preserve">  Okay maz!!!</v>
          </cell>
          <cell r="AH365">
            <v>365</v>
          </cell>
        </row>
        <row r="366">
          <cell r="U366">
            <v>0</v>
          </cell>
          <cell r="AH366">
            <v>366</v>
          </cell>
        </row>
        <row r="367">
          <cell r="U367">
            <v>0</v>
          </cell>
          <cell r="AH367">
            <v>367</v>
          </cell>
        </row>
        <row r="368">
          <cell r="U368" t="str">
            <v xml:space="preserve">  Okay maz!!!</v>
          </cell>
          <cell r="AH368">
            <v>368</v>
          </cell>
        </row>
        <row r="369">
          <cell r="U369">
            <v>0</v>
          </cell>
          <cell r="AH369">
            <v>369</v>
          </cell>
        </row>
        <row r="370">
          <cell r="U370">
            <v>0</v>
          </cell>
          <cell r="AH370">
            <v>370</v>
          </cell>
        </row>
        <row r="371">
          <cell r="U371" t="str">
            <v xml:space="preserve">  Okay maz!!!</v>
          </cell>
          <cell r="AH371">
            <v>371</v>
          </cell>
        </row>
        <row r="372">
          <cell r="U372">
            <v>0</v>
          </cell>
          <cell r="AH372">
            <v>372</v>
          </cell>
        </row>
        <row r="373">
          <cell r="U373">
            <v>0</v>
          </cell>
          <cell r="AH373">
            <v>373</v>
          </cell>
        </row>
        <row r="374">
          <cell r="U374" t="str">
            <v xml:space="preserve">  Okay maz!!!</v>
          </cell>
          <cell r="AH374">
            <v>374</v>
          </cell>
        </row>
        <row r="375">
          <cell r="U375">
            <v>0</v>
          </cell>
          <cell r="AH375">
            <v>375</v>
          </cell>
        </row>
        <row r="376">
          <cell r="U376">
            <v>0</v>
          </cell>
          <cell r="AH376">
            <v>376</v>
          </cell>
        </row>
        <row r="377">
          <cell r="U377" t="str">
            <v xml:space="preserve">  Okay maz!!!</v>
          </cell>
          <cell r="AH377">
            <v>377</v>
          </cell>
        </row>
        <row r="378">
          <cell r="U378">
            <v>0</v>
          </cell>
          <cell r="AH378">
            <v>378</v>
          </cell>
        </row>
        <row r="379">
          <cell r="U379">
            <v>0</v>
          </cell>
          <cell r="AH379">
            <v>379</v>
          </cell>
        </row>
        <row r="380">
          <cell r="U380" t="str">
            <v xml:space="preserve">  Okay maz!!!</v>
          </cell>
          <cell r="AH380">
            <v>380</v>
          </cell>
        </row>
        <row r="381">
          <cell r="U381">
            <v>0</v>
          </cell>
          <cell r="AH381">
            <v>381</v>
          </cell>
        </row>
        <row r="382">
          <cell r="U382">
            <v>0</v>
          </cell>
          <cell r="AH382">
            <v>382</v>
          </cell>
        </row>
        <row r="383">
          <cell r="U383" t="str">
            <v xml:space="preserve">  Okay maz!!!</v>
          </cell>
          <cell r="AH383">
            <v>383</v>
          </cell>
        </row>
        <row r="384">
          <cell r="U384">
            <v>0</v>
          </cell>
          <cell r="AH384">
            <v>384</v>
          </cell>
        </row>
        <row r="385">
          <cell r="U385">
            <v>0</v>
          </cell>
          <cell r="AH385">
            <v>385</v>
          </cell>
        </row>
        <row r="386">
          <cell r="U386" t="str">
            <v xml:space="preserve">  Okay maz!!!</v>
          </cell>
          <cell r="AH386">
            <v>386</v>
          </cell>
        </row>
        <row r="387">
          <cell r="U387">
            <v>0</v>
          </cell>
          <cell r="AH387">
            <v>387</v>
          </cell>
        </row>
        <row r="388">
          <cell r="U388">
            <v>0</v>
          </cell>
          <cell r="AH388">
            <v>388</v>
          </cell>
        </row>
        <row r="389">
          <cell r="U389">
            <v>0</v>
          </cell>
          <cell r="AH389">
            <v>389</v>
          </cell>
        </row>
        <row r="390">
          <cell r="U390">
            <v>0</v>
          </cell>
          <cell r="AH390">
            <v>390</v>
          </cell>
        </row>
        <row r="391">
          <cell r="U391" t="str">
            <v xml:space="preserve">  Okay maz!!!</v>
          </cell>
          <cell r="AH391">
            <v>391</v>
          </cell>
        </row>
        <row r="392">
          <cell r="U392">
            <v>0</v>
          </cell>
          <cell r="AH392">
            <v>392</v>
          </cell>
        </row>
        <row r="393">
          <cell r="U393">
            <v>0</v>
          </cell>
          <cell r="AH393">
            <v>393</v>
          </cell>
        </row>
        <row r="394">
          <cell r="U394">
            <v>0</v>
          </cell>
          <cell r="AH394">
            <v>394</v>
          </cell>
        </row>
        <row r="395">
          <cell r="U395">
            <v>0</v>
          </cell>
          <cell r="AH395">
            <v>395</v>
          </cell>
        </row>
        <row r="396">
          <cell r="U396" t="str">
            <v xml:space="preserve">  Okay maz!!!</v>
          </cell>
          <cell r="AH396">
            <v>396</v>
          </cell>
        </row>
        <row r="397">
          <cell r="U397">
            <v>0</v>
          </cell>
          <cell r="AH397">
            <v>397</v>
          </cell>
        </row>
        <row r="398">
          <cell r="U398">
            <v>0</v>
          </cell>
          <cell r="AH398">
            <v>398</v>
          </cell>
        </row>
        <row r="399">
          <cell r="U399">
            <v>0</v>
          </cell>
          <cell r="AH399">
            <v>399</v>
          </cell>
        </row>
        <row r="400">
          <cell r="U400">
            <v>0</v>
          </cell>
          <cell r="AH400">
            <v>400</v>
          </cell>
        </row>
        <row r="401">
          <cell r="U401" t="str">
            <v xml:space="preserve">  Okay maz!!!</v>
          </cell>
          <cell r="AH401">
            <v>401</v>
          </cell>
        </row>
        <row r="402">
          <cell r="U402">
            <v>0</v>
          </cell>
          <cell r="AH402">
            <v>402</v>
          </cell>
        </row>
        <row r="403">
          <cell r="U403">
            <v>0</v>
          </cell>
          <cell r="AH403">
            <v>403</v>
          </cell>
        </row>
        <row r="404">
          <cell r="U404" t="str">
            <v xml:space="preserve">  Okay maz!!!</v>
          </cell>
          <cell r="AH404">
            <v>404</v>
          </cell>
        </row>
        <row r="405">
          <cell r="U405">
            <v>0</v>
          </cell>
          <cell r="AH405">
            <v>405</v>
          </cell>
        </row>
        <row r="406">
          <cell r="U406">
            <v>0</v>
          </cell>
          <cell r="AH406">
            <v>406</v>
          </cell>
        </row>
        <row r="407">
          <cell r="U407" t="str">
            <v xml:space="preserve">  Okay maz!!!</v>
          </cell>
          <cell r="AH407">
            <v>407</v>
          </cell>
        </row>
        <row r="408">
          <cell r="U408">
            <v>0</v>
          </cell>
          <cell r="AH408">
            <v>408</v>
          </cell>
        </row>
        <row r="409">
          <cell r="U409">
            <v>0</v>
          </cell>
          <cell r="AH409">
            <v>409</v>
          </cell>
        </row>
        <row r="410">
          <cell r="U410" t="str">
            <v xml:space="preserve">  Okay maz!!!</v>
          </cell>
          <cell r="AH410">
            <v>410</v>
          </cell>
        </row>
        <row r="411">
          <cell r="U411">
            <v>0</v>
          </cell>
          <cell r="AH411">
            <v>411</v>
          </cell>
        </row>
        <row r="412">
          <cell r="U412">
            <v>0</v>
          </cell>
          <cell r="AH412">
            <v>412</v>
          </cell>
        </row>
        <row r="413">
          <cell r="U413" t="str">
            <v xml:space="preserve">  Okay maz!!!</v>
          </cell>
          <cell r="AH413">
            <v>413</v>
          </cell>
        </row>
        <row r="414">
          <cell r="U414">
            <v>0</v>
          </cell>
          <cell r="AH414">
            <v>414</v>
          </cell>
        </row>
        <row r="415">
          <cell r="U415">
            <v>0</v>
          </cell>
          <cell r="AH415">
            <v>415</v>
          </cell>
        </row>
        <row r="416">
          <cell r="U416" t="str">
            <v xml:space="preserve">  Okay maz!!!</v>
          </cell>
          <cell r="AH416">
            <v>416</v>
          </cell>
        </row>
        <row r="417">
          <cell r="U417">
            <v>0</v>
          </cell>
          <cell r="AH417">
            <v>417</v>
          </cell>
        </row>
        <row r="418">
          <cell r="U418">
            <v>0</v>
          </cell>
          <cell r="AH418">
            <v>418</v>
          </cell>
        </row>
        <row r="419">
          <cell r="U419" t="str">
            <v xml:space="preserve">  Okay maz!!!</v>
          </cell>
          <cell r="AH419">
            <v>419</v>
          </cell>
        </row>
        <row r="420">
          <cell r="U420">
            <v>0</v>
          </cell>
          <cell r="AH420">
            <v>420</v>
          </cell>
        </row>
        <row r="421">
          <cell r="U421">
            <v>0</v>
          </cell>
          <cell r="AH421">
            <v>421</v>
          </cell>
        </row>
        <row r="422">
          <cell r="U422" t="str">
            <v xml:space="preserve">  Okay maz!!!</v>
          </cell>
          <cell r="AH422">
            <v>422</v>
          </cell>
        </row>
        <row r="423">
          <cell r="U423">
            <v>0</v>
          </cell>
          <cell r="AH423">
            <v>423</v>
          </cell>
        </row>
        <row r="424">
          <cell r="U424">
            <v>0</v>
          </cell>
          <cell r="AH424">
            <v>424</v>
          </cell>
        </row>
        <row r="425">
          <cell r="U425" t="str">
            <v xml:space="preserve">  Okay maz!!!</v>
          </cell>
          <cell r="AH425">
            <v>425</v>
          </cell>
        </row>
        <row r="426">
          <cell r="U426">
            <v>0</v>
          </cell>
          <cell r="AH426">
            <v>426</v>
          </cell>
        </row>
        <row r="427">
          <cell r="U427">
            <v>0</v>
          </cell>
          <cell r="AH427">
            <v>427</v>
          </cell>
        </row>
        <row r="428">
          <cell r="U428" t="str">
            <v xml:space="preserve">  Okay maz!!!</v>
          </cell>
          <cell r="AH428">
            <v>428</v>
          </cell>
        </row>
        <row r="429">
          <cell r="U429">
            <v>0</v>
          </cell>
          <cell r="AH429">
            <v>429</v>
          </cell>
        </row>
        <row r="430">
          <cell r="U430">
            <v>0</v>
          </cell>
          <cell r="AH430">
            <v>430</v>
          </cell>
        </row>
        <row r="431">
          <cell r="U431" t="str">
            <v xml:space="preserve">  Okay maz!!!</v>
          </cell>
          <cell r="AH431">
            <v>431</v>
          </cell>
        </row>
        <row r="432">
          <cell r="U432">
            <v>0</v>
          </cell>
          <cell r="AH432">
            <v>432</v>
          </cell>
        </row>
        <row r="433">
          <cell r="U433">
            <v>0</v>
          </cell>
          <cell r="AH433">
            <v>433</v>
          </cell>
        </row>
        <row r="434">
          <cell r="U434" t="str">
            <v xml:space="preserve">  Okay maz!!!</v>
          </cell>
          <cell r="AH434">
            <v>434</v>
          </cell>
        </row>
        <row r="435">
          <cell r="U435">
            <v>0</v>
          </cell>
          <cell r="AH435">
            <v>435</v>
          </cell>
        </row>
        <row r="436">
          <cell r="U436">
            <v>0</v>
          </cell>
          <cell r="AH436">
            <v>436</v>
          </cell>
        </row>
        <row r="437">
          <cell r="U437" t="str">
            <v xml:space="preserve">  Okay maz!!!</v>
          </cell>
          <cell r="AH437">
            <v>437</v>
          </cell>
        </row>
        <row r="438">
          <cell r="U438">
            <v>0</v>
          </cell>
          <cell r="AH438">
            <v>438</v>
          </cell>
        </row>
        <row r="439">
          <cell r="U439">
            <v>0</v>
          </cell>
          <cell r="AH439">
            <v>439</v>
          </cell>
        </row>
        <row r="440">
          <cell r="U440" t="str">
            <v xml:space="preserve">  Okay maz!!!</v>
          </cell>
          <cell r="AH440">
            <v>440</v>
          </cell>
        </row>
        <row r="441">
          <cell r="U441">
            <v>0</v>
          </cell>
          <cell r="AH441">
            <v>441</v>
          </cell>
        </row>
        <row r="442">
          <cell r="U442">
            <v>0</v>
          </cell>
          <cell r="AH442">
            <v>442</v>
          </cell>
        </row>
        <row r="443">
          <cell r="U443" t="str">
            <v xml:space="preserve">  Okay maz!!!</v>
          </cell>
          <cell r="AH443">
            <v>443</v>
          </cell>
        </row>
        <row r="444">
          <cell r="U444">
            <v>0</v>
          </cell>
          <cell r="AH444">
            <v>444</v>
          </cell>
        </row>
        <row r="445">
          <cell r="U445">
            <v>0</v>
          </cell>
          <cell r="AH445">
            <v>445</v>
          </cell>
        </row>
        <row r="446">
          <cell r="U446" t="str">
            <v xml:space="preserve">  Okay maz!!!</v>
          </cell>
          <cell r="AH446">
            <v>446</v>
          </cell>
        </row>
        <row r="447">
          <cell r="U447">
            <v>0</v>
          </cell>
          <cell r="AH447">
            <v>447</v>
          </cell>
        </row>
        <row r="448">
          <cell r="U448">
            <v>0</v>
          </cell>
          <cell r="AH448">
            <v>448</v>
          </cell>
        </row>
        <row r="449">
          <cell r="U449" t="str">
            <v xml:space="preserve">  Okay maz!!!</v>
          </cell>
          <cell r="AH449">
            <v>449</v>
          </cell>
        </row>
        <row r="450">
          <cell r="U450">
            <v>0</v>
          </cell>
          <cell r="AH450">
            <v>450</v>
          </cell>
        </row>
        <row r="451">
          <cell r="U451">
            <v>0</v>
          </cell>
          <cell r="AH451">
            <v>451</v>
          </cell>
        </row>
        <row r="452">
          <cell r="U452">
            <v>0</v>
          </cell>
          <cell r="AH452">
            <v>452</v>
          </cell>
        </row>
        <row r="453">
          <cell r="U453">
            <v>0</v>
          </cell>
          <cell r="AH453">
            <v>453</v>
          </cell>
        </row>
        <row r="454">
          <cell r="U454" t="str">
            <v xml:space="preserve">  Okay maz!!!</v>
          </cell>
          <cell r="AH454">
            <v>454</v>
          </cell>
        </row>
        <row r="455">
          <cell r="U455">
            <v>0</v>
          </cell>
          <cell r="AH455">
            <v>455</v>
          </cell>
        </row>
        <row r="456">
          <cell r="U456">
            <v>0</v>
          </cell>
          <cell r="AH456">
            <v>456</v>
          </cell>
        </row>
        <row r="457">
          <cell r="U457">
            <v>0</v>
          </cell>
          <cell r="AH457">
            <v>457</v>
          </cell>
        </row>
        <row r="458">
          <cell r="U458">
            <v>0</v>
          </cell>
          <cell r="AH458">
            <v>458</v>
          </cell>
        </row>
        <row r="459">
          <cell r="U459" t="str">
            <v xml:space="preserve">  Okay maz!!!</v>
          </cell>
          <cell r="AH459">
            <v>459</v>
          </cell>
        </row>
        <row r="460">
          <cell r="U460">
            <v>0</v>
          </cell>
          <cell r="AH460">
            <v>460</v>
          </cell>
        </row>
        <row r="461">
          <cell r="U461">
            <v>0</v>
          </cell>
          <cell r="AH461">
            <v>461</v>
          </cell>
        </row>
        <row r="462">
          <cell r="U462">
            <v>0</v>
          </cell>
          <cell r="AH462">
            <v>462</v>
          </cell>
        </row>
        <row r="463">
          <cell r="U463">
            <v>0</v>
          </cell>
          <cell r="AH463">
            <v>463</v>
          </cell>
        </row>
        <row r="464">
          <cell r="U464" t="str">
            <v xml:space="preserve">  Okay maz!!!</v>
          </cell>
          <cell r="AH464">
            <v>464</v>
          </cell>
        </row>
        <row r="465">
          <cell r="U465">
            <v>0</v>
          </cell>
          <cell r="AH465">
            <v>465</v>
          </cell>
        </row>
        <row r="466">
          <cell r="U466">
            <v>0</v>
          </cell>
          <cell r="AH466">
            <v>466</v>
          </cell>
        </row>
        <row r="467">
          <cell r="U467" t="str">
            <v xml:space="preserve">  Okay maz!!!</v>
          </cell>
          <cell r="AH467">
            <v>467</v>
          </cell>
        </row>
        <row r="468">
          <cell r="U468">
            <v>0</v>
          </cell>
          <cell r="AH468">
            <v>468</v>
          </cell>
        </row>
        <row r="469">
          <cell r="U469">
            <v>0</v>
          </cell>
          <cell r="AH469">
            <v>469</v>
          </cell>
        </row>
        <row r="470">
          <cell r="U470" t="str">
            <v xml:space="preserve">  Okay maz!!!</v>
          </cell>
          <cell r="AH470">
            <v>470</v>
          </cell>
        </row>
        <row r="471">
          <cell r="U471">
            <v>0</v>
          </cell>
          <cell r="AH471">
            <v>471</v>
          </cell>
        </row>
        <row r="472">
          <cell r="U472">
            <v>0</v>
          </cell>
          <cell r="AH472">
            <v>472</v>
          </cell>
        </row>
        <row r="473">
          <cell r="U473" t="str">
            <v xml:space="preserve">  Okay maz!!!</v>
          </cell>
          <cell r="AH473">
            <v>473</v>
          </cell>
        </row>
        <row r="474">
          <cell r="U474">
            <v>0</v>
          </cell>
          <cell r="AH474">
            <v>474</v>
          </cell>
        </row>
        <row r="475">
          <cell r="U475">
            <v>0</v>
          </cell>
          <cell r="AH475">
            <v>475</v>
          </cell>
        </row>
        <row r="476">
          <cell r="U476">
            <v>0</v>
          </cell>
          <cell r="AH476">
            <v>476</v>
          </cell>
        </row>
        <row r="477">
          <cell r="U477" t="str">
            <v xml:space="preserve">  Okay maz!!!</v>
          </cell>
          <cell r="AH477">
            <v>477</v>
          </cell>
        </row>
        <row r="478">
          <cell r="U478">
            <v>0</v>
          </cell>
          <cell r="AH478">
            <v>478</v>
          </cell>
        </row>
        <row r="479">
          <cell r="U479">
            <v>0</v>
          </cell>
          <cell r="AH479">
            <v>479</v>
          </cell>
        </row>
        <row r="480">
          <cell r="U480" t="str">
            <v xml:space="preserve">  Okay maz!!!</v>
          </cell>
          <cell r="AH480">
            <v>480</v>
          </cell>
        </row>
        <row r="481">
          <cell r="U481">
            <v>0</v>
          </cell>
          <cell r="AH481">
            <v>481</v>
          </cell>
        </row>
        <row r="482">
          <cell r="U482">
            <v>0</v>
          </cell>
          <cell r="AH482">
            <v>482</v>
          </cell>
        </row>
        <row r="483">
          <cell r="U483">
            <v>0</v>
          </cell>
          <cell r="AH483">
            <v>483</v>
          </cell>
        </row>
        <row r="484">
          <cell r="U484">
            <v>0</v>
          </cell>
          <cell r="AH484">
            <v>484</v>
          </cell>
        </row>
        <row r="485">
          <cell r="U485" t="str">
            <v xml:space="preserve">  Okay maz!!!</v>
          </cell>
          <cell r="AH485">
            <v>485</v>
          </cell>
        </row>
        <row r="486">
          <cell r="U486">
            <v>0</v>
          </cell>
          <cell r="AH486">
            <v>486</v>
          </cell>
        </row>
        <row r="487">
          <cell r="U487">
            <v>0</v>
          </cell>
          <cell r="AH487">
            <v>487</v>
          </cell>
        </row>
        <row r="488">
          <cell r="U488" t="str">
            <v xml:space="preserve">  Okay maz!!!</v>
          </cell>
          <cell r="AH488">
            <v>488</v>
          </cell>
        </row>
        <row r="489">
          <cell r="U489">
            <v>0</v>
          </cell>
          <cell r="AH489">
            <v>489</v>
          </cell>
        </row>
        <row r="490">
          <cell r="U490">
            <v>0</v>
          </cell>
          <cell r="AH490">
            <v>490</v>
          </cell>
        </row>
        <row r="491">
          <cell r="U491" t="str">
            <v xml:space="preserve">  Okay maz!!!</v>
          </cell>
          <cell r="AH491">
            <v>491</v>
          </cell>
        </row>
        <row r="492">
          <cell r="U492">
            <v>0</v>
          </cell>
          <cell r="AH492">
            <v>492</v>
          </cell>
        </row>
        <row r="493">
          <cell r="U493">
            <v>0</v>
          </cell>
          <cell r="AH493">
            <v>493</v>
          </cell>
        </row>
        <row r="494">
          <cell r="U494">
            <v>0</v>
          </cell>
          <cell r="AH494">
            <v>494</v>
          </cell>
        </row>
        <row r="495">
          <cell r="U495">
            <v>0</v>
          </cell>
          <cell r="AH495">
            <v>495</v>
          </cell>
        </row>
        <row r="496">
          <cell r="U496">
            <v>0</v>
          </cell>
          <cell r="AH496">
            <v>496</v>
          </cell>
        </row>
        <row r="497">
          <cell r="U497">
            <v>0</v>
          </cell>
          <cell r="AH497">
            <v>497</v>
          </cell>
        </row>
        <row r="498">
          <cell r="U498" t="str">
            <v xml:space="preserve">  Okay maz!!!</v>
          </cell>
          <cell r="AH498">
            <v>498</v>
          </cell>
        </row>
        <row r="499">
          <cell r="U499">
            <v>0</v>
          </cell>
          <cell r="AH499">
            <v>499</v>
          </cell>
        </row>
        <row r="500">
          <cell r="U500">
            <v>0</v>
          </cell>
          <cell r="AH500">
            <v>500</v>
          </cell>
        </row>
        <row r="501">
          <cell r="U501">
            <v>0</v>
          </cell>
          <cell r="AH501">
            <v>501</v>
          </cell>
        </row>
        <row r="502">
          <cell r="U502">
            <v>0</v>
          </cell>
          <cell r="AH502">
            <v>502</v>
          </cell>
        </row>
        <row r="503">
          <cell r="U503">
            <v>0</v>
          </cell>
          <cell r="AH503">
            <v>503</v>
          </cell>
        </row>
        <row r="504">
          <cell r="U504" t="str">
            <v xml:space="preserve">  Okay maz!!!</v>
          </cell>
          <cell r="AH504">
            <v>504</v>
          </cell>
        </row>
        <row r="505">
          <cell r="U505">
            <v>0</v>
          </cell>
          <cell r="AH505">
            <v>505</v>
          </cell>
        </row>
        <row r="506">
          <cell r="U506">
            <v>0</v>
          </cell>
          <cell r="AH506">
            <v>506</v>
          </cell>
        </row>
        <row r="507">
          <cell r="U507">
            <v>0</v>
          </cell>
          <cell r="AH507">
            <v>507</v>
          </cell>
        </row>
        <row r="508">
          <cell r="U508">
            <v>0</v>
          </cell>
          <cell r="AH508">
            <v>508</v>
          </cell>
        </row>
        <row r="509">
          <cell r="U509">
            <v>0</v>
          </cell>
          <cell r="AH509">
            <v>509</v>
          </cell>
        </row>
        <row r="510">
          <cell r="U510" t="str">
            <v xml:space="preserve">  Okay maz!!!</v>
          </cell>
          <cell r="AH510">
            <v>510</v>
          </cell>
        </row>
        <row r="511">
          <cell r="U511">
            <v>0</v>
          </cell>
          <cell r="AH511">
            <v>511</v>
          </cell>
        </row>
        <row r="512">
          <cell r="U512">
            <v>0</v>
          </cell>
          <cell r="AH512">
            <v>512</v>
          </cell>
        </row>
        <row r="513">
          <cell r="U513">
            <v>0</v>
          </cell>
          <cell r="AH513">
            <v>513</v>
          </cell>
        </row>
        <row r="514">
          <cell r="U514">
            <v>0</v>
          </cell>
          <cell r="AH514">
            <v>514</v>
          </cell>
        </row>
        <row r="515">
          <cell r="U515">
            <v>0</v>
          </cell>
          <cell r="AH515">
            <v>515</v>
          </cell>
        </row>
        <row r="516">
          <cell r="U516">
            <v>0</v>
          </cell>
          <cell r="AH516">
            <v>516</v>
          </cell>
        </row>
        <row r="517">
          <cell r="U517" t="str">
            <v xml:space="preserve">  Okay maz!!!</v>
          </cell>
          <cell r="AH517">
            <v>517</v>
          </cell>
        </row>
        <row r="518">
          <cell r="U518">
            <v>0</v>
          </cell>
          <cell r="AH518">
            <v>518</v>
          </cell>
        </row>
        <row r="519">
          <cell r="U519">
            <v>0</v>
          </cell>
          <cell r="AH519">
            <v>519</v>
          </cell>
        </row>
        <row r="520">
          <cell r="U520">
            <v>0</v>
          </cell>
          <cell r="AH520">
            <v>520</v>
          </cell>
        </row>
        <row r="521">
          <cell r="U521">
            <v>0</v>
          </cell>
          <cell r="AH521">
            <v>521</v>
          </cell>
        </row>
        <row r="522">
          <cell r="U522">
            <v>0</v>
          </cell>
          <cell r="AH522">
            <v>522</v>
          </cell>
        </row>
        <row r="523">
          <cell r="U523" t="str">
            <v xml:space="preserve">  Okay maz!!!</v>
          </cell>
          <cell r="AH523">
            <v>523</v>
          </cell>
        </row>
        <row r="524">
          <cell r="U524">
            <v>0</v>
          </cell>
          <cell r="AH524">
            <v>524</v>
          </cell>
        </row>
        <row r="525">
          <cell r="U525">
            <v>0</v>
          </cell>
          <cell r="AH525">
            <v>525</v>
          </cell>
        </row>
        <row r="526">
          <cell r="U526">
            <v>0</v>
          </cell>
          <cell r="AH526">
            <v>526</v>
          </cell>
        </row>
        <row r="527">
          <cell r="U527">
            <v>0</v>
          </cell>
          <cell r="AH527">
            <v>527</v>
          </cell>
        </row>
        <row r="528">
          <cell r="U528">
            <v>0</v>
          </cell>
          <cell r="AH528">
            <v>528</v>
          </cell>
        </row>
        <row r="529">
          <cell r="U529">
            <v>0</v>
          </cell>
          <cell r="AH529">
            <v>529</v>
          </cell>
        </row>
        <row r="530">
          <cell r="U530" t="str">
            <v xml:space="preserve">  Okay maz!!!</v>
          </cell>
          <cell r="AH530">
            <v>530</v>
          </cell>
        </row>
        <row r="531">
          <cell r="U531">
            <v>0</v>
          </cell>
          <cell r="AH531">
            <v>531</v>
          </cell>
        </row>
        <row r="532">
          <cell r="U532">
            <v>0</v>
          </cell>
          <cell r="AH532">
            <v>532</v>
          </cell>
        </row>
        <row r="533">
          <cell r="U533">
            <v>0</v>
          </cell>
          <cell r="AH533">
            <v>533</v>
          </cell>
        </row>
        <row r="534">
          <cell r="U534">
            <v>0</v>
          </cell>
          <cell r="AH534">
            <v>534</v>
          </cell>
        </row>
        <row r="535">
          <cell r="U535">
            <v>0</v>
          </cell>
          <cell r="AH535">
            <v>535</v>
          </cell>
        </row>
        <row r="536">
          <cell r="U536">
            <v>0</v>
          </cell>
          <cell r="AH536">
            <v>536</v>
          </cell>
        </row>
        <row r="537">
          <cell r="U537" t="str">
            <v xml:space="preserve">  Okay maz!!!</v>
          </cell>
          <cell r="AH537">
            <v>537</v>
          </cell>
        </row>
        <row r="538">
          <cell r="U538">
            <v>0</v>
          </cell>
          <cell r="AH538">
            <v>538</v>
          </cell>
        </row>
        <row r="539">
          <cell r="U539">
            <v>0</v>
          </cell>
          <cell r="AH539">
            <v>539</v>
          </cell>
        </row>
        <row r="540">
          <cell r="U540">
            <v>0</v>
          </cell>
          <cell r="AH540">
            <v>540</v>
          </cell>
        </row>
        <row r="541">
          <cell r="U541">
            <v>0</v>
          </cell>
          <cell r="AH541">
            <v>541</v>
          </cell>
        </row>
        <row r="542">
          <cell r="U542" t="str">
            <v xml:space="preserve">  Okay maz!!!</v>
          </cell>
          <cell r="AH542">
            <v>542</v>
          </cell>
        </row>
        <row r="543">
          <cell r="U543">
            <v>0</v>
          </cell>
          <cell r="AH543">
            <v>543</v>
          </cell>
        </row>
        <row r="544">
          <cell r="U544">
            <v>0</v>
          </cell>
          <cell r="AH544">
            <v>544</v>
          </cell>
        </row>
        <row r="545">
          <cell r="U545">
            <v>0</v>
          </cell>
          <cell r="AH545">
            <v>545</v>
          </cell>
        </row>
        <row r="546">
          <cell r="U546">
            <v>0</v>
          </cell>
          <cell r="AH546">
            <v>546</v>
          </cell>
        </row>
        <row r="547">
          <cell r="U547" t="str">
            <v xml:space="preserve">  Okay maz!!!</v>
          </cell>
          <cell r="AH547">
            <v>547</v>
          </cell>
        </row>
        <row r="548">
          <cell r="U548">
            <v>0</v>
          </cell>
          <cell r="AH548">
            <v>548</v>
          </cell>
        </row>
        <row r="549">
          <cell r="U549">
            <v>0</v>
          </cell>
          <cell r="AH549">
            <v>549</v>
          </cell>
        </row>
        <row r="550">
          <cell r="U550">
            <v>0</v>
          </cell>
          <cell r="AH550">
            <v>550</v>
          </cell>
        </row>
        <row r="551">
          <cell r="U551">
            <v>0</v>
          </cell>
          <cell r="AH551">
            <v>551</v>
          </cell>
        </row>
        <row r="552">
          <cell r="U552" t="str">
            <v xml:space="preserve">  Okay maz!!!</v>
          </cell>
          <cell r="AH552">
            <v>552</v>
          </cell>
        </row>
        <row r="553">
          <cell r="U553">
            <v>0</v>
          </cell>
          <cell r="AH553">
            <v>553</v>
          </cell>
        </row>
        <row r="554">
          <cell r="U554">
            <v>0</v>
          </cell>
          <cell r="AH554">
            <v>554</v>
          </cell>
        </row>
        <row r="555">
          <cell r="U555">
            <v>0</v>
          </cell>
          <cell r="AH555">
            <v>555</v>
          </cell>
        </row>
        <row r="556">
          <cell r="U556">
            <v>0</v>
          </cell>
          <cell r="AH556">
            <v>556</v>
          </cell>
        </row>
        <row r="557">
          <cell r="U557" t="str">
            <v xml:space="preserve">  Okay maz!!!</v>
          </cell>
          <cell r="AH557">
            <v>557</v>
          </cell>
        </row>
        <row r="558">
          <cell r="U558">
            <v>0</v>
          </cell>
          <cell r="AH558">
            <v>558</v>
          </cell>
        </row>
        <row r="559">
          <cell r="U559">
            <v>0</v>
          </cell>
          <cell r="AH559">
            <v>559</v>
          </cell>
        </row>
        <row r="560">
          <cell r="U560" t="str">
            <v xml:space="preserve">  Okay maz!!!</v>
          </cell>
          <cell r="AH560">
            <v>560</v>
          </cell>
        </row>
        <row r="561">
          <cell r="U561">
            <v>0</v>
          </cell>
          <cell r="AH561">
            <v>561</v>
          </cell>
        </row>
        <row r="562">
          <cell r="U562">
            <v>0</v>
          </cell>
          <cell r="AH562">
            <v>562</v>
          </cell>
        </row>
        <row r="563">
          <cell r="U563" t="str">
            <v xml:space="preserve">  Okay maz!!!</v>
          </cell>
          <cell r="AH563">
            <v>563</v>
          </cell>
        </row>
        <row r="564">
          <cell r="U564">
            <v>0</v>
          </cell>
          <cell r="AH564">
            <v>564</v>
          </cell>
        </row>
        <row r="565">
          <cell r="U565">
            <v>0</v>
          </cell>
          <cell r="AH565">
            <v>565</v>
          </cell>
        </row>
        <row r="566">
          <cell r="U566">
            <v>0</v>
          </cell>
          <cell r="AH566">
            <v>566</v>
          </cell>
        </row>
        <row r="567">
          <cell r="U567">
            <v>0</v>
          </cell>
          <cell r="AH567">
            <v>567</v>
          </cell>
        </row>
        <row r="568">
          <cell r="U568" t="str">
            <v xml:space="preserve">  Okay maz!!!</v>
          </cell>
          <cell r="AH568">
            <v>568</v>
          </cell>
        </row>
        <row r="569">
          <cell r="U569">
            <v>0</v>
          </cell>
          <cell r="AH569">
            <v>569</v>
          </cell>
        </row>
        <row r="570">
          <cell r="U570">
            <v>0</v>
          </cell>
          <cell r="AH570">
            <v>570</v>
          </cell>
        </row>
        <row r="571">
          <cell r="U571">
            <v>0</v>
          </cell>
          <cell r="AH571">
            <v>571</v>
          </cell>
        </row>
        <row r="572">
          <cell r="U572">
            <v>0</v>
          </cell>
          <cell r="AH572">
            <v>572</v>
          </cell>
        </row>
        <row r="573">
          <cell r="U573" t="str">
            <v xml:space="preserve">  Okay maz!!!</v>
          </cell>
          <cell r="AH573">
            <v>573</v>
          </cell>
        </row>
        <row r="574">
          <cell r="U574">
            <v>0</v>
          </cell>
          <cell r="AH574">
            <v>574</v>
          </cell>
        </row>
        <row r="575">
          <cell r="U575">
            <v>0</v>
          </cell>
          <cell r="AH575">
            <v>575</v>
          </cell>
        </row>
        <row r="576">
          <cell r="U576">
            <v>0</v>
          </cell>
          <cell r="AH576">
            <v>576</v>
          </cell>
        </row>
        <row r="577">
          <cell r="U577">
            <v>0</v>
          </cell>
          <cell r="AH577">
            <v>577</v>
          </cell>
        </row>
        <row r="578">
          <cell r="U578" t="str">
            <v xml:space="preserve">  Okay maz!!!</v>
          </cell>
          <cell r="AH578">
            <v>578</v>
          </cell>
        </row>
        <row r="579">
          <cell r="U579">
            <v>0</v>
          </cell>
          <cell r="AH579">
            <v>579</v>
          </cell>
        </row>
        <row r="580">
          <cell r="U580">
            <v>0</v>
          </cell>
          <cell r="AH580">
            <v>580</v>
          </cell>
        </row>
        <row r="581">
          <cell r="U581">
            <v>0</v>
          </cell>
          <cell r="AH581">
            <v>581</v>
          </cell>
        </row>
        <row r="582">
          <cell r="U582">
            <v>0</v>
          </cell>
          <cell r="AH582">
            <v>582</v>
          </cell>
        </row>
        <row r="583">
          <cell r="U583" t="str">
            <v xml:space="preserve">  Okay maz!!!</v>
          </cell>
          <cell r="AH583">
            <v>583</v>
          </cell>
        </row>
        <row r="584">
          <cell r="U584">
            <v>0</v>
          </cell>
          <cell r="AH584">
            <v>584</v>
          </cell>
        </row>
        <row r="585">
          <cell r="U585">
            <v>0</v>
          </cell>
          <cell r="AH585">
            <v>585</v>
          </cell>
        </row>
        <row r="586">
          <cell r="U586">
            <v>0</v>
          </cell>
          <cell r="AH586">
            <v>586</v>
          </cell>
        </row>
        <row r="587">
          <cell r="U587">
            <v>0</v>
          </cell>
          <cell r="AH587">
            <v>587</v>
          </cell>
        </row>
        <row r="588">
          <cell r="U588" t="str">
            <v>Penjumlahan Vertikal</v>
          </cell>
          <cell r="AH588">
            <v>0</v>
          </cell>
        </row>
        <row r="589">
          <cell r="U589" t="str">
            <v>Dari Sheet Bahan</v>
          </cell>
          <cell r="AH589">
            <v>0</v>
          </cell>
        </row>
        <row r="590">
          <cell r="U590" t="str">
            <v>Kontrol</v>
          </cell>
          <cell r="AH590">
            <v>0</v>
          </cell>
        </row>
        <row r="591">
          <cell r="U591">
            <v>0</v>
          </cell>
          <cell r="AH591">
            <v>0</v>
          </cell>
        </row>
        <row r="592">
          <cell r="U592">
            <v>0</v>
          </cell>
          <cell r="AH592">
            <v>0</v>
          </cell>
        </row>
        <row r="593">
          <cell r="U593">
            <v>0</v>
          </cell>
          <cell r="AH593">
            <v>0</v>
          </cell>
        </row>
        <row r="594">
          <cell r="U594">
            <v>0</v>
          </cell>
          <cell r="AH594">
            <v>0</v>
          </cell>
        </row>
        <row r="595">
          <cell r="U595">
            <v>0</v>
          </cell>
          <cell r="AH595">
            <v>0</v>
          </cell>
        </row>
        <row r="596">
          <cell r="U596">
            <v>0</v>
          </cell>
        </row>
        <row r="597">
          <cell r="U597">
            <v>0</v>
          </cell>
        </row>
        <row r="598">
          <cell r="U598">
            <v>0</v>
          </cell>
        </row>
        <row r="599">
          <cell r="U599">
            <v>0</v>
          </cell>
        </row>
        <row r="600">
          <cell r="U600">
            <v>0</v>
          </cell>
        </row>
        <row r="601">
          <cell r="U601">
            <v>0</v>
          </cell>
        </row>
        <row r="602">
          <cell r="U602">
            <v>0</v>
          </cell>
        </row>
        <row r="603">
          <cell r="U603">
            <v>0</v>
          </cell>
        </row>
        <row r="604">
          <cell r="U604">
            <v>0</v>
          </cell>
        </row>
        <row r="605">
          <cell r="U605">
            <v>0</v>
          </cell>
        </row>
        <row r="606">
          <cell r="U606">
            <v>0</v>
          </cell>
        </row>
        <row r="607">
          <cell r="U607">
            <v>0</v>
          </cell>
        </row>
        <row r="608">
          <cell r="U608">
            <v>0</v>
          </cell>
        </row>
        <row r="609">
          <cell r="U609">
            <v>0</v>
          </cell>
        </row>
        <row r="610">
          <cell r="U610">
            <v>0</v>
          </cell>
        </row>
        <row r="611">
          <cell r="U611">
            <v>0</v>
          </cell>
        </row>
        <row r="612">
          <cell r="U612">
            <v>0</v>
          </cell>
        </row>
        <row r="613">
          <cell r="U613">
            <v>0</v>
          </cell>
        </row>
        <row r="614">
          <cell r="U614">
            <v>0</v>
          </cell>
        </row>
        <row r="615">
          <cell r="U615">
            <v>0</v>
          </cell>
        </row>
        <row r="616">
          <cell r="U616">
            <v>0</v>
          </cell>
        </row>
        <row r="617">
          <cell r="U617">
            <v>0</v>
          </cell>
        </row>
        <row r="618">
          <cell r="U618">
            <v>0</v>
          </cell>
        </row>
        <row r="619">
          <cell r="U619">
            <v>0</v>
          </cell>
        </row>
        <row r="620">
          <cell r="U620">
            <v>0</v>
          </cell>
        </row>
        <row r="621">
          <cell r="U621">
            <v>0</v>
          </cell>
        </row>
        <row r="622">
          <cell r="U622">
            <v>0</v>
          </cell>
        </row>
        <row r="623">
          <cell r="U623">
            <v>0</v>
          </cell>
        </row>
        <row r="624">
          <cell r="U624">
            <v>0</v>
          </cell>
        </row>
        <row r="625">
          <cell r="U625">
            <v>0</v>
          </cell>
        </row>
        <row r="626">
          <cell r="U626">
            <v>0</v>
          </cell>
        </row>
        <row r="627">
          <cell r="U627">
            <v>0</v>
          </cell>
        </row>
        <row r="628">
          <cell r="U628">
            <v>0</v>
          </cell>
        </row>
        <row r="629">
          <cell r="U629">
            <v>0</v>
          </cell>
        </row>
        <row r="630">
          <cell r="U630">
            <v>0</v>
          </cell>
        </row>
        <row r="631">
          <cell r="U631">
            <v>0</v>
          </cell>
        </row>
        <row r="632">
          <cell r="U632">
            <v>0</v>
          </cell>
        </row>
        <row r="633">
          <cell r="U633">
            <v>0</v>
          </cell>
        </row>
        <row r="634">
          <cell r="U634">
            <v>0</v>
          </cell>
        </row>
        <row r="635">
          <cell r="U635">
            <v>0</v>
          </cell>
        </row>
        <row r="636">
          <cell r="U636">
            <v>0</v>
          </cell>
        </row>
        <row r="637">
          <cell r="U637">
            <v>0</v>
          </cell>
        </row>
        <row r="638">
          <cell r="U638">
            <v>0</v>
          </cell>
        </row>
        <row r="639">
          <cell r="U639">
            <v>0</v>
          </cell>
        </row>
        <row r="640">
          <cell r="U640">
            <v>0</v>
          </cell>
        </row>
        <row r="641">
          <cell r="U641">
            <v>0</v>
          </cell>
        </row>
        <row r="642">
          <cell r="U642">
            <v>0</v>
          </cell>
        </row>
        <row r="643">
          <cell r="U643">
            <v>0</v>
          </cell>
        </row>
        <row r="644">
          <cell r="U644">
            <v>0</v>
          </cell>
        </row>
        <row r="645">
          <cell r="U645">
            <v>0</v>
          </cell>
        </row>
        <row r="646">
          <cell r="U646">
            <v>0</v>
          </cell>
        </row>
        <row r="647">
          <cell r="U647">
            <v>0</v>
          </cell>
        </row>
        <row r="648">
          <cell r="U648">
            <v>0</v>
          </cell>
        </row>
        <row r="649">
          <cell r="U649">
            <v>0</v>
          </cell>
        </row>
        <row r="650">
          <cell r="U650">
            <v>0</v>
          </cell>
        </row>
        <row r="651">
          <cell r="U651">
            <v>0</v>
          </cell>
        </row>
        <row r="652">
          <cell r="U652">
            <v>0</v>
          </cell>
        </row>
        <row r="653">
          <cell r="U653">
            <v>0</v>
          </cell>
        </row>
        <row r="654">
          <cell r="U654">
            <v>0</v>
          </cell>
        </row>
        <row r="655">
          <cell r="U655">
            <v>0</v>
          </cell>
        </row>
        <row r="656">
          <cell r="U656">
            <v>0</v>
          </cell>
        </row>
        <row r="657">
          <cell r="U657">
            <v>0</v>
          </cell>
        </row>
        <row r="658">
          <cell r="U658">
            <v>0</v>
          </cell>
        </row>
        <row r="659">
          <cell r="U659">
            <v>0</v>
          </cell>
        </row>
        <row r="660">
          <cell r="U660">
            <v>0</v>
          </cell>
        </row>
        <row r="661">
          <cell r="U661">
            <v>0</v>
          </cell>
        </row>
        <row r="662">
          <cell r="U662">
            <v>0</v>
          </cell>
        </row>
        <row r="663">
          <cell r="U663">
            <v>0</v>
          </cell>
        </row>
        <row r="664">
          <cell r="U664">
            <v>0</v>
          </cell>
        </row>
        <row r="665">
          <cell r="U665">
            <v>0</v>
          </cell>
        </row>
        <row r="666">
          <cell r="U666">
            <v>0</v>
          </cell>
        </row>
        <row r="667">
          <cell r="U667">
            <v>0</v>
          </cell>
        </row>
        <row r="668">
          <cell r="U668">
            <v>0</v>
          </cell>
        </row>
        <row r="669">
          <cell r="U669">
            <v>0</v>
          </cell>
        </row>
        <row r="670">
          <cell r="U670">
            <v>0</v>
          </cell>
        </row>
        <row r="671">
          <cell r="U671">
            <v>0</v>
          </cell>
        </row>
        <row r="672">
          <cell r="U672">
            <v>0</v>
          </cell>
        </row>
        <row r="673">
          <cell r="U673">
            <v>0</v>
          </cell>
        </row>
        <row r="674">
          <cell r="U674">
            <v>0</v>
          </cell>
        </row>
        <row r="675">
          <cell r="U675">
            <v>0</v>
          </cell>
        </row>
        <row r="676">
          <cell r="U676">
            <v>0</v>
          </cell>
        </row>
        <row r="677">
          <cell r="U677">
            <v>0</v>
          </cell>
        </row>
        <row r="678">
          <cell r="U678">
            <v>0</v>
          </cell>
        </row>
        <row r="679">
          <cell r="U679">
            <v>0</v>
          </cell>
        </row>
        <row r="680">
          <cell r="U680">
            <v>0</v>
          </cell>
        </row>
        <row r="681">
          <cell r="U681">
            <v>0</v>
          </cell>
        </row>
        <row r="682">
          <cell r="U682">
            <v>0</v>
          </cell>
        </row>
        <row r="683">
          <cell r="U683">
            <v>0</v>
          </cell>
        </row>
        <row r="684">
          <cell r="U684">
            <v>0</v>
          </cell>
        </row>
        <row r="685">
          <cell r="U685">
            <v>0</v>
          </cell>
        </row>
        <row r="686">
          <cell r="U686">
            <v>0</v>
          </cell>
        </row>
        <row r="687">
          <cell r="U687">
            <v>0</v>
          </cell>
        </row>
        <row r="688">
          <cell r="U688">
            <v>0</v>
          </cell>
        </row>
        <row r="689">
          <cell r="U689">
            <v>0</v>
          </cell>
        </row>
        <row r="690">
          <cell r="U690">
            <v>0</v>
          </cell>
        </row>
        <row r="691">
          <cell r="U691">
            <v>0</v>
          </cell>
        </row>
        <row r="692">
          <cell r="U692">
            <v>0</v>
          </cell>
        </row>
        <row r="693">
          <cell r="U693">
            <v>0</v>
          </cell>
        </row>
        <row r="694">
          <cell r="U694">
            <v>0</v>
          </cell>
        </row>
        <row r="695">
          <cell r="U695">
            <v>0</v>
          </cell>
        </row>
        <row r="696">
          <cell r="U696">
            <v>0</v>
          </cell>
        </row>
        <row r="697">
          <cell r="U697">
            <v>0</v>
          </cell>
        </row>
        <row r="698">
          <cell r="U698">
            <v>0</v>
          </cell>
        </row>
        <row r="699">
          <cell r="U699">
            <v>0</v>
          </cell>
        </row>
        <row r="700">
          <cell r="U700">
            <v>0</v>
          </cell>
        </row>
        <row r="701">
          <cell r="U701">
            <v>0</v>
          </cell>
        </row>
        <row r="702">
          <cell r="U702">
            <v>0</v>
          </cell>
        </row>
        <row r="703">
          <cell r="U703">
            <v>0</v>
          </cell>
        </row>
        <row r="704">
          <cell r="U704">
            <v>0</v>
          </cell>
        </row>
        <row r="705">
          <cell r="U705">
            <v>0</v>
          </cell>
        </row>
        <row r="706">
          <cell r="U706">
            <v>0</v>
          </cell>
        </row>
        <row r="707">
          <cell r="U707">
            <v>0</v>
          </cell>
        </row>
        <row r="708">
          <cell r="U708">
            <v>0</v>
          </cell>
        </row>
        <row r="709">
          <cell r="U709">
            <v>0</v>
          </cell>
        </row>
        <row r="710">
          <cell r="U710">
            <v>0</v>
          </cell>
        </row>
        <row r="711">
          <cell r="U711">
            <v>0</v>
          </cell>
        </row>
        <row r="712">
          <cell r="U712">
            <v>0</v>
          </cell>
        </row>
        <row r="713">
          <cell r="U713">
            <v>0</v>
          </cell>
        </row>
        <row r="714">
          <cell r="U714">
            <v>0</v>
          </cell>
        </row>
        <row r="715">
          <cell r="U715">
            <v>0</v>
          </cell>
        </row>
        <row r="716">
          <cell r="U716">
            <v>0</v>
          </cell>
        </row>
        <row r="717">
          <cell r="U717">
            <v>0</v>
          </cell>
        </row>
        <row r="718">
          <cell r="U718">
            <v>0</v>
          </cell>
        </row>
        <row r="719">
          <cell r="U719">
            <v>0</v>
          </cell>
        </row>
        <row r="720">
          <cell r="U720">
            <v>0</v>
          </cell>
        </row>
        <row r="721">
          <cell r="U721">
            <v>0</v>
          </cell>
        </row>
        <row r="722">
          <cell r="U722">
            <v>0</v>
          </cell>
        </row>
        <row r="723">
          <cell r="U723">
            <v>0</v>
          </cell>
        </row>
        <row r="724">
          <cell r="U724">
            <v>0</v>
          </cell>
        </row>
        <row r="725">
          <cell r="U725">
            <v>0</v>
          </cell>
        </row>
        <row r="726">
          <cell r="U726">
            <v>0</v>
          </cell>
        </row>
        <row r="727">
          <cell r="U727">
            <v>0</v>
          </cell>
        </row>
        <row r="728">
          <cell r="U728">
            <v>0</v>
          </cell>
        </row>
        <row r="729">
          <cell r="U729">
            <v>0</v>
          </cell>
        </row>
        <row r="730">
          <cell r="U730">
            <v>0</v>
          </cell>
        </row>
        <row r="731">
          <cell r="U731">
            <v>0</v>
          </cell>
        </row>
        <row r="732">
          <cell r="U732">
            <v>0</v>
          </cell>
        </row>
        <row r="733">
          <cell r="U733">
            <v>0</v>
          </cell>
        </row>
        <row r="734">
          <cell r="U734">
            <v>0</v>
          </cell>
        </row>
        <row r="735">
          <cell r="U735">
            <v>0</v>
          </cell>
        </row>
        <row r="736">
          <cell r="U736">
            <v>0</v>
          </cell>
        </row>
        <row r="737">
          <cell r="U737">
            <v>0</v>
          </cell>
        </row>
        <row r="738">
          <cell r="U738">
            <v>0</v>
          </cell>
        </row>
        <row r="739">
          <cell r="U739">
            <v>0</v>
          </cell>
        </row>
        <row r="740">
          <cell r="U740">
            <v>0</v>
          </cell>
        </row>
        <row r="741">
          <cell r="U741">
            <v>0</v>
          </cell>
        </row>
        <row r="742">
          <cell r="U742">
            <v>0</v>
          </cell>
        </row>
        <row r="743">
          <cell r="U743">
            <v>0</v>
          </cell>
        </row>
        <row r="744">
          <cell r="U744">
            <v>0</v>
          </cell>
        </row>
        <row r="745">
          <cell r="U745">
            <v>0</v>
          </cell>
        </row>
        <row r="746">
          <cell r="U746">
            <v>0</v>
          </cell>
        </row>
        <row r="747">
          <cell r="U747">
            <v>0</v>
          </cell>
        </row>
        <row r="748">
          <cell r="U748">
            <v>0</v>
          </cell>
        </row>
        <row r="749">
          <cell r="U749">
            <v>0</v>
          </cell>
        </row>
        <row r="750">
          <cell r="U750">
            <v>0</v>
          </cell>
        </row>
        <row r="751">
          <cell r="U751">
            <v>0</v>
          </cell>
        </row>
        <row r="752">
          <cell r="U752">
            <v>0</v>
          </cell>
        </row>
        <row r="753">
          <cell r="U753">
            <v>0</v>
          </cell>
        </row>
        <row r="754">
          <cell r="U754">
            <v>0</v>
          </cell>
        </row>
        <row r="755">
          <cell r="U755">
            <v>0</v>
          </cell>
        </row>
        <row r="756">
          <cell r="U756">
            <v>0</v>
          </cell>
        </row>
        <row r="757">
          <cell r="U757">
            <v>0</v>
          </cell>
        </row>
        <row r="758">
          <cell r="U758">
            <v>0</v>
          </cell>
        </row>
        <row r="759">
          <cell r="U759">
            <v>0</v>
          </cell>
        </row>
        <row r="760">
          <cell r="U760">
            <v>0</v>
          </cell>
        </row>
        <row r="761">
          <cell r="U761">
            <v>0</v>
          </cell>
        </row>
        <row r="762">
          <cell r="U762">
            <v>0</v>
          </cell>
        </row>
        <row r="763">
          <cell r="U763">
            <v>0</v>
          </cell>
        </row>
        <row r="764">
          <cell r="U764">
            <v>0</v>
          </cell>
        </row>
        <row r="765">
          <cell r="U765">
            <v>0</v>
          </cell>
        </row>
        <row r="766">
          <cell r="U766">
            <v>0</v>
          </cell>
        </row>
        <row r="767">
          <cell r="U767">
            <v>0</v>
          </cell>
        </row>
        <row r="768">
          <cell r="U768">
            <v>0</v>
          </cell>
        </row>
        <row r="769">
          <cell r="U769">
            <v>0</v>
          </cell>
        </row>
        <row r="770">
          <cell r="U770">
            <v>0</v>
          </cell>
        </row>
        <row r="771">
          <cell r="U771">
            <v>0</v>
          </cell>
        </row>
        <row r="772">
          <cell r="U772">
            <v>0</v>
          </cell>
        </row>
        <row r="773">
          <cell r="U773">
            <v>0</v>
          </cell>
        </row>
        <row r="774">
          <cell r="U774">
            <v>0</v>
          </cell>
        </row>
        <row r="775">
          <cell r="U775">
            <v>0</v>
          </cell>
        </row>
        <row r="776">
          <cell r="U776">
            <v>0</v>
          </cell>
        </row>
        <row r="777">
          <cell r="U777">
            <v>0</v>
          </cell>
        </row>
        <row r="778">
          <cell r="U778">
            <v>0</v>
          </cell>
        </row>
        <row r="779">
          <cell r="U779">
            <v>0</v>
          </cell>
        </row>
        <row r="780">
          <cell r="U780">
            <v>0</v>
          </cell>
        </row>
        <row r="781">
          <cell r="U781">
            <v>0</v>
          </cell>
        </row>
        <row r="782">
          <cell r="U782">
            <v>0</v>
          </cell>
        </row>
        <row r="783">
          <cell r="U783">
            <v>0</v>
          </cell>
        </row>
        <row r="784">
          <cell r="U784">
            <v>0</v>
          </cell>
        </row>
        <row r="785">
          <cell r="U785">
            <v>0</v>
          </cell>
        </row>
        <row r="786">
          <cell r="U786">
            <v>0</v>
          </cell>
        </row>
        <row r="787">
          <cell r="U787">
            <v>0</v>
          </cell>
        </row>
        <row r="788">
          <cell r="U788">
            <v>0</v>
          </cell>
        </row>
        <row r="789">
          <cell r="U789">
            <v>0</v>
          </cell>
        </row>
        <row r="790">
          <cell r="U790">
            <v>0</v>
          </cell>
        </row>
        <row r="791">
          <cell r="U791">
            <v>0</v>
          </cell>
        </row>
        <row r="792">
          <cell r="U792">
            <v>0</v>
          </cell>
        </row>
        <row r="793">
          <cell r="U793">
            <v>0</v>
          </cell>
        </row>
        <row r="794">
          <cell r="U794">
            <v>0</v>
          </cell>
        </row>
        <row r="795">
          <cell r="U795">
            <v>0</v>
          </cell>
        </row>
        <row r="796">
          <cell r="U796">
            <v>0</v>
          </cell>
        </row>
        <row r="797">
          <cell r="U797">
            <v>0</v>
          </cell>
        </row>
        <row r="798">
          <cell r="U798">
            <v>0</v>
          </cell>
        </row>
        <row r="799">
          <cell r="U799">
            <v>0</v>
          </cell>
        </row>
        <row r="800">
          <cell r="U800">
            <v>0</v>
          </cell>
        </row>
        <row r="801">
          <cell r="U801">
            <v>0</v>
          </cell>
        </row>
        <row r="802">
          <cell r="U802">
            <v>0</v>
          </cell>
        </row>
        <row r="803">
          <cell r="U803">
            <v>0</v>
          </cell>
        </row>
        <row r="804">
          <cell r="U804">
            <v>0</v>
          </cell>
        </row>
        <row r="805">
          <cell r="U805">
            <v>0</v>
          </cell>
        </row>
        <row r="806">
          <cell r="U806">
            <v>0</v>
          </cell>
        </row>
        <row r="807">
          <cell r="U807">
            <v>0</v>
          </cell>
        </row>
        <row r="808">
          <cell r="U808">
            <v>0</v>
          </cell>
        </row>
        <row r="809">
          <cell r="U809">
            <v>0</v>
          </cell>
        </row>
        <row r="810">
          <cell r="U810">
            <v>0</v>
          </cell>
        </row>
        <row r="811">
          <cell r="U811">
            <v>0</v>
          </cell>
        </row>
        <row r="812">
          <cell r="U812">
            <v>0</v>
          </cell>
        </row>
        <row r="813">
          <cell r="U813">
            <v>0</v>
          </cell>
        </row>
        <row r="814">
          <cell r="U814">
            <v>0</v>
          </cell>
        </row>
        <row r="815">
          <cell r="U815">
            <v>0</v>
          </cell>
        </row>
        <row r="816">
          <cell r="U816">
            <v>0</v>
          </cell>
        </row>
        <row r="817">
          <cell r="U817">
            <v>0</v>
          </cell>
        </row>
        <row r="818">
          <cell r="U818">
            <v>0</v>
          </cell>
        </row>
        <row r="819">
          <cell r="U819">
            <v>0</v>
          </cell>
        </row>
        <row r="820">
          <cell r="U820">
            <v>0</v>
          </cell>
        </row>
        <row r="821">
          <cell r="U821">
            <v>0</v>
          </cell>
        </row>
        <row r="822">
          <cell r="U822">
            <v>0</v>
          </cell>
        </row>
        <row r="823">
          <cell r="U823">
            <v>0</v>
          </cell>
        </row>
        <row r="824">
          <cell r="U824">
            <v>0</v>
          </cell>
        </row>
        <row r="825">
          <cell r="U825">
            <v>0</v>
          </cell>
        </row>
        <row r="826">
          <cell r="U826">
            <v>0</v>
          </cell>
        </row>
        <row r="827">
          <cell r="U827">
            <v>0</v>
          </cell>
        </row>
        <row r="828">
          <cell r="U828">
            <v>0</v>
          </cell>
        </row>
        <row r="829">
          <cell r="U829">
            <v>0</v>
          </cell>
        </row>
        <row r="830">
          <cell r="U830">
            <v>0</v>
          </cell>
        </row>
        <row r="831">
          <cell r="U831">
            <v>0</v>
          </cell>
        </row>
        <row r="832">
          <cell r="U832">
            <v>0</v>
          </cell>
        </row>
        <row r="833">
          <cell r="U833">
            <v>0</v>
          </cell>
        </row>
        <row r="834">
          <cell r="U834">
            <v>0</v>
          </cell>
        </row>
        <row r="835">
          <cell r="U835">
            <v>0</v>
          </cell>
        </row>
        <row r="836">
          <cell r="U836">
            <v>0</v>
          </cell>
        </row>
        <row r="837">
          <cell r="U837">
            <v>0</v>
          </cell>
        </row>
        <row r="838">
          <cell r="U838">
            <v>0</v>
          </cell>
        </row>
        <row r="839">
          <cell r="U839">
            <v>0</v>
          </cell>
        </row>
        <row r="840">
          <cell r="U840">
            <v>0</v>
          </cell>
        </row>
        <row r="841">
          <cell r="U841">
            <v>0</v>
          </cell>
        </row>
        <row r="842">
          <cell r="U842">
            <v>0</v>
          </cell>
        </row>
        <row r="843">
          <cell r="U843">
            <v>0</v>
          </cell>
        </row>
        <row r="844">
          <cell r="U844">
            <v>0</v>
          </cell>
        </row>
        <row r="845">
          <cell r="U845">
            <v>0</v>
          </cell>
        </row>
        <row r="846">
          <cell r="U846">
            <v>0</v>
          </cell>
        </row>
        <row r="847">
          <cell r="U847">
            <v>0</v>
          </cell>
        </row>
        <row r="848">
          <cell r="U848">
            <v>0</v>
          </cell>
        </row>
        <row r="849">
          <cell r="U849">
            <v>0</v>
          </cell>
        </row>
        <row r="850">
          <cell r="U850">
            <v>0</v>
          </cell>
        </row>
        <row r="851">
          <cell r="U851">
            <v>0</v>
          </cell>
        </row>
        <row r="852">
          <cell r="U852">
            <v>0</v>
          </cell>
        </row>
        <row r="853">
          <cell r="U853">
            <v>0</v>
          </cell>
        </row>
        <row r="854">
          <cell r="U854">
            <v>0</v>
          </cell>
        </row>
        <row r="855">
          <cell r="U855">
            <v>0</v>
          </cell>
        </row>
        <row r="856">
          <cell r="U856">
            <v>0</v>
          </cell>
        </row>
        <row r="857">
          <cell r="U857">
            <v>0</v>
          </cell>
        </row>
        <row r="858">
          <cell r="U858">
            <v>0</v>
          </cell>
        </row>
        <row r="859">
          <cell r="U859">
            <v>0</v>
          </cell>
        </row>
        <row r="860">
          <cell r="U860">
            <v>0</v>
          </cell>
        </row>
        <row r="861">
          <cell r="U861">
            <v>0</v>
          </cell>
        </row>
        <row r="862">
          <cell r="U862">
            <v>0</v>
          </cell>
        </row>
        <row r="863">
          <cell r="U863">
            <v>0</v>
          </cell>
        </row>
        <row r="864">
          <cell r="U864">
            <v>0</v>
          </cell>
        </row>
        <row r="865">
          <cell r="U865">
            <v>0</v>
          </cell>
        </row>
        <row r="866">
          <cell r="U866">
            <v>0</v>
          </cell>
        </row>
        <row r="867">
          <cell r="U867">
            <v>0</v>
          </cell>
        </row>
        <row r="868">
          <cell r="U868">
            <v>0</v>
          </cell>
        </row>
        <row r="869">
          <cell r="U869">
            <v>0</v>
          </cell>
        </row>
        <row r="870">
          <cell r="U870">
            <v>0</v>
          </cell>
        </row>
        <row r="871">
          <cell r="U871">
            <v>0</v>
          </cell>
        </row>
        <row r="872">
          <cell r="U872">
            <v>0</v>
          </cell>
        </row>
        <row r="873">
          <cell r="U873">
            <v>0</v>
          </cell>
        </row>
        <row r="874">
          <cell r="U874">
            <v>0</v>
          </cell>
        </row>
        <row r="875">
          <cell r="U875">
            <v>0</v>
          </cell>
        </row>
        <row r="876">
          <cell r="U876">
            <v>0</v>
          </cell>
        </row>
        <row r="877">
          <cell r="U877">
            <v>0</v>
          </cell>
        </row>
        <row r="878">
          <cell r="U878">
            <v>0</v>
          </cell>
        </row>
        <row r="879">
          <cell r="U879">
            <v>0</v>
          </cell>
        </row>
        <row r="880">
          <cell r="U880">
            <v>0</v>
          </cell>
        </row>
        <row r="881">
          <cell r="U881">
            <v>0</v>
          </cell>
        </row>
        <row r="882">
          <cell r="U882">
            <v>0</v>
          </cell>
        </row>
        <row r="883">
          <cell r="U883">
            <v>0</v>
          </cell>
        </row>
        <row r="884">
          <cell r="U884">
            <v>0</v>
          </cell>
        </row>
        <row r="885">
          <cell r="U885">
            <v>0</v>
          </cell>
        </row>
        <row r="886">
          <cell r="U886">
            <v>0</v>
          </cell>
        </row>
        <row r="887">
          <cell r="U887">
            <v>0</v>
          </cell>
        </row>
        <row r="888">
          <cell r="U888">
            <v>0</v>
          </cell>
        </row>
        <row r="889">
          <cell r="U889">
            <v>0</v>
          </cell>
        </row>
        <row r="890">
          <cell r="U890">
            <v>0</v>
          </cell>
        </row>
        <row r="891">
          <cell r="U891">
            <v>0</v>
          </cell>
        </row>
        <row r="892">
          <cell r="U892">
            <v>0</v>
          </cell>
        </row>
        <row r="893">
          <cell r="U893">
            <v>0</v>
          </cell>
        </row>
        <row r="894">
          <cell r="U894">
            <v>0</v>
          </cell>
        </row>
        <row r="895">
          <cell r="U895">
            <v>0</v>
          </cell>
        </row>
        <row r="896">
          <cell r="U896">
            <v>0</v>
          </cell>
        </row>
        <row r="897">
          <cell r="U897">
            <v>0</v>
          </cell>
        </row>
        <row r="898">
          <cell r="U898">
            <v>0</v>
          </cell>
        </row>
        <row r="899">
          <cell r="U899">
            <v>0</v>
          </cell>
        </row>
        <row r="900">
          <cell r="U900">
            <v>0</v>
          </cell>
        </row>
        <row r="901">
          <cell r="U901">
            <v>0</v>
          </cell>
        </row>
        <row r="902">
          <cell r="U902">
            <v>0</v>
          </cell>
        </row>
        <row r="903">
          <cell r="U903">
            <v>0</v>
          </cell>
        </row>
        <row r="904">
          <cell r="U904">
            <v>0</v>
          </cell>
        </row>
        <row r="905">
          <cell r="U905">
            <v>0</v>
          </cell>
        </row>
        <row r="906">
          <cell r="U906">
            <v>0</v>
          </cell>
        </row>
        <row r="907">
          <cell r="U907">
            <v>0</v>
          </cell>
        </row>
        <row r="908">
          <cell r="U908">
            <v>0</v>
          </cell>
        </row>
        <row r="909">
          <cell r="U909">
            <v>0</v>
          </cell>
        </row>
        <row r="910">
          <cell r="U910">
            <v>0</v>
          </cell>
        </row>
        <row r="911">
          <cell r="U911">
            <v>0</v>
          </cell>
        </row>
        <row r="912">
          <cell r="U912">
            <v>0</v>
          </cell>
        </row>
        <row r="913">
          <cell r="U913">
            <v>0</v>
          </cell>
        </row>
        <row r="914">
          <cell r="U914">
            <v>0</v>
          </cell>
        </row>
        <row r="915">
          <cell r="U915">
            <v>0</v>
          </cell>
        </row>
        <row r="916">
          <cell r="U916">
            <v>0</v>
          </cell>
        </row>
        <row r="917">
          <cell r="U917">
            <v>0</v>
          </cell>
        </row>
        <row r="918">
          <cell r="U918">
            <v>0</v>
          </cell>
        </row>
        <row r="919">
          <cell r="U919">
            <v>0</v>
          </cell>
        </row>
        <row r="920">
          <cell r="U920">
            <v>0</v>
          </cell>
        </row>
        <row r="921">
          <cell r="U921">
            <v>0</v>
          </cell>
        </row>
        <row r="922">
          <cell r="U922">
            <v>0</v>
          </cell>
        </row>
        <row r="923">
          <cell r="U923">
            <v>0</v>
          </cell>
        </row>
        <row r="924">
          <cell r="U924">
            <v>0</v>
          </cell>
        </row>
        <row r="925">
          <cell r="U925">
            <v>0</v>
          </cell>
        </row>
        <row r="926">
          <cell r="U926">
            <v>0</v>
          </cell>
        </row>
        <row r="927">
          <cell r="U927">
            <v>0</v>
          </cell>
        </row>
        <row r="928">
          <cell r="U928">
            <v>0</v>
          </cell>
        </row>
        <row r="929">
          <cell r="U929">
            <v>0</v>
          </cell>
        </row>
        <row r="930">
          <cell r="U930">
            <v>0</v>
          </cell>
        </row>
        <row r="931">
          <cell r="U931">
            <v>0</v>
          </cell>
        </row>
        <row r="932">
          <cell r="U932">
            <v>0</v>
          </cell>
        </row>
        <row r="933">
          <cell r="U933">
            <v>0</v>
          </cell>
        </row>
        <row r="934">
          <cell r="U934">
            <v>0</v>
          </cell>
        </row>
        <row r="935">
          <cell r="U935">
            <v>0</v>
          </cell>
        </row>
        <row r="936">
          <cell r="U936">
            <v>0</v>
          </cell>
        </row>
        <row r="937">
          <cell r="U937">
            <v>0</v>
          </cell>
        </row>
        <row r="938">
          <cell r="U938">
            <v>0</v>
          </cell>
        </row>
        <row r="939">
          <cell r="U939">
            <v>0</v>
          </cell>
        </row>
        <row r="940">
          <cell r="U940">
            <v>0</v>
          </cell>
        </row>
        <row r="941">
          <cell r="U941">
            <v>0</v>
          </cell>
        </row>
        <row r="942">
          <cell r="U942">
            <v>0</v>
          </cell>
        </row>
        <row r="943">
          <cell r="U943">
            <v>0</v>
          </cell>
        </row>
        <row r="944">
          <cell r="U944">
            <v>0</v>
          </cell>
        </row>
        <row r="945">
          <cell r="U945">
            <v>0</v>
          </cell>
        </row>
        <row r="946">
          <cell r="U946">
            <v>0</v>
          </cell>
        </row>
        <row r="947">
          <cell r="U947">
            <v>0</v>
          </cell>
        </row>
        <row r="948">
          <cell r="U948">
            <v>0</v>
          </cell>
        </row>
        <row r="949">
          <cell r="U949">
            <v>0</v>
          </cell>
        </row>
        <row r="950">
          <cell r="U950">
            <v>0</v>
          </cell>
        </row>
        <row r="951">
          <cell r="U951">
            <v>0</v>
          </cell>
        </row>
        <row r="952">
          <cell r="U952">
            <v>0</v>
          </cell>
        </row>
        <row r="953">
          <cell r="U953">
            <v>0</v>
          </cell>
        </row>
        <row r="954">
          <cell r="U954">
            <v>0</v>
          </cell>
        </row>
        <row r="955">
          <cell r="U955">
            <v>0</v>
          </cell>
        </row>
        <row r="956">
          <cell r="U956">
            <v>0</v>
          </cell>
        </row>
        <row r="957">
          <cell r="U957">
            <v>0</v>
          </cell>
        </row>
        <row r="958">
          <cell r="U958">
            <v>0</v>
          </cell>
        </row>
        <row r="959">
          <cell r="U959">
            <v>0</v>
          </cell>
        </row>
        <row r="960">
          <cell r="U960">
            <v>0</v>
          </cell>
        </row>
        <row r="961">
          <cell r="U961">
            <v>0</v>
          </cell>
        </row>
        <row r="962">
          <cell r="U962">
            <v>0</v>
          </cell>
        </row>
        <row r="963">
          <cell r="U963">
            <v>0</v>
          </cell>
        </row>
        <row r="964">
          <cell r="U964">
            <v>0</v>
          </cell>
        </row>
        <row r="965">
          <cell r="U965">
            <v>0</v>
          </cell>
        </row>
        <row r="966">
          <cell r="U966">
            <v>0</v>
          </cell>
        </row>
        <row r="967">
          <cell r="U967">
            <v>0</v>
          </cell>
        </row>
        <row r="968">
          <cell r="U968">
            <v>0</v>
          </cell>
        </row>
        <row r="969">
          <cell r="U969">
            <v>0</v>
          </cell>
        </row>
        <row r="970">
          <cell r="U970">
            <v>0</v>
          </cell>
        </row>
        <row r="971">
          <cell r="U971">
            <v>0</v>
          </cell>
        </row>
        <row r="972">
          <cell r="U972">
            <v>0</v>
          </cell>
        </row>
        <row r="973">
          <cell r="U973">
            <v>0</v>
          </cell>
        </row>
        <row r="974">
          <cell r="U974">
            <v>0</v>
          </cell>
        </row>
        <row r="975">
          <cell r="U975">
            <v>0</v>
          </cell>
        </row>
        <row r="976">
          <cell r="U976">
            <v>0</v>
          </cell>
        </row>
        <row r="977">
          <cell r="U977">
            <v>0</v>
          </cell>
        </row>
        <row r="978">
          <cell r="U978">
            <v>0</v>
          </cell>
        </row>
        <row r="979">
          <cell r="U979">
            <v>0</v>
          </cell>
        </row>
        <row r="980">
          <cell r="U980">
            <v>0</v>
          </cell>
        </row>
        <row r="981">
          <cell r="U981">
            <v>0</v>
          </cell>
        </row>
        <row r="982">
          <cell r="U982">
            <v>0</v>
          </cell>
        </row>
        <row r="983">
          <cell r="U983">
            <v>0</v>
          </cell>
        </row>
        <row r="984">
          <cell r="U984">
            <v>0</v>
          </cell>
        </row>
        <row r="985">
          <cell r="U985">
            <v>0</v>
          </cell>
        </row>
        <row r="986">
          <cell r="U986">
            <v>0</v>
          </cell>
        </row>
        <row r="987">
          <cell r="U987">
            <v>0</v>
          </cell>
        </row>
        <row r="988">
          <cell r="U988">
            <v>0</v>
          </cell>
        </row>
        <row r="989">
          <cell r="U989">
            <v>0</v>
          </cell>
        </row>
        <row r="990">
          <cell r="U990">
            <v>0</v>
          </cell>
        </row>
        <row r="991">
          <cell r="U991">
            <v>0</v>
          </cell>
        </row>
        <row r="992">
          <cell r="U992">
            <v>0</v>
          </cell>
        </row>
        <row r="993">
          <cell r="U993">
            <v>0</v>
          </cell>
        </row>
        <row r="994">
          <cell r="U994">
            <v>0</v>
          </cell>
        </row>
        <row r="995">
          <cell r="U995">
            <v>0</v>
          </cell>
        </row>
        <row r="996">
          <cell r="U996">
            <v>0</v>
          </cell>
        </row>
        <row r="997">
          <cell r="U997">
            <v>0</v>
          </cell>
        </row>
        <row r="998">
          <cell r="U998">
            <v>0</v>
          </cell>
        </row>
        <row r="999">
          <cell r="U999">
            <v>0</v>
          </cell>
        </row>
        <row r="1000">
          <cell r="U1000">
            <v>0</v>
          </cell>
        </row>
        <row r="1001">
          <cell r="U1001">
            <v>0</v>
          </cell>
        </row>
        <row r="1002">
          <cell r="U1002">
            <v>0</v>
          </cell>
        </row>
        <row r="1003">
          <cell r="U1003">
            <v>0</v>
          </cell>
        </row>
        <row r="1004">
          <cell r="U1004">
            <v>0</v>
          </cell>
        </row>
        <row r="1005">
          <cell r="U1005">
            <v>0</v>
          </cell>
        </row>
        <row r="1006">
          <cell r="U1006">
            <v>0</v>
          </cell>
        </row>
        <row r="1007">
          <cell r="U1007">
            <v>0</v>
          </cell>
        </row>
        <row r="1008">
          <cell r="U1008">
            <v>0</v>
          </cell>
        </row>
        <row r="1009">
          <cell r="U1009">
            <v>0</v>
          </cell>
        </row>
        <row r="1010">
          <cell r="U1010">
            <v>0</v>
          </cell>
        </row>
        <row r="1011">
          <cell r="U1011">
            <v>0</v>
          </cell>
        </row>
        <row r="1012">
          <cell r="U1012">
            <v>0</v>
          </cell>
        </row>
        <row r="1013">
          <cell r="U1013">
            <v>0</v>
          </cell>
        </row>
        <row r="1014">
          <cell r="U1014">
            <v>0</v>
          </cell>
        </row>
        <row r="1015">
          <cell r="U1015">
            <v>0</v>
          </cell>
        </row>
        <row r="1016">
          <cell r="U1016">
            <v>0</v>
          </cell>
        </row>
        <row r="1017">
          <cell r="U1017">
            <v>0</v>
          </cell>
        </row>
        <row r="1018">
          <cell r="U1018">
            <v>0</v>
          </cell>
        </row>
        <row r="1019">
          <cell r="U1019">
            <v>0</v>
          </cell>
        </row>
        <row r="1020">
          <cell r="U1020">
            <v>0</v>
          </cell>
        </row>
        <row r="1021">
          <cell r="U1021">
            <v>0</v>
          </cell>
        </row>
        <row r="1022">
          <cell r="U1022">
            <v>0</v>
          </cell>
        </row>
        <row r="1023">
          <cell r="U1023">
            <v>0</v>
          </cell>
        </row>
        <row r="1024">
          <cell r="U1024">
            <v>0</v>
          </cell>
        </row>
        <row r="1025">
          <cell r="U1025">
            <v>0</v>
          </cell>
        </row>
        <row r="1026">
          <cell r="U1026">
            <v>0</v>
          </cell>
        </row>
        <row r="1027">
          <cell r="U1027">
            <v>0</v>
          </cell>
        </row>
        <row r="1028">
          <cell r="U1028">
            <v>0</v>
          </cell>
        </row>
        <row r="1029">
          <cell r="U1029">
            <v>0</v>
          </cell>
        </row>
        <row r="1030">
          <cell r="U1030">
            <v>0</v>
          </cell>
        </row>
        <row r="1031">
          <cell r="U1031">
            <v>0</v>
          </cell>
        </row>
        <row r="1032">
          <cell r="U1032">
            <v>0</v>
          </cell>
        </row>
        <row r="1033">
          <cell r="U1033">
            <v>0</v>
          </cell>
        </row>
        <row r="1034">
          <cell r="U1034">
            <v>0</v>
          </cell>
        </row>
        <row r="1035">
          <cell r="U1035">
            <v>0</v>
          </cell>
        </row>
        <row r="1036">
          <cell r="U1036">
            <v>0</v>
          </cell>
        </row>
        <row r="1037">
          <cell r="U1037">
            <v>0</v>
          </cell>
        </row>
        <row r="1038">
          <cell r="U1038">
            <v>0</v>
          </cell>
        </row>
        <row r="1039">
          <cell r="U1039">
            <v>0</v>
          </cell>
        </row>
        <row r="1040">
          <cell r="U1040">
            <v>0</v>
          </cell>
        </row>
        <row r="1041">
          <cell r="U1041">
            <v>0</v>
          </cell>
        </row>
        <row r="1042">
          <cell r="U1042">
            <v>0</v>
          </cell>
        </row>
        <row r="1043">
          <cell r="U1043">
            <v>0</v>
          </cell>
        </row>
        <row r="1044">
          <cell r="U1044">
            <v>0</v>
          </cell>
        </row>
        <row r="1045">
          <cell r="U1045">
            <v>0</v>
          </cell>
        </row>
        <row r="1046">
          <cell r="U1046">
            <v>0</v>
          </cell>
        </row>
        <row r="1047">
          <cell r="U1047">
            <v>0</v>
          </cell>
        </row>
        <row r="1048">
          <cell r="U1048">
            <v>0</v>
          </cell>
        </row>
        <row r="1049">
          <cell r="U1049">
            <v>0</v>
          </cell>
        </row>
        <row r="1050">
          <cell r="U1050">
            <v>0</v>
          </cell>
        </row>
        <row r="1051">
          <cell r="U1051">
            <v>0</v>
          </cell>
        </row>
        <row r="1052">
          <cell r="U1052">
            <v>0</v>
          </cell>
        </row>
        <row r="1053">
          <cell r="U1053">
            <v>0</v>
          </cell>
        </row>
        <row r="1054">
          <cell r="U1054">
            <v>0</v>
          </cell>
        </row>
        <row r="1055">
          <cell r="U1055">
            <v>0</v>
          </cell>
        </row>
        <row r="1056">
          <cell r="U1056">
            <v>0</v>
          </cell>
        </row>
        <row r="1057">
          <cell r="U1057">
            <v>0</v>
          </cell>
        </row>
        <row r="1058">
          <cell r="U1058">
            <v>0</v>
          </cell>
        </row>
        <row r="1059">
          <cell r="U1059">
            <v>0</v>
          </cell>
        </row>
        <row r="1060">
          <cell r="U1060">
            <v>0</v>
          </cell>
        </row>
        <row r="1061">
          <cell r="U1061">
            <v>0</v>
          </cell>
        </row>
        <row r="1062">
          <cell r="U1062">
            <v>0</v>
          </cell>
        </row>
        <row r="1063">
          <cell r="U1063">
            <v>0</v>
          </cell>
        </row>
        <row r="1064">
          <cell r="U1064">
            <v>0</v>
          </cell>
        </row>
        <row r="1065">
          <cell r="U1065">
            <v>0</v>
          </cell>
        </row>
        <row r="1066">
          <cell r="U1066">
            <v>0</v>
          </cell>
        </row>
        <row r="1067">
          <cell r="U1067">
            <v>0</v>
          </cell>
        </row>
        <row r="1068">
          <cell r="U1068">
            <v>0</v>
          </cell>
        </row>
        <row r="1069">
          <cell r="U1069">
            <v>0</v>
          </cell>
        </row>
        <row r="1070">
          <cell r="U1070">
            <v>0</v>
          </cell>
        </row>
        <row r="1071">
          <cell r="U1071">
            <v>0</v>
          </cell>
        </row>
        <row r="1072">
          <cell r="U1072">
            <v>0</v>
          </cell>
        </row>
        <row r="1073">
          <cell r="U1073">
            <v>0</v>
          </cell>
        </row>
        <row r="1074">
          <cell r="U1074">
            <v>0</v>
          </cell>
        </row>
        <row r="1075">
          <cell r="U1075">
            <v>0</v>
          </cell>
        </row>
        <row r="1076">
          <cell r="U1076">
            <v>0</v>
          </cell>
        </row>
        <row r="1077">
          <cell r="U1077">
            <v>0</v>
          </cell>
        </row>
        <row r="1078">
          <cell r="U1078">
            <v>0</v>
          </cell>
        </row>
        <row r="1079">
          <cell r="U1079">
            <v>0</v>
          </cell>
        </row>
        <row r="1080">
          <cell r="U1080">
            <v>0</v>
          </cell>
        </row>
        <row r="1081">
          <cell r="U1081">
            <v>0</v>
          </cell>
        </row>
        <row r="1082">
          <cell r="U1082">
            <v>0</v>
          </cell>
        </row>
        <row r="1083">
          <cell r="U1083">
            <v>0</v>
          </cell>
        </row>
        <row r="1084">
          <cell r="U1084">
            <v>0</v>
          </cell>
        </row>
        <row r="1085">
          <cell r="U1085">
            <v>0</v>
          </cell>
        </row>
        <row r="1086">
          <cell r="U1086">
            <v>0</v>
          </cell>
        </row>
        <row r="1087">
          <cell r="U1087">
            <v>0</v>
          </cell>
        </row>
        <row r="1088">
          <cell r="U1088">
            <v>0</v>
          </cell>
        </row>
        <row r="1089">
          <cell r="U1089">
            <v>0</v>
          </cell>
        </row>
        <row r="1090">
          <cell r="U1090">
            <v>0</v>
          </cell>
        </row>
        <row r="1091">
          <cell r="U1091">
            <v>0</v>
          </cell>
        </row>
        <row r="1092">
          <cell r="U1092">
            <v>0</v>
          </cell>
        </row>
        <row r="1093">
          <cell r="U1093">
            <v>0</v>
          </cell>
        </row>
        <row r="1094">
          <cell r="U1094">
            <v>0</v>
          </cell>
        </row>
        <row r="1095">
          <cell r="U1095">
            <v>0</v>
          </cell>
        </row>
        <row r="1096">
          <cell r="U1096">
            <v>0</v>
          </cell>
        </row>
        <row r="1097">
          <cell r="U1097">
            <v>0</v>
          </cell>
        </row>
        <row r="1098">
          <cell r="U1098">
            <v>0</v>
          </cell>
        </row>
        <row r="1099">
          <cell r="U1099">
            <v>0</v>
          </cell>
        </row>
        <row r="1100">
          <cell r="U1100">
            <v>0</v>
          </cell>
        </row>
        <row r="1101">
          <cell r="U1101">
            <v>0</v>
          </cell>
        </row>
        <row r="1102">
          <cell r="U1102">
            <v>0</v>
          </cell>
        </row>
        <row r="1103">
          <cell r="U1103">
            <v>0</v>
          </cell>
        </row>
        <row r="1104">
          <cell r="U1104">
            <v>0</v>
          </cell>
        </row>
        <row r="1105">
          <cell r="U1105">
            <v>0</v>
          </cell>
        </row>
        <row r="1106">
          <cell r="U1106">
            <v>0</v>
          </cell>
        </row>
        <row r="1107">
          <cell r="U1107">
            <v>0</v>
          </cell>
        </row>
        <row r="1108">
          <cell r="U1108">
            <v>0</v>
          </cell>
        </row>
        <row r="1109">
          <cell r="U1109">
            <v>0</v>
          </cell>
        </row>
        <row r="1110">
          <cell r="U1110">
            <v>0</v>
          </cell>
        </row>
        <row r="1111">
          <cell r="U1111">
            <v>0</v>
          </cell>
        </row>
        <row r="1112">
          <cell r="U1112">
            <v>0</v>
          </cell>
        </row>
        <row r="1113">
          <cell r="U1113">
            <v>0</v>
          </cell>
        </row>
        <row r="1114">
          <cell r="U1114">
            <v>0</v>
          </cell>
        </row>
        <row r="1115">
          <cell r="U1115">
            <v>0</v>
          </cell>
        </row>
        <row r="1116">
          <cell r="U1116">
            <v>0</v>
          </cell>
        </row>
        <row r="1117">
          <cell r="U1117">
            <v>0</v>
          </cell>
        </row>
        <row r="1118">
          <cell r="U1118">
            <v>0</v>
          </cell>
        </row>
        <row r="1119">
          <cell r="U1119">
            <v>0</v>
          </cell>
        </row>
        <row r="1120">
          <cell r="U1120">
            <v>0</v>
          </cell>
        </row>
        <row r="1121">
          <cell r="U1121">
            <v>0</v>
          </cell>
        </row>
        <row r="1122">
          <cell r="U1122">
            <v>0</v>
          </cell>
        </row>
        <row r="1123">
          <cell r="U1123">
            <v>0</v>
          </cell>
        </row>
        <row r="1124">
          <cell r="U1124">
            <v>0</v>
          </cell>
        </row>
        <row r="1125">
          <cell r="U1125">
            <v>0</v>
          </cell>
        </row>
        <row r="1126">
          <cell r="U1126">
            <v>0</v>
          </cell>
        </row>
        <row r="1127">
          <cell r="U1127">
            <v>0</v>
          </cell>
        </row>
        <row r="1128">
          <cell r="U1128">
            <v>0</v>
          </cell>
        </row>
        <row r="1129">
          <cell r="U1129">
            <v>0</v>
          </cell>
        </row>
        <row r="1130">
          <cell r="U1130">
            <v>0</v>
          </cell>
        </row>
        <row r="1131">
          <cell r="U1131">
            <v>0</v>
          </cell>
        </row>
        <row r="1132">
          <cell r="U1132">
            <v>0</v>
          </cell>
        </row>
        <row r="1133">
          <cell r="U1133">
            <v>0</v>
          </cell>
        </row>
        <row r="1134">
          <cell r="U1134">
            <v>0</v>
          </cell>
        </row>
        <row r="1135">
          <cell r="U1135">
            <v>0</v>
          </cell>
        </row>
        <row r="1136">
          <cell r="U1136">
            <v>0</v>
          </cell>
        </row>
        <row r="1137">
          <cell r="U1137">
            <v>0</v>
          </cell>
        </row>
        <row r="1138">
          <cell r="U1138">
            <v>0</v>
          </cell>
        </row>
        <row r="1139">
          <cell r="U1139">
            <v>0</v>
          </cell>
        </row>
        <row r="1140">
          <cell r="U1140">
            <v>0</v>
          </cell>
        </row>
        <row r="1141">
          <cell r="U1141">
            <v>0</v>
          </cell>
        </row>
        <row r="1142">
          <cell r="U1142">
            <v>0</v>
          </cell>
        </row>
        <row r="1143">
          <cell r="U1143">
            <v>0</v>
          </cell>
        </row>
        <row r="1144">
          <cell r="U1144">
            <v>0</v>
          </cell>
        </row>
        <row r="1145">
          <cell r="U1145">
            <v>0</v>
          </cell>
        </row>
        <row r="1146">
          <cell r="U1146">
            <v>0</v>
          </cell>
        </row>
        <row r="1147">
          <cell r="U1147">
            <v>0</v>
          </cell>
        </row>
        <row r="1148">
          <cell r="U1148">
            <v>0</v>
          </cell>
        </row>
        <row r="1149">
          <cell r="U1149">
            <v>0</v>
          </cell>
        </row>
        <row r="1150">
          <cell r="U1150">
            <v>0</v>
          </cell>
        </row>
        <row r="1151">
          <cell r="U1151">
            <v>0</v>
          </cell>
        </row>
        <row r="1152">
          <cell r="U1152">
            <v>0</v>
          </cell>
        </row>
        <row r="1153">
          <cell r="U1153">
            <v>0</v>
          </cell>
        </row>
        <row r="1154">
          <cell r="U1154">
            <v>0</v>
          </cell>
        </row>
        <row r="1155">
          <cell r="U1155">
            <v>0</v>
          </cell>
        </row>
        <row r="1156">
          <cell r="U1156">
            <v>0</v>
          </cell>
        </row>
        <row r="1157">
          <cell r="U1157">
            <v>0</v>
          </cell>
        </row>
        <row r="1158">
          <cell r="U1158">
            <v>0</v>
          </cell>
        </row>
        <row r="1159">
          <cell r="U1159">
            <v>0</v>
          </cell>
        </row>
        <row r="1160">
          <cell r="U1160">
            <v>0</v>
          </cell>
        </row>
        <row r="1161">
          <cell r="U1161">
            <v>0</v>
          </cell>
        </row>
        <row r="1162">
          <cell r="U1162">
            <v>0</v>
          </cell>
        </row>
        <row r="1163">
          <cell r="U1163">
            <v>0</v>
          </cell>
        </row>
        <row r="1164">
          <cell r="U1164">
            <v>0</v>
          </cell>
        </row>
        <row r="1165">
          <cell r="U1165">
            <v>0</v>
          </cell>
        </row>
        <row r="1166">
          <cell r="U1166">
            <v>0</v>
          </cell>
        </row>
        <row r="1167">
          <cell r="U1167">
            <v>0</v>
          </cell>
        </row>
        <row r="1168">
          <cell r="U1168">
            <v>0</v>
          </cell>
        </row>
        <row r="1169">
          <cell r="U1169">
            <v>0</v>
          </cell>
        </row>
        <row r="1170">
          <cell r="U1170">
            <v>0</v>
          </cell>
        </row>
        <row r="1171">
          <cell r="U1171">
            <v>0</v>
          </cell>
        </row>
        <row r="1172">
          <cell r="U1172">
            <v>0</v>
          </cell>
        </row>
        <row r="1173">
          <cell r="U1173">
            <v>0</v>
          </cell>
        </row>
        <row r="1174">
          <cell r="U1174">
            <v>0</v>
          </cell>
        </row>
        <row r="1175">
          <cell r="U1175">
            <v>0</v>
          </cell>
        </row>
        <row r="1176">
          <cell r="U1176">
            <v>0</v>
          </cell>
        </row>
        <row r="1177">
          <cell r="U1177">
            <v>0</v>
          </cell>
        </row>
        <row r="1178">
          <cell r="U1178">
            <v>0</v>
          </cell>
        </row>
        <row r="1179">
          <cell r="U1179">
            <v>0</v>
          </cell>
        </row>
        <row r="1180">
          <cell r="U1180">
            <v>0</v>
          </cell>
        </row>
        <row r="1181">
          <cell r="U1181">
            <v>0</v>
          </cell>
        </row>
        <row r="1182">
          <cell r="U1182">
            <v>0</v>
          </cell>
        </row>
        <row r="1183">
          <cell r="U1183">
            <v>0</v>
          </cell>
        </row>
        <row r="1184">
          <cell r="U1184">
            <v>0</v>
          </cell>
        </row>
        <row r="1185">
          <cell r="U1185">
            <v>0</v>
          </cell>
        </row>
        <row r="1186">
          <cell r="U1186">
            <v>0</v>
          </cell>
        </row>
        <row r="1187">
          <cell r="U1187">
            <v>0</v>
          </cell>
        </row>
        <row r="1188">
          <cell r="U1188">
            <v>0</v>
          </cell>
        </row>
        <row r="1189">
          <cell r="U1189">
            <v>0</v>
          </cell>
        </row>
        <row r="1190">
          <cell r="U1190">
            <v>0</v>
          </cell>
        </row>
        <row r="1191">
          <cell r="U1191">
            <v>0</v>
          </cell>
        </row>
        <row r="1192">
          <cell r="U1192">
            <v>0</v>
          </cell>
        </row>
        <row r="1193">
          <cell r="U1193">
            <v>0</v>
          </cell>
        </row>
        <row r="1194">
          <cell r="U1194">
            <v>0</v>
          </cell>
        </row>
        <row r="1195">
          <cell r="U1195">
            <v>0</v>
          </cell>
        </row>
        <row r="1196">
          <cell r="U1196">
            <v>0</v>
          </cell>
        </row>
        <row r="1197">
          <cell r="U1197">
            <v>0</v>
          </cell>
        </row>
        <row r="1198">
          <cell r="U1198">
            <v>0</v>
          </cell>
        </row>
        <row r="1199">
          <cell r="U1199">
            <v>0</v>
          </cell>
        </row>
        <row r="1200">
          <cell r="U1200">
            <v>0</v>
          </cell>
        </row>
        <row r="1201">
          <cell r="U1201">
            <v>0</v>
          </cell>
        </row>
        <row r="1202">
          <cell r="U1202">
            <v>0</v>
          </cell>
        </row>
        <row r="1203">
          <cell r="U1203">
            <v>0</v>
          </cell>
        </row>
        <row r="1204">
          <cell r="U1204">
            <v>0</v>
          </cell>
        </row>
        <row r="1205">
          <cell r="U1205">
            <v>0</v>
          </cell>
        </row>
        <row r="1206">
          <cell r="U1206">
            <v>0</v>
          </cell>
        </row>
        <row r="1207">
          <cell r="U1207">
            <v>0</v>
          </cell>
        </row>
        <row r="1208">
          <cell r="U1208">
            <v>0</v>
          </cell>
        </row>
        <row r="1209">
          <cell r="U1209">
            <v>0</v>
          </cell>
        </row>
        <row r="1210">
          <cell r="U1210">
            <v>0</v>
          </cell>
        </row>
        <row r="1211">
          <cell r="U1211">
            <v>0</v>
          </cell>
        </row>
        <row r="1212">
          <cell r="U1212">
            <v>0</v>
          </cell>
        </row>
        <row r="1213">
          <cell r="U1213">
            <v>0</v>
          </cell>
        </row>
        <row r="1214">
          <cell r="U1214">
            <v>0</v>
          </cell>
        </row>
        <row r="1215">
          <cell r="U1215">
            <v>0</v>
          </cell>
        </row>
        <row r="1216">
          <cell r="U1216">
            <v>0</v>
          </cell>
        </row>
        <row r="1217">
          <cell r="U1217">
            <v>0</v>
          </cell>
        </row>
        <row r="1218">
          <cell r="U1218">
            <v>0</v>
          </cell>
        </row>
        <row r="1219">
          <cell r="U1219">
            <v>0</v>
          </cell>
        </row>
        <row r="1220">
          <cell r="U1220">
            <v>0</v>
          </cell>
        </row>
        <row r="1221">
          <cell r="U1221">
            <v>0</v>
          </cell>
        </row>
        <row r="1222">
          <cell r="U1222">
            <v>0</v>
          </cell>
        </row>
        <row r="1223">
          <cell r="U1223">
            <v>0</v>
          </cell>
        </row>
        <row r="1224">
          <cell r="U1224">
            <v>0</v>
          </cell>
        </row>
        <row r="1225">
          <cell r="U1225">
            <v>0</v>
          </cell>
        </row>
        <row r="1226">
          <cell r="U1226">
            <v>0</v>
          </cell>
        </row>
        <row r="1227">
          <cell r="U1227">
            <v>0</v>
          </cell>
        </row>
        <row r="1228">
          <cell r="U1228">
            <v>0</v>
          </cell>
        </row>
        <row r="1229">
          <cell r="U1229">
            <v>0</v>
          </cell>
        </row>
        <row r="1230">
          <cell r="U1230">
            <v>0</v>
          </cell>
        </row>
        <row r="1231">
          <cell r="U1231">
            <v>0</v>
          </cell>
        </row>
        <row r="1232">
          <cell r="U1232">
            <v>0</v>
          </cell>
        </row>
        <row r="1233">
          <cell r="U1233">
            <v>0</v>
          </cell>
        </row>
        <row r="1234">
          <cell r="U1234">
            <v>0</v>
          </cell>
        </row>
        <row r="1235">
          <cell r="U1235">
            <v>0</v>
          </cell>
        </row>
        <row r="1236">
          <cell r="U1236">
            <v>0</v>
          </cell>
        </row>
        <row r="1237">
          <cell r="U1237">
            <v>0</v>
          </cell>
        </row>
        <row r="1238">
          <cell r="U1238">
            <v>0</v>
          </cell>
        </row>
        <row r="1239">
          <cell r="U1239">
            <v>0</v>
          </cell>
        </row>
        <row r="1240">
          <cell r="U1240">
            <v>0</v>
          </cell>
        </row>
        <row r="1241">
          <cell r="U1241">
            <v>0</v>
          </cell>
        </row>
        <row r="1242">
          <cell r="U1242">
            <v>0</v>
          </cell>
        </row>
        <row r="1243">
          <cell r="U1243">
            <v>0</v>
          </cell>
        </row>
        <row r="1244">
          <cell r="U1244">
            <v>0</v>
          </cell>
        </row>
        <row r="1245">
          <cell r="U1245">
            <v>0</v>
          </cell>
        </row>
        <row r="1246">
          <cell r="U1246">
            <v>0</v>
          </cell>
        </row>
        <row r="1247">
          <cell r="U1247">
            <v>0</v>
          </cell>
        </row>
        <row r="1248">
          <cell r="U1248">
            <v>0</v>
          </cell>
        </row>
        <row r="1249">
          <cell r="U1249">
            <v>0</v>
          </cell>
        </row>
        <row r="1250">
          <cell r="U1250">
            <v>0</v>
          </cell>
        </row>
        <row r="1251">
          <cell r="U1251">
            <v>0</v>
          </cell>
        </row>
        <row r="1252">
          <cell r="U1252">
            <v>0</v>
          </cell>
        </row>
        <row r="1253">
          <cell r="U1253">
            <v>0</v>
          </cell>
        </row>
        <row r="1254">
          <cell r="U1254">
            <v>0</v>
          </cell>
        </row>
        <row r="1255">
          <cell r="U1255">
            <v>0</v>
          </cell>
        </row>
        <row r="1256">
          <cell r="U1256">
            <v>0</v>
          </cell>
        </row>
        <row r="1257">
          <cell r="U1257">
            <v>0</v>
          </cell>
        </row>
        <row r="1258">
          <cell r="U1258">
            <v>0</v>
          </cell>
        </row>
        <row r="1259">
          <cell r="U1259">
            <v>0</v>
          </cell>
        </row>
        <row r="1260">
          <cell r="U1260">
            <v>0</v>
          </cell>
        </row>
        <row r="1261">
          <cell r="U1261">
            <v>0</v>
          </cell>
        </row>
        <row r="1262">
          <cell r="U1262">
            <v>0</v>
          </cell>
        </row>
        <row r="1263">
          <cell r="U1263">
            <v>0</v>
          </cell>
        </row>
        <row r="1264">
          <cell r="U1264">
            <v>0</v>
          </cell>
        </row>
        <row r="1265">
          <cell r="U1265">
            <v>0</v>
          </cell>
        </row>
        <row r="1266">
          <cell r="U1266">
            <v>0</v>
          </cell>
        </row>
        <row r="1267">
          <cell r="U1267">
            <v>0</v>
          </cell>
        </row>
        <row r="1268">
          <cell r="U1268">
            <v>0</v>
          </cell>
        </row>
        <row r="1269">
          <cell r="U1269">
            <v>0</v>
          </cell>
        </row>
        <row r="1270">
          <cell r="U1270">
            <v>0</v>
          </cell>
        </row>
        <row r="1271">
          <cell r="U1271">
            <v>0</v>
          </cell>
        </row>
        <row r="1272">
          <cell r="U1272">
            <v>0</v>
          </cell>
        </row>
        <row r="1273">
          <cell r="U1273">
            <v>0</v>
          </cell>
        </row>
        <row r="1274">
          <cell r="U1274">
            <v>0</v>
          </cell>
        </row>
        <row r="1275">
          <cell r="U1275">
            <v>0</v>
          </cell>
        </row>
        <row r="1276">
          <cell r="U1276">
            <v>0</v>
          </cell>
        </row>
        <row r="1277">
          <cell r="U1277">
            <v>0</v>
          </cell>
        </row>
        <row r="1278">
          <cell r="U1278">
            <v>0</v>
          </cell>
        </row>
        <row r="1279">
          <cell r="U1279">
            <v>0</v>
          </cell>
        </row>
        <row r="1280">
          <cell r="U1280">
            <v>0</v>
          </cell>
        </row>
        <row r="1281">
          <cell r="U1281">
            <v>0</v>
          </cell>
        </row>
        <row r="1282">
          <cell r="U1282">
            <v>0</v>
          </cell>
        </row>
        <row r="1283">
          <cell r="U1283">
            <v>0</v>
          </cell>
        </row>
        <row r="1284">
          <cell r="U1284">
            <v>0</v>
          </cell>
        </row>
        <row r="1285">
          <cell r="U1285">
            <v>0</v>
          </cell>
        </row>
        <row r="1286">
          <cell r="U1286">
            <v>0</v>
          </cell>
        </row>
        <row r="1287">
          <cell r="U1287">
            <v>0</v>
          </cell>
        </row>
        <row r="1288">
          <cell r="U1288">
            <v>0</v>
          </cell>
        </row>
        <row r="1289">
          <cell r="U1289">
            <v>0</v>
          </cell>
        </row>
        <row r="1290">
          <cell r="U1290">
            <v>0</v>
          </cell>
        </row>
        <row r="1291">
          <cell r="U1291">
            <v>0</v>
          </cell>
        </row>
        <row r="1292">
          <cell r="U1292">
            <v>0</v>
          </cell>
        </row>
        <row r="1293">
          <cell r="U1293">
            <v>0</v>
          </cell>
        </row>
        <row r="1294">
          <cell r="U1294">
            <v>0</v>
          </cell>
        </row>
        <row r="1295">
          <cell r="U1295">
            <v>0</v>
          </cell>
        </row>
        <row r="1296">
          <cell r="U1296">
            <v>0</v>
          </cell>
        </row>
        <row r="1297">
          <cell r="U1297">
            <v>0</v>
          </cell>
        </row>
        <row r="1298">
          <cell r="U1298">
            <v>0</v>
          </cell>
        </row>
        <row r="1299">
          <cell r="U1299">
            <v>0</v>
          </cell>
        </row>
        <row r="1300">
          <cell r="U1300">
            <v>0</v>
          </cell>
        </row>
        <row r="1301">
          <cell r="U1301">
            <v>0</v>
          </cell>
        </row>
        <row r="1302">
          <cell r="U1302">
            <v>0</v>
          </cell>
        </row>
        <row r="1303">
          <cell r="U1303">
            <v>0</v>
          </cell>
        </row>
        <row r="1304">
          <cell r="U1304">
            <v>0</v>
          </cell>
        </row>
        <row r="1305">
          <cell r="U1305">
            <v>0</v>
          </cell>
        </row>
        <row r="1306">
          <cell r="U1306">
            <v>0</v>
          </cell>
        </row>
        <row r="1307">
          <cell r="U1307">
            <v>0</v>
          </cell>
        </row>
        <row r="1308">
          <cell r="U1308">
            <v>0</v>
          </cell>
        </row>
        <row r="1309">
          <cell r="U1309">
            <v>0</v>
          </cell>
        </row>
        <row r="1310">
          <cell r="U1310">
            <v>0</v>
          </cell>
        </row>
        <row r="1311">
          <cell r="U1311">
            <v>0</v>
          </cell>
        </row>
        <row r="1312">
          <cell r="U1312">
            <v>0</v>
          </cell>
        </row>
        <row r="1313">
          <cell r="U1313">
            <v>0</v>
          </cell>
        </row>
        <row r="1314">
          <cell r="U1314">
            <v>0</v>
          </cell>
        </row>
        <row r="1315">
          <cell r="U1315">
            <v>0</v>
          </cell>
        </row>
        <row r="1316">
          <cell r="U1316">
            <v>0</v>
          </cell>
        </row>
        <row r="1317">
          <cell r="U1317">
            <v>0</v>
          </cell>
        </row>
        <row r="1318">
          <cell r="U1318">
            <v>0</v>
          </cell>
        </row>
        <row r="1319">
          <cell r="U1319">
            <v>0</v>
          </cell>
        </row>
        <row r="1320">
          <cell r="U1320">
            <v>0</v>
          </cell>
        </row>
        <row r="1321">
          <cell r="U1321">
            <v>0</v>
          </cell>
        </row>
        <row r="1322">
          <cell r="U1322">
            <v>0</v>
          </cell>
        </row>
        <row r="1323">
          <cell r="U1323">
            <v>0</v>
          </cell>
        </row>
        <row r="1324">
          <cell r="U1324">
            <v>0</v>
          </cell>
        </row>
        <row r="1325">
          <cell r="U1325">
            <v>0</v>
          </cell>
        </row>
        <row r="1326">
          <cell r="U1326">
            <v>0</v>
          </cell>
        </row>
        <row r="1327">
          <cell r="U1327">
            <v>0</v>
          </cell>
        </row>
        <row r="1328">
          <cell r="U1328">
            <v>0</v>
          </cell>
        </row>
        <row r="1329">
          <cell r="U1329">
            <v>0</v>
          </cell>
        </row>
        <row r="1330">
          <cell r="U1330">
            <v>0</v>
          </cell>
        </row>
        <row r="1331">
          <cell r="U1331">
            <v>0</v>
          </cell>
        </row>
        <row r="1332">
          <cell r="U1332">
            <v>0</v>
          </cell>
        </row>
        <row r="1333">
          <cell r="U1333">
            <v>0</v>
          </cell>
        </row>
        <row r="1334">
          <cell r="U1334">
            <v>0</v>
          </cell>
        </row>
        <row r="1335">
          <cell r="U1335">
            <v>0</v>
          </cell>
        </row>
        <row r="1336">
          <cell r="U1336">
            <v>0</v>
          </cell>
        </row>
        <row r="1337">
          <cell r="U1337">
            <v>0</v>
          </cell>
        </row>
        <row r="1338">
          <cell r="U1338">
            <v>0</v>
          </cell>
        </row>
        <row r="1339">
          <cell r="U1339">
            <v>0</v>
          </cell>
        </row>
        <row r="1340">
          <cell r="U1340">
            <v>0</v>
          </cell>
        </row>
        <row r="1341">
          <cell r="U1341">
            <v>0</v>
          </cell>
        </row>
        <row r="1342">
          <cell r="U1342">
            <v>0</v>
          </cell>
        </row>
        <row r="1343">
          <cell r="U1343">
            <v>0</v>
          </cell>
        </row>
        <row r="1344">
          <cell r="U1344">
            <v>0</v>
          </cell>
        </row>
        <row r="1345">
          <cell r="U1345">
            <v>0</v>
          </cell>
        </row>
        <row r="1346">
          <cell r="U1346">
            <v>0</v>
          </cell>
        </row>
        <row r="1347">
          <cell r="U1347">
            <v>0</v>
          </cell>
        </row>
        <row r="1348">
          <cell r="U1348">
            <v>0</v>
          </cell>
        </row>
        <row r="1349">
          <cell r="U1349">
            <v>0</v>
          </cell>
        </row>
        <row r="1350">
          <cell r="U1350">
            <v>0</v>
          </cell>
        </row>
        <row r="1351">
          <cell r="U1351">
            <v>0</v>
          </cell>
        </row>
        <row r="1352">
          <cell r="U1352">
            <v>0</v>
          </cell>
        </row>
        <row r="1353">
          <cell r="U1353">
            <v>0</v>
          </cell>
        </row>
        <row r="1354">
          <cell r="U1354">
            <v>0</v>
          </cell>
        </row>
        <row r="1355">
          <cell r="U1355">
            <v>0</v>
          </cell>
        </row>
        <row r="1356">
          <cell r="U1356">
            <v>0</v>
          </cell>
        </row>
        <row r="1357">
          <cell r="U1357">
            <v>0</v>
          </cell>
        </row>
        <row r="1358">
          <cell r="U1358">
            <v>0</v>
          </cell>
        </row>
        <row r="1359">
          <cell r="U1359">
            <v>0</v>
          </cell>
        </row>
        <row r="1360">
          <cell r="U1360">
            <v>0</v>
          </cell>
        </row>
        <row r="1361">
          <cell r="U1361">
            <v>0</v>
          </cell>
        </row>
        <row r="1362">
          <cell r="U1362">
            <v>0</v>
          </cell>
        </row>
        <row r="1363">
          <cell r="U1363">
            <v>0</v>
          </cell>
        </row>
        <row r="1364">
          <cell r="U1364">
            <v>0</v>
          </cell>
        </row>
        <row r="1365">
          <cell r="U1365">
            <v>0</v>
          </cell>
        </row>
        <row r="1366">
          <cell r="U1366">
            <v>0</v>
          </cell>
        </row>
        <row r="1367">
          <cell r="U1367">
            <v>0</v>
          </cell>
        </row>
        <row r="1368">
          <cell r="U1368">
            <v>0</v>
          </cell>
        </row>
        <row r="1369">
          <cell r="U1369">
            <v>0</v>
          </cell>
        </row>
        <row r="1370">
          <cell r="U1370">
            <v>0</v>
          </cell>
        </row>
        <row r="1371">
          <cell r="U1371">
            <v>0</v>
          </cell>
        </row>
        <row r="1372">
          <cell r="U1372">
            <v>0</v>
          </cell>
        </row>
        <row r="1373">
          <cell r="U1373">
            <v>0</v>
          </cell>
        </row>
        <row r="1374">
          <cell r="U1374">
            <v>0</v>
          </cell>
        </row>
        <row r="1375">
          <cell r="U1375">
            <v>0</v>
          </cell>
        </row>
        <row r="1376">
          <cell r="U1376">
            <v>0</v>
          </cell>
        </row>
        <row r="1377">
          <cell r="U1377">
            <v>0</v>
          </cell>
        </row>
        <row r="1378">
          <cell r="U1378">
            <v>0</v>
          </cell>
        </row>
        <row r="1379">
          <cell r="U1379">
            <v>0</v>
          </cell>
        </row>
        <row r="1380">
          <cell r="U1380">
            <v>0</v>
          </cell>
        </row>
        <row r="1381">
          <cell r="U1381">
            <v>0</v>
          </cell>
        </row>
        <row r="1382">
          <cell r="U1382">
            <v>0</v>
          </cell>
        </row>
        <row r="1383">
          <cell r="U1383">
            <v>0</v>
          </cell>
        </row>
        <row r="1384">
          <cell r="U1384">
            <v>0</v>
          </cell>
        </row>
        <row r="1385">
          <cell r="U1385">
            <v>0</v>
          </cell>
        </row>
        <row r="1386">
          <cell r="U1386">
            <v>0</v>
          </cell>
        </row>
        <row r="1387">
          <cell r="U1387">
            <v>0</v>
          </cell>
        </row>
        <row r="1388">
          <cell r="U1388">
            <v>0</v>
          </cell>
        </row>
        <row r="1389">
          <cell r="U1389">
            <v>0</v>
          </cell>
        </row>
        <row r="1390">
          <cell r="U1390">
            <v>0</v>
          </cell>
        </row>
        <row r="1391">
          <cell r="U1391">
            <v>0</v>
          </cell>
        </row>
        <row r="1392">
          <cell r="U1392">
            <v>0</v>
          </cell>
        </row>
        <row r="1393">
          <cell r="U1393">
            <v>0</v>
          </cell>
        </row>
        <row r="1394">
          <cell r="U1394">
            <v>0</v>
          </cell>
        </row>
        <row r="1395">
          <cell r="U1395">
            <v>0</v>
          </cell>
        </row>
        <row r="1396">
          <cell r="U1396">
            <v>0</v>
          </cell>
        </row>
        <row r="1397">
          <cell r="U1397">
            <v>0</v>
          </cell>
        </row>
        <row r="1398">
          <cell r="U1398">
            <v>0</v>
          </cell>
        </row>
        <row r="1399">
          <cell r="U1399">
            <v>0</v>
          </cell>
        </row>
        <row r="1400">
          <cell r="U1400">
            <v>0</v>
          </cell>
        </row>
        <row r="1401">
          <cell r="U1401">
            <v>0</v>
          </cell>
        </row>
        <row r="1402">
          <cell r="U1402">
            <v>0</v>
          </cell>
        </row>
        <row r="1403">
          <cell r="U1403">
            <v>0</v>
          </cell>
        </row>
        <row r="1404">
          <cell r="U1404">
            <v>0</v>
          </cell>
        </row>
        <row r="1405">
          <cell r="U1405">
            <v>0</v>
          </cell>
        </row>
        <row r="1406">
          <cell r="U1406">
            <v>0</v>
          </cell>
        </row>
        <row r="1407">
          <cell r="U1407">
            <v>0</v>
          </cell>
        </row>
        <row r="1408">
          <cell r="U1408">
            <v>0</v>
          </cell>
        </row>
        <row r="1409">
          <cell r="U1409">
            <v>0</v>
          </cell>
        </row>
        <row r="1410">
          <cell r="U1410">
            <v>0</v>
          </cell>
        </row>
        <row r="1411">
          <cell r="U1411">
            <v>0</v>
          </cell>
        </row>
        <row r="1412">
          <cell r="U1412">
            <v>0</v>
          </cell>
        </row>
        <row r="1413">
          <cell r="U1413">
            <v>0</v>
          </cell>
        </row>
        <row r="1414">
          <cell r="U1414">
            <v>0</v>
          </cell>
        </row>
        <row r="1415">
          <cell r="U1415">
            <v>0</v>
          </cell>
        </row>
        <row r="1416">
          <cell r="U1416">
            <v>0</v>
          </cell>
        </row>
        <row r="1417">
          <cell r="U1417">
            <v>0</v>
          </cell>
        </row>
        <row r="1418">
          <cell r="U1418">
            <v>0</v>
          </cell>
        </row>
        <row r="1419">
          <cell r="U1419">
            <v>0</v>
          </cell>
        </row>
        <row r="1420">
          <cell r="U1420">
            <v>0</v>
          </cell>
        </row>
        <row r="1421">
          <cell r="U1421">
            <v>0</v>
          </cell>
        </row>
        <row r="1422">
          <cell r="U1422">
            <v>0</v>
          </cell>
        </row>
        <row r="1423">
          <cell r="U1423">
            <v>0</v>
          </cell>
        </row>
        <row r="1424">
          <cell r="U1424">
            <v>0</v>
          </cell>
        </row>
        <row r="1425">
          <cell r="U1425">
            <v>0</v>
          </cell>
        </row>
        <row r="1426">
          <cell r="U1426">
            <v>0</v>
          </cell>
        </row>
        <row r="1427">
          <cell r="U1427">
            <v>0</v>
          </cell>
        </row>
        <row r="1428">
          <cell r="U1428">
            <v>0</v>
          </cell>
        </row>
        <row r="1429">
          <cell r="U1429">
            <v>0</v>
          </cell>
        </row>
        <row r="1430">
          <cell r="U1430">
            <v>0</v>
          </cell>
        </row>
        <row r="1431">
          <cell r="U1431">
            <v>0</v>
          </cell>
        </row>
        <row r="1432">
          <cell r="U1432">
            <v>0</v>
          </cell>
        </row>
        <row r="1433">
          <cell r="U1433">
            <v>0</v>
          </cell>
        </row>
        <row r="1434">
          <cell r="U1434">
            <v>0</v>
          </cell>
        </row>
        <row r="1435">
          <cell r="U1435">
            <v>0</v>
          </cell>
        </row>
        <row r="1436">
          <cell r="U1436">
            <v>0</v>
          </cell>
        </row>
        <row r="1437">
          <cell r="U1437">
            <v>0</v>
          </cell>
        </row>
        <row r="1438">
          <cell r="U1438">
            <v>0</v>
          </cell>
        </row>
        <row r="1439">
          <cell r="U1439">
            <v>0</v>
          </cell>
        </row>
        <row r="1440">
          <cell r="U1440">
            <v>0</v>
          </cell>
        </row>
        <row r="1441">
          <cell r="U1441">
            <v>0</v>
          </cell>
        </row>
        <row r="1442">
          <cell r="U1442">
            <v>0</v>
          </cell>
        </row>
        <row r="1443">
          <cell r="U1443">
            <v>0</v>
          </cell>
        </row>
        <row r="1444">
          <cell r="U1444">
            <v>0</v>
          </cell>
        </row>
        <row r="1445">
          <cell r="U1445">
            <v>0</v>
          </cell>
        </row>
        <row r="1446">
          <cell r="U1446">
            <v>0</v>
          </cell>
        </row>
        <row r="1447">
          <cell r="U1447">
            <v>0</v>
          </cell>
        </row>
        <row r="1448">
          <cell r="U1448">
            <v>0</v>
          </cell>
        </row>
        <row r="1449">
          <cell r="U1449">
            <v>0</v>
          </cell>
        </row>
        <row r="1450">
          <cell r="U1450">
            <v>0</v>
          </cell>
        </row>
        <row r="1451">
          <cell r="U1451">
            <v>0</v>
          </cell>
        </row>
        <row r="1452">
          <cell r="U1452">
            <v>0</v>
          </cell>
        </row>
        <row r="1453">
          <cell r="U1453">
            <v>0</v>
          </cell>
        </row>
        <row r="1454">
          <cell r="U1454">
            <v>0</v>
          </cell>
        </row>
        <row r="1455">
          <cell r="U1455">
            <v>0</v>
          </cell>
        </row>
        <row r="1456">
          <cell r="U1456">
            <v>0</v>
          </cell>
        </row>
        <row r="1457">
          <cell r="U1457">
            <v>0</v>
          </cell>
        </row>
        <row r="1458">
          <cell r="U1458">
            <v>0</v>
          </cell>
        </row>
        <row r="1459">
          <cell r="U1459">
            <v>0</v>
          </cell>
        </row>
        <row r="1460">
          <cell r="U1460">
            <v>0</v>
          </cell>
        </row>
        <row r="1461">
          <cell r="U1461">
            <v>0</v>
          </cell>
        </row>
        <row r="1462">
          <cell r="U1462">
            <v>0</v>
          </cell>
        </row>
        <row r="1463">
          <cell r="U1463">
            <v>0</v>
          </cell>
        </row>
        <row r="1464">
          <cell r="U1464">
            <v>0</v>
          </cell>
        </row>
        <row r="1465">
          <cell r="U1465">
            <v>0</v>
          </cell>
        </row>
        <row r="1466">
          <cell r="U1466">
            <v>0</v>
          </cell>
        </row>
        <row r="1467">
          <cell r="U1467">
            <v>0</v>
          </cell>
        </row>
        <row r="1468">
          <cell r="U1468">
            <v>0</v>
          </cell>
        </row>
        <row r="1469">
          <cell r="U1469">
            <v>0</v>
          </cell>
        </row>
        <row r="1470">
          <cell r="U1470">
            <v>0</v>
          </cell>
        </row>
        <row r="1471">
          <cell r="U1471">
            <v>0</v>
          </cell>
        </row>
        <row r="1472">
          <cell r="U1472">
            <v>0</v>
          </cell>
        </row>
        <row r="1473">
          <cell r="U1473">
            <v>0</v>
          </cell>
        </row>
        <row r="1474">
          <cell r="U1474">
            <v>0</v>
          </cell>
        </row>
        <row r="1475">
          <cell r="U1475">
            <v>0</v>
          </cell>
        </row>
        <row r="1476">
          <cell r="U1476">
            <v>0</v>
          </cell>
        </row>
        <row r="1477">
          <cell r="U1477">
            <v>0</v>
          </cell>
        </row>
        <row r="1478">
          <cell r="U1478">
            <v>0</v>
          </cell>
        </row>
        <row r="1479">
          <cell r="U1479">
            <v>0</v>
          </cell>
        </row>
        <row r="1480">
          <cell r="U1480">
            <v>0</v>
          </cell>
        </row>
        <row r="1481">
          <cell r="U1481">
            <v>0</v>
          </cell>
        </row>
        <row r="1482">
          <cell r="U1482">
            <v>0</v>
          </cell>
        </row>
        <row r="1483">
          <cell r="U1483">
            <v>0</v>
          </cell>
        </row>
        <row r="1484">
          <cell r="U1484">
            <v>0</v>
          </cell>
        </row>
        <row r="1485">
          <cell r="U1485">
            <v>0</v>
          </cell>
        </row>
        <row r="1486">
          <cell r="U1486">
            <v>0</v>
          </cell>
        </row>
        <row r="1487">
          <cell r="U1487">
            <v>0</v>
          </cell>
        </row>
        <row r="1488">
          <cell r="U1488">
            <v>0</v>
          </cell>
        </row>
        <row r="1489">
          <cell r="U1489">
            <v>0</v>
          </cell>
        </row>
        <row r="1490">
          <cell r="U1490">
            <v>0</v>
          </cell>
        </row>
        <row r="1491">
          <cell r="U1491">
            <v>0</v>
          </cell>
        </row>
        <row r="1492">
          <cell r="U1492">
            <v>0</v>
          </cell>
        </row>
        <row r="1493">
          <cell r="U1493">
            <v>0</v>
          </cell>
        </row>
        <row r="1494">
          <cell r="U1494">
            <v>0</v>
          </cell>
        </row>
        <row r="1495">
          <cell r="U1495">
            <v>0</v>
          </cell>
        </row>
        <row r="1496">
          <cell r="U1496">
            <v>0</v>
          </cell>
        </row>
        <row r="1497">
          <cell r="U1497">
            <v>0</v>
          </cell>
        </row>
        <row r="1498">
          <cell r="U1498">
            <v>0</v>
          </cell>
        </row>
        <row r="1499">
          <cell r="U1499">
            <v>0</v>
          </cell>
        </row>
        <row r="1500">
          <cell r="U1500">
            <v>0</v>
          </cell>
        </row>
        <row r="1501">
          <cell r="U1501">
            <v>0</v>
          </cell>
        </row>
        <row r="1502">
          <cell r="U1502">
            <v>0</v>
          </cell>
        </row>
        <row r="1503">
          <cell r="U1503">
            <v>0</v>
          </cell>
        </row>
        <row r="1504">
          <cell r="U1504">
            <v>0</v>
          </cell>
        </row>
        <row r="1505">
          <cell r="U1505">
            <v>0</v>
          </cell>
        </row>
        <row r="1506">
          <cell r="U1506">
            <v>0</v>
          </cell>
        </row>
        <row r="1507">
          <cell r="U1507">
            <v>0</v>
          </cell>
        </row>
        <row r="1508">
          <cell r="U1508">
            <v>0</v>
          </cell>
        </row>
        <row r="1509">
          <cell r="U1509">
            <v>0</v>
          </cell>
        </row>
        <row r="1510">
          <cell r="U1510">
            <v>0</v>
          </cell>
        </row>
        <row r="1511">
          <cell r="U1511">
            <v>0</v>
          </cell>
        </row>
        <row r="1512">
          <cell r="U1512">
            <v>0</v>
          </cell>
        </row>
        <row r="1513">
          <cell r="U1513">
            <v>0</v>
          </cell>
        </row>
        <row r="1514">
          <cell r="U1514">
            <v>0</v>
          </cell>
        </row>
        <row r="1515">
          <cell r="U1515">
            <v>0</v>
          </cell>
        </row>
        <row r="1516">
          <cell r="U1516">
            <v>0</v>
          </cell>
        </row>
        <row r="1517">
          <cell r="U1517">
            <v>0</v>
          </cell>
        </row>
        <row r="1518">
          <cell r="U1518">
            <v>0</v>
          </cell>
        </row>
        <row r="1519">
          <cell r="U1519">
            <v>0</v>
          </cell>
        </row>
        <row r="1520">
          <cell r="U1520">
            <v>0</v>
          </cell>
        </row>
        <row r="1521">
          <cell r="U1521">
            <v>0</v>
          </cell>
        </row>
        <row r="1522">
          <cell r="U1522">
            <v>0</v>
          </cell>
        </row>
        <row r="1523">
          <cell r="U1523">
            <v>0</v>
          </cell>
        </row>
        <row r="1524">
          <cell r="U1524">
            <v>0</v>
          </cell>
        </row>
        <row r="1525">
          <cell r="U1525">
            <v>0</v>
          </cell>
        </row>
        <row r="1526">
          <cell r="U1526">
            <v>0</v>
          </cell>
        </row>
        <row r="1527">
          <cell r="U1527">
            <v>0</v>
          </cell>
        </row>
        <row r="1528">
          <cell r="U1528">
            <v>0</v>
          </cell>
        </row>
        <row r="1529">
          <cell r="U1529">
            <v>0</v>
          </cell>
        </row>
        <row r="1530">
          <cell r="U1530">
            <v>0</v>
          </cell>
        </row>
        <row r="1531">
          <cell r="U1531">
            <v>0</v>
          </cell>
        </row>
        <row r="1532">
          <cell r="U1532">
            <v>0</v>
          </cell>
        </row>
        <row r="1533">
          <cell r="U1533">
            <v>0</v>
          </cell>
        </row>
        <row r="1534">
          <cell r="U1534">
            <v>0</v>
          </cell>
        </row>
        <row r="1535">
          <cell r="U1535">
            <v>0</v>
          </cell>
        </row>
        <row r="1536">
          <cell r="U1536">
            <v>0</v>
          </cell>
        </row>
        <row r="1537">
          <cell r="U1537">
            <v>0</v>
          </cell>
        </row>
        <row r="1538">
          <cell r="U1538">
            <v>0</v>
          </cell>
        </row>
        <row r="1539">
          <cell r="U1539">
            <v>0</v>
          </cell>
        </row>
        <row r="1540">
          <cell r="U1540">
            <v>0</v>
          </cell>
        </row>
        <row r="1541">
          <cell r="U1541">
            <v>0</v>
          </cell>
        </row>
        <row r="1542">
          <cell r="U1542">
            <v>0</v>
          </cell>
        </row>
        <row r="1543">
          <cell r="U1543">
            <v>0</v>
          </cell>
        </row>
        <row r="1544">
          <cell r="U1544">
            <v>0</v>
          </cell>
        </row>
        <row r="1545">
          <cell r="U1545">
            <v>0</v>
          </cell>
        </row>
        <row r="1546">
          <cell r="U1546">
            <v>0</v>
          </cell>
        </row>
        <row r="1547">
          <cell r="U1547">
            <v>0</v>
          </cell>
        </row>
        <row r="1548">
          <cell r="U1548">
            <v>0</v>
          </cell>
        </row>
        <row r="1549">
          <cell r="U1549">
            <v>0</v>
          </cell>
        </row>
        <row r="1550">
          <cell r="U1550">
            <v>0</v>
          </cell>
        </row>
        <row r="1551">
          <cell r="U1551">
            <v>0</v>
          </cell>
        </row>
        <row r="1552">
          <cell r="U1552">
            <v>0</v>
          </cell>
        </row>
        <row r="1553">
          <cell r="U1553">
            <v>0</v>
          </cell>
        </row>
        <row r="1554">
          <cell r="U1554">
            <v>0</v>
          </cell>
        </row>
        <row r="1555">
          <cell r="U1555">
            <v>0</v>
          </cell>
        </row>
        <row r="1556">
          <cell r="U1556">
            <v>0</v>
          </cell>
        </row>
        <row r="1557">
          <cell r="U1557">
            <v>0</v>
          </cell>
        </row>
        <row r="1558">
          <cell r="U1558">
            <v>0</v>
          </cell>
        </row>
        <row r="1559">
          <cell r="U1559">
            <v>0</v>
          </cell>
        </row>
        <row r="1560">
          <cell r="U1560">
            <v>0</v>
          </cell>
        </row>
        <row r="1561">
          <cell r="U1561">
            <v>0</v>
          </cell>
        </row>
        <row r="1562">
          <cell r="U1562">
            <v>0</v>
          </cell>
        </row>
        <row r="1563">
          <cell r="U1563">
            <v>0</v>
          </cell>
        </row>
        <row r="1564">
          <cell r="U1564">
            <v>0</v>
          </cell>
        </row>
        <row r="1565">
          <cell r="U1565">
            <v>0</v>
          </cell>
        </row>
        <row r="1566">
          <cell r="U1566">
            <v>0</v>
          </cell>
        </row>
        <row r="1567">
          <cell r="U1567">
            <v>0</v>
          </cell>
        </row>
        <row r="1568">
          <cell r="U1568">
            <v>0</v>
          </cell>
        </row>
        <row r="1569">
          <cell r="U1569">
            <v>0</v>
          </cell>
        </row>
        <row r="1570">
          <cell r="U1570">
            <v>0</v>
          </cell>
        </row>
        <row r="1571">
          <cell r="U1571">
            <v>0</v>
          </cell>
        </row>
        <row r="1572">
          <cell r="U1572">
            <v>0</v>
          </cell>
        </row>
        <row r="1573">
          <cell r="U1573">
            <v>0</v>
          </cell>
        </row>
        <row r="1574">
          <cell r="U1574">
            <v>0</v>
          </cell>
        </row>
        <row r="1575">
          <cell r="U1575">
            <v>0</v>
          </cell>
        </row>
        <row r="1576">
          <cell r="U1576">
            <v>0</v>
          </cell>
        </row>
        <row r="1577">
          <cell r="U1577">
            <v>0</v>
          </cell>
        </row>
        <row r="1578">
          <cell r="U1578">
            <v>0</v>
          </cell>
        </row>
        <row r="1579">
          <cell r="U1579">
            <v>0</v>
          </cell>
        </row>
        <row r="1580">
          <cell r="U1580">
            <v>0</v>
          </cell>
        </row>
        <row r="1581">
          <cell r="U1581">
            <v>0</v>
          </cell>
        </row>
        <row r="1582">
          <cell r="U1582">
            <v>0</v>
          </cell>
        </row>
        <row r="1583">
          <cell r="U1583">
            <v>0</v>
          </cell>
        </row>
        <row r="1584">
          <cell r="U1584">
            <v>0</v>
          </cell>
        </row>
        <row r="1585">
          <cell r="U1585">
            <v>0</v>
          </cell>
        </row>
        <row r="1586">
          <cell r="U1586">
            <v>0</v>
          </cell>
        </row>
        <row r="1587">
          <cell r="U1587">
            <v>0</v>
          </cell>
        </row>
        <row r="1588">
          <cell r="U1588">
            <v>0</v>
          </cell>
        </row>
        <row r="1589">
          <cell r="U1589">
            <v>0</v>
          </cell>
        </row>
        <row r="1590">
          <cell r="U1590">
            <v>0</v>
          </cell>
        </row>
        <row r="1591">
          <cell r="U1591">
            <v>0</v>
          </cell>
        </row>
        <row r="1592">
          <cell r="U1592">
            <v>0</v>
          </cell>
        </row>
        <row r="1593">
          <cell r="U1593">
            <v>0</v>
          </cell>
        </row>
        <row r="1594">
          <cell r="U1594">
            <v>0</v>
          </cell>
        </row>
        <row r="1595">
          <cell r="U1595">
            <v>0</v>
          </cell>
        </row>
        <row r="1596">
          <cell r="U1596">
            <v>0</v>
          </cell>
        </row>
        <row r="1597">
          <cell r="U1597">
            <v>0</v>
          </cell>
        </row>
        <row r="1598">
          <cell r="U1598">
            <v>0</v>
          </cell>
        </row>
        <row r="1599">
          <cell r="U1599">
            <v>0</v>
          </cell>
        </row>
        <row r="1600">
          <cell r="U1600">
            <v>0</v>
          </cell>
        </row>
        <row r="1601">
          <cell r="U1601">
            <v>0</v>
          </cell>
        </row>
        <row r="1602">
          <cell r="U1602">
            <v>0</v>
          </cell>
        </row>
        <row r="1603">
          <cell r="U1603">
            <v>0</v>
          </cell>
        </row>
      </sheetData>
      <sheetData sheetId="17" refreshError="1">
        <row r="4">
          <cell r="I4" t="str">
            <v>Jumlah</v>
          </cell>
        </row>
        <row r="6">
          <cell r="L6">
            <v>6</v>
          </cell>
        </row>
        <row r="7">
          <cell r="L7">
            <v>7</v>
          </cell>
        </row>
        <row r="8">
          <cell r="L8">
            <v>8</v>
          </cell>
        </row>
        <row r="9">
          <cell r="L9">
            <v>9</v>
          </cell>
        </row>
        <row r="10">
          <cell r="L10">
            <v>10</v>
          </cell>
        </row>
        <row r="11">
          <cell r="L11">
            <v>11</v>
          </cell>
        </row>
        <row r="12">
          <cell r="L12">
            <v>12</v>
          </cell>
        </row>
        <row r="13">
          <cell r="L13">
            <v>13</v>
          </cell>
        </row>
        <row r="14">
          <cell r="L14">
            <v>14</v>
          </cell>
        </row>
        <row r="15">
          <cell r="L15">
            <v>15</v>
          </cell>
        </row>
        <row r="16">
          <cell r="L16">
            <v>16</v>
          </cell>
        </row>
        <row r="17">
          <cell r="L17">
            <v>17</v>
          </cell>
        </row>
        <row r="18">
          <cell r="L18">
            <v>18</v>
          </cell>
        </row>
        <row r="19">
          <cell r="L19">
            <v>19</v>
          </cell>
        </row>
        <row r="20">
          <cell r="L20">
            <v>20</v>
          </cell>
        </row>
        <row r="21">
          <cell r="L21">
            <v>21</v>
          </cell>
        </row>
        <row r="22">
          <cell r="L22">
            <v>22</v>
          </cell>
        </row>
        <row r="23">
          <cell r="L23">
            <v>23</v>
          </cell>
        </row>
        <row r="24">
          <cell r="L24">
            <v>24</v>
          </cell>
        </row>
        <row r="25">
          <cell r="L25">
            <v>25</v>
          </cell>
        </row>
        <row r="26">
          <cell r="L26">
            <v>26</v>
          </cell>
        </row>
        <row r="27">
          <cell r="L27">
            <v>27</v>
          </cell>
        </row>
        <row r="28">
          <cell r="L28">
            <v>28</v>
          </cell>
        </row>
        <row r="29">
          <cell r="L29">
            <v>29</v>
          </cell>
        </row>
        <row r="30">
          <cell r="L30">
            <v>30</v>
          </cell>
        </row>
        <row r="31">
          <cell r="L31">
            <v>31</v>
          </cell>
        </row>
        <row r="32">
          <cell r="L32">
            <v>32</v>
          </cell>
        </row>
        <row r="33">
          <cell r="L33">
            <v>33</v>
          </cell>
        </row>
        <row r="34">
          <cell r="L34">
            <v>34</v>
          </cell>
        </row>
        <row r="35">
          <cell r="L35">
            <v>35</v>
          </cell>
        </row>
        <row r="36">
          <cell r="L36">
            <v>36</v>
          </cell>
        </row>
        <row r="37">
          <cell r="L37">
            <v>37</v>
          </cell>
        </row>
        <row r="38">
          <cell r="L38">
            <v>38</v>
          </cell>
        </row>
        <row r="39">
          <cell r="L39">
            <v>39</v>
          </cell>
        </row>
        <row r="40">
          <cell r="L40">
            <v>40</v>
          </cell>
        </row>
        <row r="41">
          <cell r="L41">
            <v>41</v>
          </cell>
        </row>
        <row r="42">
          <cell r="L42">
            <v>42</v>
          </cell>
        </row>
        <row r="43">
          <cell r="L43">
            <v>43</v>
          </cell>
        </row>
        <row r="44">
          <cell r="L44">
            <v>44</v>
          </cell>
        </row>
        <row r="45">
          <cell r="L45">
            <v>45</v>
          </cell>
        </row>
        <row r="46">
          <cell r="L46">
            <v>46</v>
          </cell>
        </row>
        <row r="47">
          <cell r="L47">
            <v>47</v>
          </cell>
        </row>
        <row r="48">
          <cell r="L48">
            <v>48</v>
          </cell>
        </row>
        <row r="49">
          <cell r="L49">
            <v>49</v>
          </cell>
        </row>
        <row r="50">
          <cell r="L50">
            <v>50</v>
          </cell>
        </row>
        <row r="51">
          <cell r="L51">
            <v>51</v>
          </cell>
        </row>
        <row r="52">
          <cell r="L52">
            <v>52</v>
          </cell>
        </row>
        <row r="53">
          <cell r="L53">
            <v>53</v>
          </cell>
        </row>
        <row r="54">
          <cell r="L54">
            <v>54</v>
          </cell>
        </row>
        <row r="55">
          <cell r="L55">
            <v>55</v>
          </cell>
        </row>
        <row r="56">
          <cell r="L56">
            <v>56</v>
          </cell>
        </row>
        <row r="57">
          <cell r="L57">
            <v>57</v>
          </cell>
        </row>
        <row r="58">
          <cell r="L58">
            <v>58</v>
          </cell>
        </row>
        <row r="59">
          <cell r="L59">
            <v>59</v>
          </cell>
        </row>
        <row r="60">
          <cell r="L60">
            <v>60</v>
          </cell>
        </row>
        <row r="61">
          <cell r="L61">
            <v>61</v>
          </cell>
        </row>
        <row r="62">
          <cell r="L62">
            <v>62</v>
          </cell>
        </row>
        <row r="63">
          <cell r="L63">
            <v>63</v>
          </cell>
        </row>
        <row r="64">
          <cell r="L64">
            <v>64</v>
          </cell>
        </row>
        <row r="65">
          <cell r="L65">
            <v>65</v>
          </cell>
        </row>
        <row r="66">
          <cell r="L66">
            <v>66</v>
          </cell>
        </row>
        <row r="67">
          <cell r="L67">
            <v>67</v>
          </cell>
        </row>
        <row r="68">
          <cell r="L68">
            <v>68</v>
          </cell>
        </row>
        <row r="69">
          <cell r="L69">
            <v>69</v>
          </cell>
        </row>
        <row r="70">
          <cell r="L70">
            <v>70</v>
          </cell>
        </row>
        <row r="71">
          <cell r="L71">
            <v>71</v>
          </cell>
        </row>
        <row r="72">
          <cell r="L72">
            <v>72</v>
          </cell>
        </row>
        <row r="73">
          <cell r="L73">
            <v>73</v>
          </cell>
        </row>
        <row r="74">
          <cell r="L74">
            <v>74</v>
          </cell>
        </row>
        <row r="75">
          <cell r="L75">
            <v>75</v>
          </cell>
        </row>
        <row r="76">
          <cell r="L76">
            <v>76</v>
          </cell>
        </row>
        <row r="77">
          <cell r="L77">
            <v>77</v>
          </cell>
        </row>
        <row r="78">
          <cell r="L78">
            <v>78</v>
          </cell>
        </row>
        <row r="79">
          <cell r="L79">
            <v>79</v>
          </cell>
        </row>
        <row r="80">
          <cell r="L80">
            <v>80</v>
          </cell>
        </row>
        <row r="81">
          <cell r="L81">
            <v>81</v>
          </cell>
        </row>
        <row r="82">
          <cell r="L82">
            <v>82</v>
          </cell>
        </row>
        <row r="83">
          <cell r="L83">
            <v>83</v>
          </cell>
        </row>
        <row r="84">
          <cell r="L84">
            <v>84</v>
          </cell>
        </row>
        <row r="85">
          <cell r="L85">
            <v>85</v>
          </cell>
        </row>
        <row r="86">
          <cell r="L86">
            <v>86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  <row r="97">
          <cell r="L97">
            <v>0</v>
          </cell>
        </row>
        <row r="98">
          <cell r="L98">
            <v>0</v>
          </cell>
        </row>
        <row r="99">
          <cell r="L99">
            <v>0</v>
          </cell>
        </row>
        <row r="100">
          <cell r="L100">
            <v>0</v>
          </cell>
        </row>
        <row r="101">
          <cell r="L101">
            <v>0</v>
          </cell>
        </row>
        <row r="102">
          <cell r="L102">
            <v>0</v>
          </cell>
        </row>
        <row r="103">
          <cell r="L103">
            <v>0</v>
          </cell>
        </row>
        <row r="104">
          <cell r="L104">
            <v>0</v>
          </cell>
        </row>
        <row r="105">
          <cell r="L105">
            <v>0</v>
          </cell>
        </row>
        <row r="106">
          <cell r="L106">
            <v>0</v>
          </cell>
        </row>
        <row r="107">
          <cell r="L107">
            <v>0</v>
          </cell>
        </row>
        <row r="108">
          <cell r="L108">
            <v>0</v>
          </cell>
        </row>
        <row r="109">
          <cell r="L109">
            <v>0</v>
          </cell>
        </row>
        <row r="110">
          <cell r="L110">
            <v>0</v>
          </cell>
        </row>
        <row r="111">
          <cell r="L111">
            <v>0</v>
          </cell>
        </row>
        <row r="112">
          <cell r="L112">
            <v>0</v>
          </cell>
        </row>
        <row r="113">
          <cell r="L113">
            <v>0</v>
          </cell>
        </row>
        <row r="114">
          <cell r="L114">
            <v>0</v>
          </cell>
        </row>
        <row r="115">
          <cell r="L115">
            <v>0</v>
          </cell>
        </row>
        <row r="116">
          <cell r="L116">
            <v>0</v>
          </cell>
        </row>
        <row r="117">
          <cell r="L117">
            <v>0</v>
          </cell>
        </row>
        <row r="118">
          <cell r="L118">
            <v>0</v>
          </cell>
        </row>
        <row r="119">
          <cell r="L119">
            <v>0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0</v>
          </cell>
        </row>
        <row r="123">
          <cell r="L123">
            <v>0</v>
          </cell>
        </row>
        <row r="124">
          <cell r="L124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</sheetData>
      <sheetData sheetId="18" refreshError="1">
        <row r="4">
          <cell r="I4" t="str">
            <v>Jumlah</v>
          </cell>
        </row>
        <row r="6">
          <cell r="L6">
            <v>6</v>
          </cell>
        </row>
        <row r="7">
          <cell r="L7">
            <v>7</v>
          </cell>
        </row>
        <row r="8">
          <cell r="L8">
            <v>8</v>
          </cell>
        </row>
        <row r="9">
          <cell r="L9">
            <v>9</v>
          </cell>
        </row>
        <row r="10">
          <cell r="L10">
            <v>10</v>
          </cell>
        </row>
        <row r="11">
          <cell r="L11">
            <v>11</v>
          </cell>
        </row>
        <row r="12">
          <cell r="L12">
            <v>12</v>
          </cell>
        </row>
        <row r="13">
          <cell r="L13">
            <v>13</v>
          </cell>
        </row>
        <row r="14">
          <cell r="L14">
            <v>14</v>
          </cell>
        </row>
        <row r="15">
          <cell r="L15">
            <v>15</v>
          </cell>
        </row>
        <row r="16">
          <cell r="L16">
            <v>16</v>
          </cell>
        </row>
        <row r="17">
          <cell r="L17">
            <v>17</v>
          </cell>
        </row>
        <row r="18">
          <cell r="L18">
            <v>18</v>
          </cell>
        </row>
        <row r="19">
          <cell r="L19">
            <v>19</v>
          </cell>
        </row>
        <row r="20">
          <cell r="L20">
            <v>20</v>
          </cell>
        </row>
        <row r="21">
          <cell r="L21">
            <v>21</v>
          </cell>
        </row>
        <row r="22">
          <cell r="L22">
            <v>22</v>
          </cell>
        </row>
        <row r="23">
          <cell r="L23">
            <v>23</v>
          </cell>
        </row>
        <row r="24">
          <cell r="L24">
            <v>24</v>
          </cell>
        </row>
        <row r="25">
          <cell r="L25">
            <v>25</v>
          </cell>
        </row>
        <row r="26">
          <cell r="L26">
            <v>26</v>
          </cell>
        </row>
        <row r="27">
          <cell r="L27">
            <v>27</v>
          </cell>
        </row>
        <row r="28">
          <cell r="L28">
            <v>28</v>
          </cell>
        </row>
        <row r="29">
          <cell r="L29">
            <v>29</v>
          </cell>
        </row>
        <row r="30">
          <cell r="L30">
            <v>30</v>
          </cell>
        </row>
        <row r="31">
          <cell r="L31">
            <v>31</v>
          </cell>
        </row>
        <row r="32">
          <cell r="L32">
            <v>32</v>
          </cell>
        </row>
        <row r="33">
          <cell r="L33">
            <v>33</v>
          </cell>
        </row>
        <row r="34">
          <cell r="L34">
            <v>34</v>
          </cell>
        </row>
        <row r="35">
          <cell r="L35">
            <v>35</v>
          </cell>
        </row>
        <row r="36">
          <cell r="L36">
            <v>36</v>
          </cell>
        </row>
        <row r="37">
          <cell r="L37">
            <v>37</v>
          </cell>
        </row>
        <row r="38">
          <cell r="L38">
            <v>38</v>
          </cell>
        </row>
        <row r="39">
          <cell r="L39">
            <v>39</v>
          </cell>
        </row>
        <row r="40">
          <cell r="L40">
            <v>40</v>
          </cell>
        </row>
        <row r="41">
          <cell r="L41">
            <v>41</v>
          </cell>
        </row>
        <row r="42">
          <cell r="L42">
            <v>42</v>
          </cell>
        </row>
        <row r="43">
          <cell r="L43">
            <v>43</v>
          </cell>
        </row>
        <row r="44">
          <cell r="L44">
            <v>44</v>
          </cell>
        </row>
        <row r="45">
          <cell r="L45">
            <v>45</v>
          </cell>
        </row>
        <row r="46">
          <cell r="L46">
            <v>46</v>
          </cell>
        </row>
        <row r="47">
          <cell r="L47">
            <v>47</v>
          </cell>
        </row>
        <row r="48">
          <cell r="L48">
            <v>48</v>
          </cell>
        </row>
        <row r="49">
          <cell r="L49">
            <v>49</v>
          </cell>
        </row>
        <row r="50">
          <cell r="L50">
            <v>50</v>
          </cell>
        </row>
        <row r="51">
          <cell r="L51">
            <v>51</v>
          </cell>
        </row>
        <row r="52">
          <cell r="L52">
            <v>52</v>
          </cell>
        </row>
        <row r="53">
          <cell r="L53">
            <v>53</v>
          </cell>
        </row>
        <row r="54">
          <cell r="L54">
            <v>54</v>
          </cell>
        </row>
        <row r="55">
          <cell r="L55">
            <v>55</v>
          </cell>
        </row>
        <row r="56">
          <cell r="L56">
            <v>56</v>
          </cell>
        </row>
        <row r="57">
          <cell r="L57">
            <v>57</v>
          </cell>
        </row>
        <row r="58">
          <cell r="L58">
            <v>58</v>
          </cell>
        </row>
        <row r="59">
          <cell r="L59">
            <v>59</v>
          </cell>
        </row>
        <row r="60">
          <cell r="L60">
            <v>60</v>
          </cell>
        </row>
        <row r="61">
          <cell r="L61">
            <v>61</v>
          </cell>
        </row>
        <row r="62">
          <cell r="L62">
            <v>62</v>
          </cell>
        </row>
        <row r="63">
          <cell r="L63">
            <v>63</v>
          </cell>
        </row>
        <row r="64">
          <cell r="L64">
            <v>64</v>
          </cell>
        </row>
        <row r="65">
          <cell r="L65">
            <v>65</v>
          </cell>
        </row>
        <row r="66">
          <cell r="L66">
            <v>66</v>
          </cell>
        </row>
        <row r="67">
          <cell r="L67">
            <v>67</v>
          </cell>
        </row>
        <row r="68">
          <cell r="L68">
            <v>68</v>
          </cell>
        </row>
        <row r="69">
          <cell r="L69">
            <v>69</v>
          </cell>
        </row>
        <row r="70">
          <cell r="L70">
            <v>70</v>
          </cell>
        </row>
        <row r="71">
          <cell r="L71">
            <v>71</v>
          </cell>
        </row>
        <row r="72">
          <cell r="L72">
            <v>72</v>
          </cell>
        </row>
        <row r="73">
          <cell r="L73">
            <v>73</v>
          </cell>
        </row>
        <row r="74">
          <cell r="L74">
            <v>74</v>
          </cell>
        </row>
        <row r="75">
          <cell r="L75">
            <v>75</v>
          </cell>
        </row>
        <row r="76">
          <cell r="L76">
            <v>76</v>
          </cell>
        </row>
        <row r="77">
          <cell r="L77">
            <v>77</v>
          </cell>
        </row>
        <row r="78">
          <cell r="L78">
            <v>78</v>
          </cell>
        </row>
        <row r="79">
          <cell r="L79">
            <v>79</v>
          </cell>
        </row>
        <row r="80">
          <cell r="L80">
            <v>80</v>
          </cell>
        </row>
        <row r="81">
          <cell r="L81">
            <v>81</v>
          </cell>
        </row>
        <row r="82">
          <cell r="L82">
            <v>82</v>
          </cell>
        </row>
        <row r="83">
          <cell r="L83">
            <v>83</v>
          </cell>
        </row>
        <row r="84">
          <cell r="L84">
            <v>84</v>
          </cell>
        </row>
        <row r="85">
          <cell r="L85">
            <v>85</v>
          </cell>
        </row>
        <row r="86">
          <cell r="L86">
            <v>86</v>
          </cell>
        </row>
        <row r="87">
          <cell r="L87">
            <v>87</v>
          </cell>
        </row>
        <row r="88">
          <cell r="L88">
            <v>88</v>
          </cell>
        </row>
        <row r="89">
          <cell r="L89">
            <v>89</v>
          </cell>
        </row>
        <row r="90">
          <cell r="L90">
            <v>90</v>
          </cell>
        </row>
        <row r="91">
          <cell r="L91">
            <v>91</v>
          </cell>
        </row>
        <row r="92">
          <cell r="L92">
            <v>92</v>
          </cell>
        </row>
        <row r="93">
          <cell r="L93">
            <v>93</v>
          </cell>
        </row>
        <row r="94">
          <cell r="L94">
            <v>94</v>
          </cell>
        </row>
        <row r="95">
          <cell r="L95">
            <v>95</v>
          </cell>
        </row>
        <row r="96">
          <cell r="L96">
            <v>96</v>
          </cell>
        </row>
        <row r="97">
          <cell r="L97">
            <v>97</v>
          </cell>
        </row>
        <row r="98">
          <cell r="L98">
            <v>98</v>
          </cell>
        </row>
        <row r="99">
          <cell r="L99">
            <v>99</v>
          </cell>
        </row>
        <row r="100">
          <cell r="L100">
            <v>100</v>
          </cell>
        </row>
        <row r="101">
          <cell r="L101">
            <v>101</v>
          </cell>
        </row>
        <row r="102">
          <cell r="L102">
            <v>102</v>
          </cell>
        </row>
        <row r="103">
          <cell r="L103">
            <v>103</v>
          </cell>
        </row>
        <row r="104">
          <cell r="L104">
            <v>104</v>
          </cell>
        </row>
        <row r="105">
          <cell r="L105">
            <v>105</v>
          </cell>
        </row>
        <row r="106">
          <cell r="L106">
            <v>106</v>
          </cell>
        </row>
        <row r="107">
          <cell r="L107">
            <v>107</v>
          </cell>
        </row>
        <row r="108">
          <cell r="L108">
            <v>108</v>
          </cell>
        </row>
        <row r="109">
          <cell r="L109">
            <v>109</v>
          </cell>
        </row>
        <row r="110">
          <cell r="L110">
            <v>110</v>
          </cell>
        </row>
        <row r="111">
          <cell r="L111">
            <v>111</v>
          </cell>
        </row>
        <row r="112">
          <cell r="L112">
            <v>0</v>
          </cell>
        </row>
        <row r="113">
          <cell r="L113">
            <v>0</v>
          </cell>
        </row>
        <row r="114">
          <cell r="L114">
            <v>0</v>
          </cell>
        </row>
        <row r="115">
          <cell r="L115">
            <v>0</v>
          </cell>
        </row>
        <row r="116">
          <cell r="L116">
            <v>0</v>
          </cell>
        </row>
        <row r="117">
          <cell r="L117">
            <v>0</v>
          </cell>
        </row>
        <row r="118">
          <cell r="L118">
            <v>0</v>
          </cell>
        </row>
        <row r="119">
          <cell r="L119">
            <v>0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0</v>
          </cell>
        </row>
        <row r="123">
          <cell r="L123">
            <v>0</v>
          </cell>
        </row>
        <row r="124">
          <cell r="L124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509">
          <cell r="L509">
            <v>0</v>
          </cell>
        </row>
        <row r="510">
          <cell r="L510">
            <v>0</v>
          </cell>
        </row>
        <row r="511">
          <cell r="L511">
            <v>0</v>
          </cell>
        </row>
      </sheetData>
      <sheetData sheetId="19" refreshError="1">
        <row r="4">
          <cell r="I4" t="str">
            <v>Jumlah</v>
          </cell>
        </row>
        <row r="6">
          <cell r="L6">
            <v>6</v>
          </cell>
        </row>
        <row r="7">
          <cell r="L7">
            <v>7</v>
          </cell>
        </row>
        <row r="8">
          <cell r="L8">
            <v>8</v>
          </cell>
        </row>
        <row r="9">
          <cell r="L9">
            <v>9</v>
          </cell>
        </row>
        <row r="10">
          <cell r="L10">
            <v>10</v>
          </cell>
        </row>
        <row r="11">
          <cell r="L11">
            <v>11</v>
          </cell>
        </row>
        <row r="12">
          <cell r="L12">
            <v>12</v>
          </cell>
        </row>
        <row r="13">
          <cell r="L13">
            <v>13</v>
          </cell>
        </row>
        <row r="14">
          <cell r="L14">
            <v>14</v>
          </cell>
        </row>
        <row r="15">
          <cell r="L15">
            <v>15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0</v>
          </cell>
        </row>
        <row r="68">
          <cell r="L68">
            <v>0</v>
          </cell>
        </row>
        <row r="69">
          <cell r="L69">
            <v>0</v>
          </cell>
        </row>
        <row r="70">
          <cell r="L70">
            <v>0</v>
          </cell>
        </row>
        <row r="71">
          <cell r="L71">
            <v>0</v>
          </cell>
        </row>
        <row r="72">
          <cell r="L72">
            <v>0</v>
          </cell>
        </row>
        <row r="73">
          <cell r="L73">
            <v>0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0</v>
          </cell>
        </row>
        <row r="80">
          <cell r="L80">
            <v>0</v>
          </cell>
        </row>
        <row r="81">
          <cell r="L81">
            <v>0</v>
          </cell>
        </row>
        <row r="82">
          <cell r="L82">
            <v>0</v>
          </cell>
        </row>
        <row r="83">
          <cell r="L83">
            <v>0</v>
          </cell>
        </row>
        <row r="84">
          <cell r="L84">
            <v>0</v>
          </cell>
        </row>
        <row r="85">
          <cell r="L85">
            <v>0</v>
          </cell>
        </row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</sheetData>
      <sheetData sheetId="20" refreshError="1">
        <row r="4">
          <cell r="I4" t="str">
            <v>Jumlah</v>
          </cell>
        </row>
        <row r="6">
          <cell r="I6">
            <v>24000000</v>
          </cell>
          <cell r="L6">
            <v>6</v>
          </cell>
        </row>
        <row r="7">
          <cell r="I7">
            <v>0</v>
          </cell>
          <cell r="L7">
            <v>0</v>
          </cell>
        </row>
        <row r="8">
          <cell r="I8">
            <v>24000000</v>
          </cell>
          <cell r="L8">
            <v>0</v>
          </cell>
        </row>
        <row r="9">
          <cell r="I9">
            <v>0</v>
          </cell>
          <cell r="L9">
            <v>0</v>
          </cell>
        </row>
        <row r="10">
          <cell r="I10">
            <v>0</v>
          </cell>
          <cell r="L10">
            <v>0</v>
          </cell>
        </row>
        <row r="11">
          <cell r="I11">
            <v>0</v>
          </cell>
          <cell r="L11">
            <v>0</v>
          </cell>
        </row>
        <row r="12">
          <cell r="I12">
            <v>0</v>
          </cell>
          <cell r="L12">
            <v>0</v>
          </cell>
        </row>
        <row r="13">
          <cell r="I13">
            <v>0</v>
          </cell>
          <cell r="L13">
            <v>0</v>
          </cell>
        </row>
        <row r="14">
          <cell r="I14">
            <v>0</v>
          </cell>
          <cell r="L14">
            <v>0</v>
          </cell>
        </row>
        <row r="15">
          <cell r="I15">
            <v>0</v>
          </cell>
          <cell r="L15">
            <v>0</v>
          </cell>
        </row>
        <row r="16">
          <cell r="I16">
            <v>0</v>
          </cell>
          <cell r="L16">
            <v>0</v>
          </cell>
        </row>
        <row r="17">
          <cell r="I17">
            <v>0</v>
          </cell>
          <cell r="L17">
            <v>0</v>
          </cell>
        </row>
        <row r="18">
          <cell r="I18">
            <v>0</v>
          </cell>
          <cell r="L18">
            <v>0</v>
          </cell>
        </row>
        <row r="19">
          <cell r="I19">
            <v>0</v>
          </cell>
          <cell r="L19">
            <v>0</v>
          </cell>
        </row>
        <row r="20">
          <cell r="I20">
            <v>0</v>
          </cell>
          <cell r="L20">
            <v>0</v>
          </cell>
        </row>
        <row r="21">
          <cell r="I21">
            <v>0</v>
          </cell>
          <cell r="L21">
            <v>0</v>
          </cell>
        </row>
        <row r="22">
          <cell r="I22">
            <v>0</v>
          </cell>
          <cell r="L22">
            <v>0</v>
          </cell>
        </row>
        <row r="23">
          <cell r="I23">
            <v>0</v>
          </cell>
          <cell r="L23">
            <v>0</v>
          </cell>
        </row>
        <row r="24">
          <cell r="I24">
            <v>0</v>
          </cell>
          <cell r="L24">
            <v>0</v>
          </cell>
        </row>
        <row r="25">
          <cell r="I25">
            <v>0</v>
          </cell>
          <cell r="L25">
            <v>0</v>
          </cell>
        </row>
        <row r="26">
          <cell r="I26">
            <v>0</v>
          </cell>
          <cell r="L26">
            <v>0</v>
          </cell>
        </row>
        <row r="27">
          <cell r="I27">
            <v>0</v>
          </cell>
          <cell r="L27">
            <v>0</v>
          </cell>
        </row>
        <row r="28">
          <cell r="I28">
            <v>0</v>
          </cell>
          <cell r="L28">
            <v>0</v>
          </cell>
        </row>
        <row r="29">
          <cell r="I29">
            <v>0</v>
          </cell>
          <cell r="L29">
            <v>0</v>
          </cell>
        </row>
        <row r="30">
          <cell r="I30">
            <v>0</v>
          </cell>
          <cell r="L30">
            <v>0</v>
          </cell>
        </row>
        <row r="31">
          <cell r="I31">
            <v>0</v>
          </cell>
          <cell r="L31">
            <v>0</v>
          </cell>
        </row>
        <row r="32">
          <cell r="I32">
            <v>0</v>
          </cell>
          <cell r="L32">
            <v>0</v>
          </cell>
        </row>
        <row r="33">
          <cell r="I33">
            <v>0</v>
          </cell>
          <cell r="L33">
            <v>0</v>
          </cell>
        </row>
        <row r="34">
          <cell r="I34">
            <v>0</v>
          </cell>
          <cell r="L34">
            <v>0</v>
          </cell>
        </row>
        <row r="35">
          <cell r="I35">
            <v>0</v>
          </cell>
          <cell r="L35">
            <v>0</v>
          </cell>
        </row>
        <row r="36">
          <cell r="I36">
            <v>0</v>
          </cell>
          <cell r="L36">
            <v>0</v>
          </cell>
        </row>
        <row r="37">
          <cell r="I37">
            <v>0</v>
          </cell>
          <cell r="L37">
            <v>0</v>
          </cell>
        </row>
        <row r="38">
          <cell r="I38">
            <v>0</v>
          </cell>
          <cell r="L38">
            <v>0</v>
          </cell>
        </row>
        <row r="39">
          <cell r="I39">
            <v>0</v>
          </cell>
          <cell r="L39">
            <v>0</v>
          </cell>
        </row>
        <row r="40">
          <cell r="I40">
            <v>0</v>
          </cell>
          <cell r="L40">
            <v>0</v>
          </cell>
        </row>
        <row r="41">
          <cell r="I41">
            <v>0</v>
          </cell>
          <cell r="L41">
            <v>0</v>
          </cell>
        </row>
        <row r="42">
          <cell r="I42">
            <v>0</v>
          </cell>
          <cell r="L42">
            <v>0</v>
          </cell>
        </row>
        <row r="43">
          <cell r="I43">
            <v>0</v>
          </cell>
          <cell r="L43">
            <v>0</v>
          </cell>
        </row>
        <row r="44">
          <cell r="I44">
            <v>0</v>
          </cell>
          <cell r="L44">
            <v>0</v>
          </cell>
        </row>
        <row r="45">
          <cell r="I45">
            <v>0</v>
          </cell>
          <cell r="L45">
            <v>0</v>
          </cell>
        </row>
        <row r="46">
          <cell r="I46">
            <v>0</v>
          </cell>
          <cell r="L46">
            <v>0</v>
          </cell>
        </row>
        <row r="47">
          <cell r="I47">
            <v>0</v>
          </cell>
          <cell r="L47">
            <v>0</v>
          </cell>
        </row>
        <row r="48">
          <cell r="I48">
            <v>0</v>
          </cell>
          <cell r="L48">
            <v>0</v>
          </cell>
        </row>
        <row r="49">
          <cell r="I49">
            <v>0</v>
          </cell>
          <cell r="L49">
            <v>0</v>
          </cell>
        </row>
        <row r="50">
          <cell r="I50">
            <v>0</v>
          </cell>
          <cell r="L50">
            <v>0</v>
          </cell>
        </row>
        <row r="51">
          <cell r="I51">
            <v>0</v>
          </cell>
          <cell r="L51">
            <v>0</v>
          </cell>
        </row>
        <row r="52">
          <cell r="I52">
            <v>0</v>
          </cell>
          <cell r="L52">
            <v>0</v>
          </cell>
        </row>
        <row r="53">
          <cell r="I53">
            <v>0</v>
          </cell>
          <cell r="L53">
            <v>0</v>
          </cell>
        </row>
        <row r="54">
          <cell r="I54">
            <v>0</v>
          </cell>
          <cell r="L54">
            <v>0</v>
          </cell>
        </row>
        <row r="55">
          <cell r="I55">
            <v>0</v>
          </cell>
          <cell r="L55">
            <v>0</v>
          </cell>
        </row>
        <row r="56">
          <cell r="I56">
            <v>0</v>
          </cell>
          <cell r="L56">
            <v>0</v>
          </cell>
        </row>
        <row r="57">
          <cell r="I57">
            <v>0</v>
          </cell>
          <cell r="L57">
            <v>0</v>
          </cell>
        </row>
        <row r="58">
          <cell r="I58">
            <v>0</v>
          </cell>
          <cell r="L58">
            <v>0</v>
          </cell>
        </row>
        <row r="59">
          <cell r="I59">
            <v>0</v>
          </cell>
          <cell r="L59">
            <v>0</v>
          </cell>
        </row>
        <row r="60">
          <cell r="I60">
            <v>0</v>
          </cell>
          <cell r="L60">
            <v>0</v>
          </cell>
        </row>
        <row r="61">
          <cell r="I61">
            <v>0</v>
          </cell>
          <cell r="L61">
            <v>0</v>
          </cell>
        </row>
        <row r="62">
          <cell r="I62">
            <v>0</v>
          </cell>
          <cell r="L62">
            <v>0</v>
          </cell>
        </row>
        <row r="63">
          <cell r="I63">
            <v>0</v>
          </cell>
          <cell r="L63">
            <v>0</v>
          </cell>
        </row>
        <row r="64">
          <cell r="I64">
            <v>0</v>
          </cell>
          <cell r="L64">
            <v>0</v>
          </cell>
        </row>
        <row r="65">
          <cell r="I65">
            <v>0</v>
          </cell>
          <cell r="L65">
            <v>0</v>
          </cell>
        </row>
        <row r="66">
          <cell r="I66">
            <v>0</v>
          </cell>
          <cell r="L66">
            <v>0</v>
          </cell>
        </row>
      </sheetData>
      <sheetData sheetId="21"/>
      <sheetData sheetId="22"/>
      <sheetData sheetId="23"/>
      <sheetData sheetId="24" refreshError="1">
        <row r="12">
          <cell r="D12" t="str">
            <v>Broncaptering</v>
          </cell>
          <cell r="E12">
            <v>0</v>
          </cell>
          <cell r="H12">
            <v>0</v>
          </cell>
        </row>
        <row r="13">
          <cell r="D13" t="str">
            <v>Pekerjaan Tanah</v>
          </cell>
          <cell r="E13">
            <v>0</v>
          </cell>
          <cell r="H13">
            <v>0</v>
          </cell>
        </row>
        <row r="14">
          <cell r="D14" t="str">
            <v>Stripping</v>
          </cell>
          <cell r="E14" t="str">
            <v>m²</v>
          </cell>
          <cell r="F14">
            <v>2886.38</v>
          </cell>
          <cell r="G14">
            <v>25</v>
          </cell>
          <cell r="H14">
            <v>72159.5</v>
          </cell>
        </row>
        <row r="15">
          <cell r="D15" t="str">
            <v>Galian Tanah Berbatu</v>
          </cell>
          <cell r="E15" t="str">
            <v>m³</v>
          </cell>
          <cell r="F15">
            <v>30745</v>
          </cell>
          <cell r="G15">
            <v>5.5</v>
          </cell>
          <cell r="H15">
            <v>169097.5</v>
          </cell>
        </row>
        <row r="16">
          <cell r="D16" t="str">
            <v>Galian Tanah Biasa</v>
          </cell>
          <cell r="E16" t="str">
            <v>m³</v>
          </cell>
          <cell r="F16">
            <v>10346.879999999999</v>
          </cell>
          <cell r="G16">
            <v>3.7</v>
          </cell>
          <cell r="H16">
            <v>38283.455999999998</v>
          </cell>
        </row>
        <row r="17">
          <cell r="D17" t="str">
            <v>Urugan Tanah Dipadatkan</v>
          </cell>
          <cell r="E17" t="str">
            <v>m³</v>
          </cell>
          <cell r="F17">
            <v>5899.6</v>
          </cell>
          <cell r="G17">
            <v>2.75</v>
          </cell>
          <cell r="H17">
            <v>16223.900000000001</v>
          </cell>
        </row>
        <row r="18">
          <cell r="D18" t="str">
            <v>Pekerjaan Pasangan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D19" t="str">
            <v>Pasangan Batu Kali 1 : 4</v>
          </cell>
          <cell r="E19" t="str">
            <v>m³</v>
          </cell>
          <cell r="F19">
            <v>272405</v>
          </cell>
          <cell r="G19">
            <v>14</v>
          </cell>
          <cell r="H19">
            <v>3813670</v>
          </cell>
        </row>
        <row r="20">
          <cell r="D20" t="str">
            <v>Pekerjaan Acian 1 : 2</v>
          </cell>
          <cell r="E20" t="str">
            <v>m²</v>
          </cell>
          <cell r="F20">
            <v>8911.75</v>
          </cell>
          <cell r="G20">
            <v>10</v>
          </cell>
          <cell r="H20">
            <v>89117.5</v>
          </cell>
        </row>
        <row r="21">
          <cell r="D21" t="str">
            <v>Pekerjaan Beton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D22" t="str">
            <v>Beton B0 1 : 3 : 5</v>
          </cell>
          <cell r="E22" t="str">
            <v>m³</v>
          </cell>
          <cell r="F22">
            <v>337120</v>
          </cell>
          <cell r="G22">
            <v>0.25</v>
          </cell>
          <cell r="H22">
            <v>84280</v>
          </cell>
        </row>
        <row r="23">
          <cell r="D23" t="str">
            <v>Beton Cor 1 : 2 : 3</v>
          </cell>
          <cell r="E23" t="str">
            <v>m³</v>
          </cell>
          <cell r="F23">
            <v>386704.38</v>
          </cell>
          <cell r="G23">
            <v>7</v>
          </cell>
          <cell r="H23">
            <v>2706930.66</v>
          </cell>
        </row>
        <row r="24">
          <cell r="D24" t="str">
            <v>Baja Tulangan</v>
          </cell>
          <cell r="E24" t="str">
            <v>kg</v>
          </cell>
          <cell r="F24">
            <v>6752.34</v>
          </cell>
          <cell r="G24">
            <v>1200</v>
          </cell>
          <cell r="H24">
            <v>8102808</v>
          </cell>
        </row>
        <row r="25">
          <cell r="D25" t="str">
            <v>Begisting</v>
          </cell>
          <cell r="E25" t="str">
            <v>m²</v>
          </cell>
          <cell r="F25">
            <v>69950.25</v>
          </cell>
          <cell r="G25">
            <v>40</v>
          </cell>
          <cell r="H25">
            <v>2798010</v>
          </cell>
        </row>
        <row r="26">
          <cell r="D26" t="str">
            <v>Lain - Lain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 t="str">
            <v>Penutup Manhole</v>
          </cell>
          <cell r="E27" t="str">
            <v>bh</v>
          </cell>
          <cell r="F27">
            <v>350718.75</v>
          </cell>
          <cell r="G27">
            <v>3</v>
          </cell>
          <cell r="H27">
            <v>1052156.25</v>
          </cell>
        </row>
        <row r="29">
          <cell r="D29" t="str">
            <v>Resorvoar Pengumpul (Intake)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D30" t="str">
            <v>Pekerjaan Tanah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D31" t="str">
            <v>Stripping</v>
          </cell>
          <cell r="E31" t="str">
            <v>m²</v>
          </cell>
          <cell r="F31">
            <v>2886.38</v>
          </cell>
          <cell r="G31">
            <v>35</v>
          </cell>
          <cell r="H31">
            <v>101023.3</v>
          </cell>
        </row>
        <row r="32">
          <cell r="D32" t="str">
            <v>Galian Tanah Berbatu (mekanik)</v>
          </cell>
          <cell r="E32" t="str">
            <v>m³</v>
          </cell>
          <cell r="F32">
            <v>30745</v>
          </cell>
          <cell r="G32">
            <v>37</v>
          </cell>
          <cell r="H32">
            <v>1137565</v>
          </cell>
        </row>
        <row r="33">
          <cell r="D33" t="str">
            <v>Galian Tanah Biasa (mekanik)</v>
          </cell>
          <cell r="E33" t="str">
            <v>m³</v>
          </cell>
          <cell r="F33">
            <v>10346.879999999999</v>
          </cell>
          <cell r="G33">
            <v>60</v>
          </cell>
          <cell r="H33">
            <v>620812.79999999993</v>
          </cell>
        </row>
        <row r="34">
          <cell r="D34" t="str">
            <v>Urugan Tanah Dipadatkan</v>
          </cell>
          <cell r="E34" t="str">
            <v>m³</v>
          </cell>
          <cell r="F34">
            <v>5899.6</v>
          </cell>
          <cell r="G34">
            <v>14.5</v>
          </cell>
          <cell r="H34">
            <v>85544.200000000012</v>
          </cell>
        </row>
        <row r="35">
          <cell r="D35" t="str">
            <v>Urugan Pasir Dipadatkan</v>
          </cell>
          <cell r="E35" t="str">
            <v>m³</v>
          </cell>
          <cell r="F35">
            <v>68447.94</v>
          </cell>
          <cell r="G35">
            <v>35</v>
          </cell>
          <cell r="H35">
            <v>2395677.9</v>
          </cell>
        </row>
        <row r="36">
          <cell r="D36" t="str">
            <v>Pekerjaan Pasangan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D37" t="str">
            <v>Pasangan Batu Kali 1 : 4</v>
          </cell>
          <cell r="E37" t="str">
            <v>m³</v>
          </cell>
          <cell r="F37">
            <v>272405</v>
          </cell>
          <cell r="G37">
            <v>40.5</v>
          </cell>
          <cell r="H37">
            <v>11032402.5</v>
          </cell>
        </row>
        <row r="38">
          <cell r="D38" t="str">
            <v>Pekerjaan Acian 1 : 2</v>
          </cell>
          <cell r="E38" t="str">
            <v>m²</v>
          </cell>
          <cell r="F38">
            <v>8911.75</v>
          </cell>
          <cell r="G38">
            <v>96</v>
          </cell>
          <cell r="H38">
            <v>855528</v>
          </cell>
        </row>
        <row r="39">
          <cell r="D39" t="str">
            <v>Pekerjaan Beton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 t="str">
            <v>Beton B0 1 : 3 : 5</v>
          </cell>
          <cell r="E40" t="str">
            <v>m³</v>
          </cell>
          <cell r="F40">
            <v>337120</v>
          </cell>
          <cell r="G40">
            <v>3.5</v>
          </cell>
          <cell r="H40">
            <v>1179920</v>
          </cell>
        </row>
        <row r="41">
          <cell r="D41" t="str">
            <v>Beton Cor 1 : 2 : 3</v>
          </cell>
          <cell r="E41" t="str">
            <v>m³</v>
          </cell>
          <cell r="F41">
            <v>386704.38</v>
          </cell>
          <cell r="G41">
            <v>30</v>
          </cell>
          <cell r="H41">
            <v>11601131.4</v>
          </cell>
        </row>
        <row r="42">
          <cell r="D42" t="str">
            <v>Baja Tulangan</v>
          </cell>
          <cell r="E42" t="str">
            <v>kg</v>
          </cell>
          <cell r="F42">
            <v>6752.34</v>
          </cell>
          <cell r="G42">
            <v>7800</v>
          </cell>
          <cell r="H42">
            <v>52668252</v>
          </cell>
        </row>
        <row r="43">
          <cell r="D43" t="str">
            <v>Begisting</v>
          </cell>
          <cell r="E43" t="str">
            <v>m²</v>
          </cell>
          <cell r="F43">
            <v>69950.25</v>
          </cell>
          <cell r="G43">
            <v>227</v>
          </cell>
          <cell r="H43">
            <v>15878706.75</v>
          </cell>
        </row>
        <row r="44">
          <cell r="D44" t="str">
            <v>Water Proofing</v>
          </cell>
          <cell r="E44" t="str">
            <v>m²</v>
          </cell>
          <cell r="F44">
            <v>27305</v>
          </cell>
          <cell r="G44">
            <v>131</v>
          </cell>
          <cell r="H44">
            <v>3576955</v>
          </cell>
        </row>
        <row r="45">
          <cell r="D45" t="str">
            <v>Water Stop</v>
          </cell>
          <cell r="E45" t="str">
            <v>m</v>
          </cell>
          <cell r="F45">
            <v>56330</v>
          </cell>
          <cell r="G45">
            <v>125</v>
          </cell>
          <cell r="H45">
            <v>7041250</v>
          </cell>
        </row>
        <row r="46">
          <cell r="D46" t="str">
            <v>Pekerjaan Lain - Lain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D47" t="str">
            <v>Penutup Manhole</v>
          </cell>
          <cell r="E47" t="str">
            <v>bh</v>
          </cell>
          <cell r="F47">
            <v>350718.75</v>
          </cell>
          <cell r="G47">
            <v>3</v>
          </cell>
          <cell r="H47">
            <v>1052156.25</v>
          </cell>
        </row>
        <row r="49">
          <cell r="D49" t="str">
            <v>Rumah Pompa dan Genset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D50" t="str">
            <v>Pekerjaan Tanah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D51" t="str">
            <v>Stripping</v>
          </cell>
          <cell r="E51" t="str">
            <v>m²</v>
          </cell>
          <cell r="F51">
            <v>2886.38</v>
          </cell>
          <cell r="G51">
            <v>45</v>
          </cell>
          <cell r="H51">
            <v>129887.1</v>
          </cell>
        </row>
        <row r="52">
          <cell r="D52" t="str">
            <v>Galian Tanah Berbatu (mekanik)</v>
          </cell>
          <cell r="E52" t="str">
            <v>m³</v>
          </cell>
          <cell r="F52">
            <v>30745</v>
          </cell>
          <cell r="G52">
            <v>20.5</v>
          </cell>
          <cell r="H52">
            <v>630272.5</v>
          </cell>
        </row>
        <row r="53">
          <cell r="D53" t="str">
            <v>Galian Tanah Biasa (mekanik)</v>
          </cell>
          <cell r="E53" t="str">
            <v>m³</v>
          </cell>
          <cell r="F53">
            <v>10346.879999999999</v>
          </cell>
          <cell r="G53">
            <v>79</v>
          </cell>
          <cell r="H53">
            <v>817403.5199999999</v>
          </cell>
        </row>
        <row r="54">
          <cell r="D54" t="str">
            <v>Urugan Tanah Dipadatkan</v>
          </cell>
          <cell r="E54" t="str">
            <v>m³</v>
          </cell>
          <cell r="F54">
            <v>5899.6</v>
          </cell>
          <cell r="G54">
            <v>17.5</v>
          </cell>
          <cell r="H54">
            <v>103243</v>
          </cell>
        </row>
        <row r="55">
          <cell r="D55" t="str">
            <v>Pekerjaan Pasangan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D56" t="str">
            <v>Pasangan Batu Kali 1 : 4</v>
          </cell>
          <cell r="E56" t="str">
            <v>m³</v>
          </cell>
          <cell r="F56">
            <v>272405</v>
          </cell>
          <cell r="G56">
            <v>28.5</v>
          </cell>
          <cell r="H56">
            <v>7763542.5</v>
          </cell>
        </row>
        <row r="57">
          <cell r="D57" t="str">
            <v>Pasangan Batako 1 : 5</v>
          </cell>
          <cell r="E57" t="str">
            <v>m²</v>
          </cell>
          <cell r="F57">
            <v>62968.13</v>
          </cell>
          <cell r="G57">
            <v>275</v>
          </cell>
          <cell r="H57">
            <v>17316235.75</v>
          </cell>
        </row>
        <row r="58">
          <cell r="D58" t="str">
            <v>Plesteran</v>
          </cell>
          <cell r="E58" t="str">
            <v>m²</v>
          </cell>
          <cell r="F58">
            <v>17052.189999999999</v>
          </cell>
          <cell r="G58">
            <v>550</v>
          </cell>
          <cell r="H58">
            <v>9378704.5</v>
          </cell>
        </row>
        <row r="59">
          <cell r="D59" t="str">
            <v>Pekerjaan Acian 1 : 2</v>
          </cell>
          <cell r="E59" t="str">
            <v>m²</v>
          </cell>
          <cell r="F59">
            <v>8911.75</v>
          </cell>
          <cell r="G59">
            <v>550</v>
          </cell>
          <cell r="H59">
            <v>4901462.5</v>
          </cell>
        </row>
        <row r="60">
          <cell r="D60" t="str">
            <v>Pekerjaan Beton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D61" t="str">
            <v>Beton B0 1 : 3 : 5</v>
          </cell>
          <cell r="E61" t="str">
            <v>m³</v>
          </cell>
          <cell r="F61">
            <v>337120</v>
          </cell>
          <cell r="G61">
            <v>1.7</v>
          </cell>
          <cell r="H61">
            <v>573104</v>
          </cell>
        </row>
        <row r="62">
          <cell r="D62" t="str">
            <v>Beton Cor 1 : 2 : 3</v>
          </cell>
          <cell r="E62" t="str">
            <v>m³</v>
          </cell>
          <cell r="F62">
            <v>386704.38</v>
          </cell>
          <cell r="G62">
            <v>100</v>
          </cell>
          <cell r="H62">
            <v>38670438</v>
          </cell>
        </row>
        <row r="63">
          <cell r="D63" t="str">
            <v>Baja Tulangan</v>
          </cell>
          <cell r="E63" t="str">
            <v>kg</v>
          </cell>
          <cell r="F63">
            <v>6752.34</v>
          </cell>
          <cell r="G63">
            <v>8200</v>
          </cell>
          <cell r="H63">
            <v>55369188</v>
          </cell>
        </row>
        <row r="64">
          <cell r="D64" t="str">
            <v>Begisting</v>
          </cell>
          <cell r="E64" t="str">
            <v>m²</v>
          </cell>
          <cell r="F64">
            <v>69950.25</v>
          </cell>
          <cell r="G64">
            <v>176.7</v>
          </cell>
          <cell r="H64">
            <v>12360209.174999999</v>
          </cell>
        </row>
        <row r="65">
          <cell r="D65" t="str">
            <v>Lain - Lain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D66" t="str">
            <v>Pasang Roster</v>
          </cell>
          <cell r="E66" t="str">
            <v>bh</v>
          </cell>
          <cell r="F66">
            <v>74228.75</v>
          </cell>
          <cell r="G66">
            <v>20</v>
          </cell>
          <cell r="H66">
            <v>1484575</v>
          </cell>
        </row>
        <row r="67">
          <cell r="D67" t="str">
            <v>Kusen Kayu Kamper</v>
          </cell>
          <cell r="E67" t="str">
            <v>m³</v>
          </cell>
          <cell r="F67">
            <v>4647225</v>
          </cell>
          <cell r="G67">
            <v>0.26</v>
          </cell>
          <cell r="H67">
            <v>1208278.5</v>
          </cell>
        </row>
        <row r="68">
          <cell r="D68" t="str">
            <v>Daun Pintu / Jendela Kayu Kamper</v>
          </cell>
          <cell r="E68" t="str">
            <v>m²</v>
          </cell>
          <cell r="F68">
            <v>167337.19</v>
          </cell>
          <cell r="G68">
            <v>12.8</v>
          </cell>
          <cell r="H68">
            <v>2141916.0320000001</v>
          </cell>
        </row>
        <row r="69">
          <cell r="D69" t="str">
            <v>Pengecatan Kayu</v>
          </cell>
          <cell r="E69" t="str">
            <v>m²</v>
          </cell>
          <cell r="F69">
            <v>19739.689999999999</v>
          </cell>
          <cell r="G69">
            <v>40</v>
          </cell>
          <cell r="H69">
            <v>789587.6</v>
          </cell>
        </row>
        <row r="70">
          <cell r="D70" t="str">
            <v>Pengecatan Dinding</v>
          </cell>
          <cell r="E70" t="str">
            <v>m²</v>
          </cell>
          <cell r="F70">
            <v>16968.88</v>
          </cell>
          <cell r="G70">
            <v>309.60000000000002</v>
          </cell>
          <cell r="H70">
            <v>5253565.2480000006</v>
          </cell>
        </row>
        <row r="71">
          <cell r="D71" t="str">
            <v>Baja IWF 15</v>
          </cell>
          <cell r="E71" t="str">
            <v>kg</v>
          </cell>
          <cell r="F71">
            <v>25558.13</v>
          </cell>
          <cell r="G71">
            <v>400</v>
          </cell>
          <cell r="H71">
            <v>10223252</v>
          </cell>
        </row>
        <row r="73">
          <cell r="D73" t="str">
            <v>Rumah Jaga, Gudang dan Kantor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D74" t="str">
            <v>Pekerjaan Tanah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D75" t="str">
            <v>Stripping</v>
          </cell>
          <cell r="E75" t="str">
            <v>m²</v>
          </cell>
          <cell r="F75">
            <v>2886.38</v>
          </cell>
          <cell r="G75">
            <v>36</v>
          </cell>
          <cell r="H75">
            <v>103909.68000000001</v>
          </cell>
        </row>
        <row r="76">
          <cell r="D76" t="str">
            <v>Galian Tanah Berbatu</v>
          </cell>
          <cell r="E76" t="str">
            <v>m³</v>
          </cell>
          <cell r="F76">
            <v>30745</v>
          </cell>
          <cell r="G76">
            <v>10</v>
          </cell>
          <cell r="H76">
            <v>307450</v>
          </cell>
        </row>
        <row r="77">
          <cell r="D77" t="str">
            <v>Galian Tanah Biasa</v>
          </cell>
          <cell r="E77" t="str">
            <v>m³</v>
          </cell>
          <cell r="F77">
            <v>10346.879999999999</v>
          </cell>
          <cell r="G77">
            <v>10.199999999999999</v>
          </cell>
          <cell r="H77">
            <v>105538.17599999998</v>
          </cell>
        </row>
        <row r="78">
          <cell r="D78" t="str">
            <v>Urugan Tanah Dipadatkan</v>
          </cell>
          <cell r="E78" t="str">
            <v>m³</v>
          </cell>
          <cell r="F78">
            <v>5899.6</v>
          </cell>
          <cell r="G78">
            <v>8.8000000000000007</v>
          </cell>
          <cell r="H78">
            <v>51916.48000000001</v>
          </cell>
        </row>
        <row r="79">
          <cell r="D79" t="str">
            <v>Pekerjaan Pasangan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D80" t="str">
            <v>Pasangan Batu Kali 1 : 4</v>
          </cell>
          <cell r="E80" t="str">
            <v>m³</v>
          </cell>
          <cell r="F80">
            <v>272405</v>
          </cell>
          <cell r="G80">
            <v>23.8</v>
          </cell>
          <cell r="H80">
            <v>6483239</v>
          </cell>
        </row>
        <row r="81">
          <cell r="D81" t="str">
            <v>Pasangan Batako 1 : 5</v>
          </cell>
          <cell r="E81" t="str">
            <v>m²</v>
          </cell>
          <cell r="F81">
            <v>62968.13</v>
          </cell>
          <cell r="G81">
            <v>120</v>
          </cell>
          <cell r="H81">
            <v>7556175.5999999996</v>
          </cell>
        </row>
        <row r="82">
          <cell r="D82" t="str">
            <v>Plesteran</v>
          </cell>
          <cell r="E82" t="str">
            <v>m²</v>
          </cell>
          <cell r="F82">
            <v>17052.189999999999</v>
          </cell>
          <cell r="G82">
            <v>240</v>
          </cell>
          <cell r="H82">
            <v>4092525.5999999996</v>
          </cell>
        </row>
        <row r="83">
          <cell r="D83" t="str">
            <v>Pas. Keramik Lantai</v>
          </cell>
          <cell r="E83" t="str">
            <v>m²</v>
          </cell>
          <cell r="F83">
            <v>79173.75</v>
          </cell>
          <cell r="G83">
            <v>56</v>
          </cell>
          <cell r="H83">
            <v>4433730</v>
          </cell>
        </row>
        <row r="84">
          <cell r="D84" t="str">
            <v>Pekerjaan Acian 1 : 2</v>
          </cell>
          <cell r="E84" t="str">
            <v>m²</v>
          </cell>
          <cell r="F84">
            <v>8911.75</v>
          </cell>
          <cell r="G84">
            <v>240</v>
          </cell>
          <cell r="H84">
            <v>2138820</v>
          </cell>
        </row>
        <row r="85">
          <cell r="D85" t="str">
            <v>Pekerjaan Beton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D86" t="str">
            <v>Beton B0 1 : 3 : 5</v>
          </cell>
          <cell r="E86" t="str">
            <v>m³</v>
          </cell>
          <cell r="F86">
            <v>337120</v>
          </cell>
          <cell r="G86">
            <v>2.4</v>
          </cell>
          <cell r="H86">
            <v>809088</v>
          </cell>
        </row>
        <row r="87">
          <cell r="D87" t="str">
            <v>Beton Cor 1 : 2 : 3</v>
          </cell>
          <cell r="E87" t="str">
            <v>m³</v>
          </cell>
          <cell r="F87">
            <v>386704.38</v>
          </cell>
          <cell r="G87">
            <v>1.2</v>
          </cell>
          <cell r="H87">
            <v>464045.25599999999</v>
          </cell>
        </row>
        <row r="88">
          <cell r="D88" t="str">
            <v>Baja Tulangan</v>
          </cell>
          <cell r="E88" t="str">
            <v>kg</v>
          </cell>
          <cell r="F88">
            <v>6752.34</v>
          </cell>
          <cell r="G88">
            <v>200</v>
          </cell>
          <cell r="H88">
            <v>1350468</v>
          </cell>
        </row>
        <row r="89">
          <cell r="D89" t="str">
            <v>Begisting</v>
          </cell>
          <cell r="E89" t="str">
            <v>m²</v>
          </cell>
          <cell r="F89">
            <v>69950.25</v>
          </cell>
          <cell r="G89">
            <v>25</v>
          </cell>
          <cell r="H89">
            <v>1748756.25</v>
          </cell>
        </row>
        <row r="90">
          <cell r="D90" t="str">
            <v>Lain - Lain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D91" t="str">
            <v>Kusen Kayu Kamper</v>
          </cell>
          <cell r="E91" t="str">
            <v>m³</v>
          </cell>
          <cell r="F91">
            <v>4647225</v>
          </cell>
          <cell r="G91">
            <v>0.3</v>
          </cell>
          <cell r="H91">
            <v>1394167.5</v>
          </cell>
        </row>
        <row r="92">
          <cell r="D92" t="str">
            <v>Daun Pintu / Jendela Kayu Kamper</v>
          </cell>
          <cell r="E92" t="str">
            <v>m²</v>
          </cell>
          <cell r="F92">
            <v>167337.19</v>
          </cell>
          <cell r="G92">
            <v>7.2</v>
          </cell>
          <cell r="H92">
            <v>1204827.7680000002</v>
          </cell>
        </row>
        <row r="93">
          <cell r="D93" t="str">
            <v>Pengecatan Kayu</v>
          </cell>
          <cell r="E93" t="str">
            <v>m²</v>
          </cell>
          <cell r="F93">
            <v>19739.689999999999</v>
          </cell>
          <cell r="G93">
            <v>15.84</v>
          </cell>
          <cell r="H93">
            <v>312676.68959999998</v>
          </cell>
        </row>
        <row r="94">
          <cell r="D94" t="str">
            <v>Pengecatan Dinding</v>
          </cell>
          <cell r="E94" t="str">
            <v>m²</v>
          </cell>
          <cell r="F94">
            <v>16968.88</v>
          </cell>
          <cell r="G94">
            <v>240</v>
          </cell>
          <cell r="H94">
            <v>4072531.2</v>
          </cell>
        </row>
        <row r="95">
          <cell r="D95" t="str">
            <v>Pekerjaan Kuda-kuda Kayu Kamper</v>
          </cell>
          <cell r="E95" t="str">
            <v>m³</v>
          </cell>
          <cell r="F95">
            <v>4431150</v>
          </cell>
          <cell r="G95">
            <v>1.75</v>
          </cell>
          <cell r="H95">
            <v>7754512.5</v>
          </cell>
        </row>
        <row r="96">
          <cell r="D96" t="str">
            <v>Rangka Atap</v>
          </cell>
          <cell r="E96" t="str">
            <v>m²</v>
          </cell>
          <cell r="F96">
            <v>65575</v>
          </cell>
          <cell r="G96">
            <v>80</v>
          </cell>
          <cell r="H96">
            <v>5246000</v>
          </cell>
        </row>
        <row r="97">
          <cell r="D97" t="str">
            <v>Atap Seng</v>
          </cell>
          <cell r="E97" t="str">
            <v>m²</v>
          </cell>
          <cell r="F97">
            <v>45553.13</v>
          </cell>
          <cell r="G97">
            <v>80</v>
          </cell>
          <cell r="H97">
            <v>3644250.4</v>
          </cell>
        </row>
        <row r="98">
          <cell r="D98" t="str">
            <v>Plapond Plywood t = 4 mm</v>
          </cell>
          <cell r="E98" t="str">
            <v>m²</v>
          </cell>
          <cell r="F98">
            <v>94653.75</v>
          </cell>
          <cell r="G98">
            <v>72</v>
          </cell>
          <cell r="H98">
            <v>6815070</v>
          </cell>
        </row>
        <row r="99">
          <cell r="D99" t="str">
            <v>Pagar BRC t = 1,20 m</v>
          </cell>
          <cell r="E99" t="str">
            <v>m</v>
          </cell>
          <cell r="F99">
            <v>103213.44</v>
          </cell>
          <cell r="G99">
            <v>96</v>
          </cell>
          <cell r="H99">
            <v>9908490.2400000002</v>
          </cell>
        </row>
        <row r="101">
          <cell r="D101" t="str">
            <v>Rumah Chlooring, Flowmeter, Operasional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D102" t="str">
            <v>Pekerjaan Tanah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D103" t="str">
            <v>Stripping</v>
          </cell>
          <cell r="E103" t="str">
            <v>m²</v>
          </cell>
          <cell r="F103">
            <v>2886.38</v>
          </cell>
          <cell r="G103">
            <v>36</v>
          </cell>
          <cell r="H103">
            <v>103909.68000000001</v>
          </cell>
        </row>
        <row r="104">
          <cell r="D104" t="str">
            <v>Galian Tanah Berbatu</v>
          </cell>
          <cell r="E104" t="str">
            <v>m³</v>
          </cell>
          <cell r="F104">
            <v>30745</v>
          </cell>
          <cell r="G104">
            <v>10</v>
          </cell>
          <cell r="H104">
            <v>307450</v>
          </cell>
        </row>
        <row r="105">
          <cell r="D105" t="str">
            <v>Galian Tanah Biasa</v>
          </cell>
          <cell r="E105" t="str">
            <v>m³</v>
          </cell>
          <cell r="F105">
            <v>10346.879999999999</v>
          </cell>
          <cell r="G105">
            <v>10.199999999999999</v>
          </cell>
          <cell r="H105">
            <v>105538.17599999998</v>
          </cell>
        </row>
        <row r="106">
          <cell r="D106" t="str">
            <v>Urugan Tanah Dipadatkan</v>
          </cell>
          <cell r="E106" t="str">
            <v>m³</v>
          </cell>
          <cell r="F106">
            <v>5899.6</v>
          </cell>
          <cell r="G106">
            <v>8.8000000000000007</v>
          </cell>
          <cell r="H106">
            <v>51916.48000000001</v>
          </cell>
        </row>
        <row r="107">
          <cell r="D107" t="str">
            <v>Pekerjaan Pasangan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D108" t="str">
            <v>Pasangan Batu Kali 1 : 4</v>
          </cell>
          <cell r="E108" t="str">
            <v>m³</v>
          </cell>
          <cell r="F108">
            <v>272405</v>
          </cell>
          <cell r="G108">
            <v>23.8</v>
          </cell>
          <cell r="H108">
            <v>6483239</v>
          </cell>
        </row>
        <row r="109">
          <cell r="D109" t="str">
            <v>Pasangan Batako 1 : 5</v>
          </cell>
          <cell r="E109" t="str">
            <v>m²</v>
          </cell>
          <cell r="F109">
            <v>62968.13</v>
          </cell>
          <cell r="G109">
            <v>120</v>
          </cell>
          <cell r="H109">
            <v>7556175.5999999996</v>
          </cell>
        </row>
        <row r="110">
          <cell r="D110" t="str">
            <v>Plesteran</v>
          </cell>
          <cell r="E110" t="str">
            <v>m²</v>
          </cell>
          <cell r="F110">
            <v>17052.189999999999</v>
          </cell>
          <cell r="G110">
            <v>240</v>
          </cell>
          <cell r="H110">
            <v>4092525.5999999996</v>
          </cell>
        </row>
        <row r="111">
          <cell r="D111" t="str">
            <v>Pas. Keramik Lantai</v>
          </cell>
          <cell r="E111" t="str">
            <v>m²</v>
          </cell>
          <cell r="F111">
            <v>79173.75</v>
          </cell>
          <cell r="G111">
            <v>56</v>
          </cell>
          <cell r="H111">
            <v>4433730</v>
          </cell>
        </row>
        <row r="112">
          <cell r="D112" t="str">
            <v>Pekerjaan Acian 1 : 2</v>
          </cell>
          <cell r="E112" t="str">
            <v>m²</v>
          </cell>
          <cell r="F112">
            <v>8911.75</v>
          </cell>
          <cell r="G112">
            <v>240</v>
          </cell>
          <cell r="H112">
            <v>2138820</v>
          </cell>
        </row>
        <row r="113">
          <cell r="D113" t="str">
            <v>Pekerjaan Beton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D114" t="str">
            <v>Beton B0 1 : 3 : 5</v>
          </cell>
          <cell r="E114" t="str">
            <v>m³</v>
          </cell>
          <cell r="F114">
            <v>337120</v>
          </cell>
          <cell r="G114">
            <v>2.4</v>
          </cell>
          <cell r="H114">
            <v>809088</v>
          </cell>
        </row>
        <row r="115">
          <cell r="D115" t="str">
            <v>Beton Cor 1 : 2 : 3</v>
          </cell>
          <cell r="E115" t="str">
            <v>m³</v>
          </cell>
          <cell r="F115">
            <v>386704.38</v>
          </cell>
          <cell r="G115">
            <v>1.2</v>
          </cell>
          <cell r="H115">
            <v>464045.25599999999</v>
          </cell>
        </row>
        <row r="116">
          <cell r="D116" t="str">
            <v>Baja Tulangan</v>
          </cell>
          <cell r="E116" t="str">
            <v>kg</v>
          </cell>
          <cell r="F116">
            <v>6752.34</v>
          </cell>
          <cell r="G116">
            <v>200</v>
          </cell>
          <cell r="H116">
            <v>1350468</v>
          </cell>
        </row>
        <row r="117">
          <cell r="D117" t="str">
            <v>Begisting</v>
          </cell>
          <cell r="E117" t="str">
            <v>m²</v>
          </cell>
          <cell r="F117">
            <v>69950.25</v>
          </cell>
          <cell r="G117">
            <v>25</v>
          </cell>
          <cell r="H117">
            <v>1748756.25</v>
          </cell>
        </row>
        <row r="118">
          <cell r="D118" t="str">
            <v>Lain - Lain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D119" t="str">
            <v>Kusen Kayu Kamper</v>
          </cell>
          <cell r="E119" t="str">
            <v>m³</v>
          </cell>
          <cell r="F119">
            <v>4647225</v>
          </cell>
          <cell r="G119">
            <v>0.3</v>
          </cell>
          <cell r="H119">
            <v>1394167.5</v>
          </cell>
        </row>
        <row r="120">
          <cell r="D120" t="str">
            <v>Daun Pintu / Jendela Kayu Kamper</v>
          </cell>
          <cell r="E120" t="str">
            <v>m²</v>
          </cell>
          <cell r="F120">
            <v>167337.19</v>
          </cell>
          <cell r="G120">
            <v>7.2</v>
          </cell>
          <cell r="H120">
            <v>1204827.7680000002</v>
          </cell>
        </row>
        <row r="121">
          <cell r="D121" t="str">
            <v>Pengecatan Kayu</v>
          </cell>
          <cell r="E121" t="str">
            <v>m²</v>
          </cell>
          <cell r="F121">
            <v>19739.689999999999</v>
          </cell>
          <cell r="G121">
            <v>15.84</v>
          </cell>
          <cell r="H121">
            <v>312676.68959999998</v>
          </cell>
        </row>
        <row r="122">
          <cell r="D122" t="str">
            <v>Pengecatan Dinding</v>
          </cell>
          <cell r="E122" t="str">
            <v>m²</v>
          </cell>
          <cell r="F122">
            <v>16968.88</v>
          </cell>
          <cell r="G122">
            <v>240</v>
          </cell>
          <cell r="H122">
            <v>4072531.2</v>
          </cell>
        </row>
        <row r="123">
          <cell r="D123" t="str">
            <v>Pekerjaan Kuda-kuda Kayu Kamper</v>
          </cell>
          <cell r="E123" t="str">
            <v>m³</v>
          </cell>
          <cell r="F123">
            <v>4431150</v>
          </cell>
          <cell r="G123">
            <v>1.75</v>
          </cell>
          <cell r="H123">
            <v>7754512.5</v>
          </cell>
        </row>
        <row r="124">
          <cell r="D124" t="str">
            <v>Rangka Atap</v>
          </cell>
          <cell r="E124" t="str">
            <v>m²</v>
          </cell>
          <cell r="F124">
            <v>65575</v>
          </cell>
          <cell r="G124">
            <v>80</v>
          </cell>
          <cell r="H124">
            <v>5246000</v>
          </cell>
        </row>
        <row r="125">
          <cell r="D125" t="str">
            <v>Atap Seng</v>
          </cell>
          <cell r="E125" t="str">
            <v>m²</v>
          </cell>
          <cell r="F125">
            <v>45553.13</v>
          </cell>
          <cell r="G125">
            <v>80</v>
          </cell>
          <cell r="H125">
            <v>3644250.4</v>
          </cell>
        </row>
        <row r="126">
          <cell r="D126" t="str">
            <v>Plapond Plywood t = 4 mm</v>
          </cell>
          <cell r="E126" t="str">
            <v>m²</v>
          </cell>
          <cell r="F126">
            <v>94653.75</v>
          </cell>
          <cell r="G126">
            <v>72</v>
          </cell>
          <cell r="H126">
            <v>6815070</v>
          </cell>
        </row>
        <row r="128">
          <cell r="D128" t="str">
            <v>Reservoar Transmisi (RT)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</row>
        <row r="129">
          <cell r="D129" t="str">
            <v>Pekerjaan Tanah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D130" t="str">
            <v>Stripping</v>
          </cell>
          <cell r="E130" t="str">
            <v>m²</v>
          </cell>
          <cell r="F130">
            <v>2886.38</v>
          </cell>
          <cell r="G130">
            <v>125</v>
          </cell>
          <cell r="H130">
            <v>360797.5</v>
          </cell>
        </row>
        <row r="131">
          <cell r="D131" t="str">
            <v>Galian Tanah Berbatu (mekanik)</v>
          </cell>
          <cell r="E131" t="str">
            <v>m³</v>
          </cell>
          <cell r="F131">
            <v>30745</v>
          </cell>
          <cell r="G131">
            <v>150</v>
          </cell>
          <cell r="H131">
            <v>4611750</v>
          </cell>
        </row>
        <row r="132">
          <cell r="D132" t="str">
            <v>Galian Tanah Biasa (mekanik)</v>
          </cell>
          <cell r="E132" t="str">
            <v>m³</v>
          </cell>
          <cell r="F132">
            <v>10346.879999999999</v>
          </cell>
          <cell r="G132">
            <v>864</v>
          </cell>
          <cell r="H132">
            <v>8939704.3199999984</v>
          </cell>
        </row>
        <row r="133">
          <cell r="D133" t="str">
            <v>Urugan Tanah Dipadatkan</v>
          </cell>
          <cell r="E133" t="str">
            <v>m³</v>
          </cell>
          <cell r="F133">
            <v>5899.6</v>
          </cell>
          <cell r="G133">
            <v>25</v>
          </cell>
          <cell r="H133">
            <v>147490</v>
          </cell>
        </row>
        <row r="134">
          <cell r="D134" t="str">
            <v>Urugan Pasir Dipadatkan</v>
          </cell>
          <cell r="E134" t="str">
            <v>m³</v>
          </cell>
          <cell r="F134">
            <v>68447.94</v>
          </cell>
          <cell r="G134">
            <v>136.08000000000001</v>
          </cell>
          <cell r="H134">
            <v>9314395.6752000004</v>
          </cell>
        </row>
        <row r="135">
          <cell r="D135" t="str">
            <v>Pekerjaan Pasangan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D136" t="str">
            <v>Pekerjaan Acian 1 : 2</v>
          </cell>
          <cell r="E136" t="str">
            <v>m²</v>
          </cell>
          <cell r="F136">
            <v>8911.75</v>
          </cell>
          <cell r="G136">
            <v>633.6</v>
          </cell>
          <cell r="H136">
            <v>5646484.7999999998</v>
          </cell>
        </row>
        <row r="137">
          <cell r="D137" t="str">
            <v>Pekerjaan Beton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D138" t="str">
            <v>Beton B0 1 : 3 : 5</v>
          </cell>
          <cell r="E138" t="str">
            <v>m³</v>
          </cell>
          <cell r="F138">
            <v>337120</v>
          </cell>
          <cell r="G138">
            <v>76</v>
          </cell>
          <cell r="H138">
            <v>25621120</v>
          </cell>
        </row>
        <row r="139">
          <cell r="D139" t="str">
            <v>Beton Cor 1 : 2 : 3</v>
          </cell>
          <cell r="E139" t="str">
            <v>m³</v>
          </cell>
          <cell r="F139">
            <v>386704.38</v>
          </cell>
          <cell r="G139">
            <v>597</v>
          </cell>
          <cell r="H139">
            <v>230862514.86000001</v>
          </cell>
        </row>
        <row r="140">
          <cell r="D140" t="str">
            <v>Baja Tulangan</v>
          </cell>
          <cell r="E140" t="str">
            <v>kg</v>
          </cell>
          <cell r="F140">
            <v>6752.34</v>
          </cell>
          <cell r="G140">
            <v>87500</v>
          </cell>
          <cell r="H140">
            <v>590829750</v>
          </cell>
        </row>
        <row r="141">
          <cell r="D141" t="str">
            <v>Begisting</v>
          </cell>
          <cell r="E141" t="str">
            <v>m²</v>
          </cell>
          <cell r="F141">
            <v>69950.25</v>
          </cell>
          <cell r="G141">
            <v>1850</v>
          </cell>
          <cell r="H141">
            <v>129407962.5</v>
          </cell>
        </row>
        <row r="142">
          <cell r="D142" t="str">
            <v>Water Proofing</v>
          </cell>
          <cell r="E142" t="str">
            <v>m²</v>
          </cell>
          <cell r="F142">
            <v>27305</v>
          </cell>
          <cell r="G142">
            <v>1550</v>
          </cell>
          <cell r="H142">
            <v>42322750</v>
          </cell>
        </row>
        <row r="143">
          <cell r="D143" t="str">
            <v>Water Stop</v>
          </cell>
          <cell r="E143" t="str">
            <v>m</v>
          </cell>
          <cell r="F143">
            <v>56330</v>
          </cell>
          <cell r="G143">
            <v>150</v>
          </cell>
          <cell r="H143">
            <v>8449500</v>
          </cell>
        </row>
        <row r="144">
          <cell r="D144" t="str">
            <v>Lain - Lain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  <row r="145">
          <cell r="D145" t="str">
            <v>Pagar BRC t = 1,20 m</v>
          </cell>
          <cell r="E145" t="str">
            <v>m</v>
          </cell>
          <cell r="F145">
            <v>103213.44</v>
          </cell>
          <cell r="G145">
            <v>284</v>
          </cell>
          <cell r="H145">
            <v>29312616.960000001</v>
          </cell>
        </row>
        <row r="146">
          <cell r="D146" t="str">
            <v>Penutup Manhole</v>
          </cell>
          <cell r="E146" t="str">
            <v>bh</v>
          </cell>
          <cell r="F146">
            <v>350718.75</v>
          </cell>
          <cell r="G146">
            <v>2</v>
          </cell>
          <cell r="H146">
            <v>701437.5</v>
          </cell>
        </row>
        <row r="148">
          <cell r="D148" t="str">
            <v>Jembatan Pipa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D149" t="str">
            <v>Pekerjaan Tanah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</row>
        <row r="150">
          <cell r="D150" t="str">
            <v>Stripping</v>
          </cell>
          <cell r="E150" t="str">
            <v>m²</v>
          </cell>
          <cell r="F150">
            <v>2886.38</v>
          </cell>
          <cell r="G150">
            <v>20</v>
          </cell>
          <cell r="H150">
            <v>57727.600000000006</v>
          </cell>
        </row>
        <row r="151">
          <cell r="D151" t="str">
            <v>Galian Tanah Berbatu</v>
          </cell>
          <cell r="E151" t="str">
            <v>m³</v>
          </cell>
          <cell r="F151">
            <v>30745</v>
          </cell>
          <cell r="G151">
            <v>3</v>
          </cell>
          <cell r="H151">
            <v>92235</v>
          </cell>
        </row>
        <row r="152">
          <cell r="D152" t="str">
            <v>Galian Tanah Biasa</v>
          </cell>
          <cell r="E152" t="str">
            <v>m³</v>
          </cell>
          <cell r="F152">
            <v>10346.879999999999</v>
          </cell>
          <cell r="G152">
            <v>5</v>
          </cell>
          <cell r="H152">
            <v>51734.399999999994</v>
          </cell>
        </row>
        <row r="153">
          <cell r="D153" t="str">
            <v>Urugan Tanah Dipadatkan</v>
          </cell>
          <cell r="E153" t="str">
            <v>m³</v>
          </cell>
          <cell r="F153">
            <v>5899.6</v>
          </cell>
          <cell r="G153">
            <v>2.5</v>
          </cell>
          <cell r="H153">
            <v>14749</v>
          </cell>
        </row>
        <row r="154">
          <cell r="D154" t="str">
            <v>Pekerjaan Pasangan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D155" t="str">
            <v>Pasangan Batu Kali 1 : 4</v>
          </cell>
          <cell r="E155" t="str">
            <v>m³</v>
          </cell>
          <cell r="F155">
            <v>272405</v>
          </cell>
          <cell r="G155">
            <v>17</v>
          </cell>
          <cell r="H155">
            <v>4630885</v>
          </cell>
        </row>
        <row r="156">
          <cell r="D156" t="str">
            <v>Pekerjaan Beton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D157" t="str">
            <v>Beton Cor 1 : 2 : 3</v>
          </cell>
          <cell r="E157" t="str">
            <v>m³</v>
          </cell>
          <cell r="F157">
            <v>386704.38</v>
          </cell>
          <cell r="G157">
            <v>2.1</v>
          </cell>
          <cell r="H157">
            <v>812079.19800000009</v>
          </cell>
        </row>
        <row r="158">
          <cell r="D158" t="str">
            <v>Baja IWF 15</v>
          </cell>
          <cell r="E158" t="str">
            <v>kg</v>
          </cell>
          <cell r="F158">
            <v>25558.13</v>
          </cell>
          <cell r="G158">
            <v>1570</v>
          </cell>
          <cell r="H158">
            <v>40126264.100000001</v>
          </cell>
        </row>
        <row r="159">
          <cell r="D159" t="str">
            <v>Begisting</v>
          </cell>
          <cell r="E159" t="str">
            <v>m²</v>
          </cell>
          <cell r="F159">
            <v>69950.25</v>
          </cell>
          <cell r="G159">
            <v>10</v>
          </cell>
          <cell r="H159">
            <v>699502.5</v>
          </cell>
        </row>
        <row r="160">
          <cell r="D160" t="str">
            <v>Lain - Lain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D161" t="str">
            <v>Pengecatan Pipa</v>
          </cell>
          <cell r="E161" t="str">
            <v>m²</v>
          </cell>
          <cell r="F161">
            <v>32379</v>
          </cell>
          <cell r="G161">
            <v>50</v>
          </cell>
          <cell r="H161">
            <v>1618950</v>
          </cell>
        </row>
        <row r="170">
          <cell r="D170" t="str">
            <v>Reservoar di BATUSESA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D171" t="str">
            <v>Pekerjaan Tanah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</row>
        <row r="172">
          <cell r="D172" t="str">
            <v>Stripping</v>
          </cell>
          <cell r="E172" t="str">
            <v>m²</v>
          </cell>
          <cell r="F172">
            <v>2886.38</v>
          </cell>
          <cell r="G172">
            <v>15</v>
          </cell>
          <cell r="H172">
            <v>43295.700000000004</v>
          </cell>
        </row>
        <row r="173">
          <cell r="D173" t="str">
            <v>Galian Tanah Berbatu (mekanik)</v>
          </cell>
          <cell r="E173" t="str">
            <v>m³</v>
          </cell>
          <cell r="F173">
            <v>30745</v>
          </cell>
          <cell r="G173">
            <v>15</v>
          </cell>
          <cell r="H173">
            <v>461175</v>
          </cell>
        </row>
        <row r="174">
          <cell r="D174" t="str">
            <v>Galian Tanah Biasa (mekanik)</v>
          </cell>
          <cell r="E174" t="str">
            <v>m³</v>
          </cell>
          <cell r="F174">
            <v>10346.879999999999</v>
          </cell>
          <cell r="G174">
            <v>30</v>
          </cell>
          <cell r="H174">
            <v>310406.39999999997</v>
          </cell>
        </row>
        <row r="175">
          <cell r="D175" t="str">
            <v>Urugan Tanah Dipadatkan</v>
          </cell>
          <cell r="E175" t="str">
            <v>m³</v>
          </cell>
          <cell r="F175">
            <v>5899.6</v>
          </cell>
          <cell r="G175">
            <v>7</v>
          </cell>
          <cell r="H175">
            <v>41297.200000000004</v>
          </cell>
        </row>
        <row r="176">
          <cell r="D176" t="str">
            <v>Urugan Pasir Dipadatkan</v>
          </cell>
          <cell r="E176" t="str">
            <v>m³</v>
          </cell>
          <cell r="F176">
            <v>68447.94</v>
          </cell>
          <cell r="G176">
            <v>15</v>
          </cell>
          <cell r="H176">
            <v>1026719.1000000001</v>
          </cell>
        </row>
        <row r="177">
          <cell r="D177" t="str">
            <v>Pekerjaan Pasangan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D178" t="str">
            <v>Pasangan Batu Kali 1 : 4</v>
          </cell>
          <cell r="E178" t="str">
            <v>m³</v>
          </cell>
          <cell r="F178">
            <v>272405</v>
          </cell>
          <cell r="G178">
            <v>20</v>
          </cell>
          <cell r="H178">
            <v>5448100</v>
          </cell>
        </row>
        <row r="179">
          <cell r="D179" t="str">
            <v>Pekerjaan Acian 1 : 2</v>
          </cell>
          <cell r="E179" t="str">
            <v>m²</v>
          </cell>
          <cell r="F179">
            <v>8911.75</v>
          </cell>
          <cell r="G179">
            <v>45</v>
          </cell>
          <cell r="H179">
            <v>401028.75</v>
          </cell>
        </row>
        <row r="180">
          <cell r="D180" t="str">
            <v>Pekerjaan Beton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D181" t="str">
            <v>Beton B0 1 : 3 : 5</v>
          </cell>
          <cell r="E181" t="str">
            <v>m³</v>
          </cell>
          <cell r="F181">
            <v>337120</v>
          </cell>
          <cell r="G181">
            <v>2</v>
          </cell>
          <cell r="H181">
            <v>674240</v>
          </cell>
        </row>
        <row r="182">
          <cell r="D182" t="str">
            <v>Beton Cor 1 : 2 : 3</v>
          </cell>
          <cell r="E182" t="str">
            <v>m³</v>
          </cell>
          <cell r="F182">
            <v>386704.38</v>
          </cell>
          <cell r="G182">
            <v>15</v>
          </cell>
          <cell r="H182">
            <v>5800565.7000000002</v>
          </cell>
        </row>
        <row r="183">
          <cell r="D183" t="str">
            <v>Baja Tulangan</v>
          </cell>
          <cell r="E183" t="str">
            <v>kg</v>
          </cell>
          <cell r="F183">
            <v>6752.34</v>
          </cell>
          <cell r="G183">
            <v>3900</v>
          </cell>
          <cell r="H183">
            <v>26334126</v>
          </cell>
        </row>
        <row r="184">
          <cell r="D184" t="str">
            <v>Begisting</v>
          </cell>
          <cell r="E184" t="str">
            <v>m²</v>
          </cell>
          <cell r="F184">
            <v>69950.25</v>
          </cell>
          <cell r="G184">
            <v>110</v>
          </cell>
          <cell r="H184">
            <v>7694527.5</v>
          </cell>
        </row>
        <row r="185">
          <cell r="D185" t="str">
            <v>Water Proofing</v>
          </cell>
          <cell r="E185" t="str">
            <v>m²</v>
          </cell>
          <cell r="F185">
            <v>27305</v>
          </cell>
          <cell r="G185">
            <v>60</v>
          </cell>
          <cell r="H185">
            <v>1638300</v>
          </cell>
        </row>
        <row r="186">
          <cell r="D186" t="str">
            <v>Water Stop</v>
          </cell>
          <cell r="E186" t="str">
            <v>m</v>
          </cell>
          <cell r="F186">
            <v>56330</v>
          </cell>
          <cell r="G186">
            <v>60</v>
          </cell>
          <cell r="H186">
            <v>3379800</v>
          </cell>
        </row>
        <row r="187">
          <cell r="D187" t="str">
            <v>Pekerjaan Lain - Lain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D188" t="str">
            <v>Penutup Manhole</v>
          </cell>
          <cell r="E188" t="str">
            <v>bh</v>
          </cell>
          <cell r="F188">
            <v>350718.75</v>
          </cell>
          <cell r="G188">
            <v>1</v>
          </cell>
          <cell r="H188">
            <v>350718.75</v>
          </cell>
        </row>
        <row r="191">
          <cell r="D191" t="str">
            <v>PERPIPAAN MATA AIR KE RESV. INTAKE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D192" t="str">
            <v>Steel Pipe DN 550 mm</v>
          </cell>
          <cell r="E192" t="str">
            <v>m</v>
          </cell>
          <cell r="F192">
            <v>1165452.29</v>
          </cell>
          <cell r="G192">
            <v>240</v>
          </cell>
          <cell r="H192">
            <v>279708549.60000002</v>
          </cell>
        </row>
        <row r="193">
          <cell r="D193" t="str">
            <v>Steel Pipe DN 250 mm</v>
          </cell>
          <cell r="E193" t="str">
            <v>m</v>
          </cell>
          <cell r="F193">
            <v>438035.63</v>
          </cell>
          <cell r="G193">
            <v>12</v>
          </cell>
          <cell r="H193">
            <v>5256427.5600000005</v>
          </cell>
        </row>
        <row r="194">
          <cell r="D194" t="str">
            <v>Fudle Joint AF (Steel) DN 550 mm</v>
          </cell>
          <cell r="E194" t="str">
            <v>unit</v>
          </cell>
          <cell r="F194">
            <v>4653868.5</v>
          </cell>
          <cell r="G194">
            <v>2</v>
          </cell>
          <cell r="H194">
            <v>9307737</v>
          </cell>
        </row>
        <row r="195">
          <cell r="D195" t="str">
            <v>Fudle Joint AF (Steel) DN 250 mm</v>
          </cell>
          <cell r="E195" t="str">
            <v>unit</v>
          </cell>
          <cell r="F195">
            <v>2546761</v>
          </cell>
          <cell r="G195">
            <v>1</v>
          </cell>
          <cell r="H195">
            <v>2546761</v>
          </cell>
        </row>
        <row r="196">
          <cell r="D196" t="str">
            <v>Flange Las DN 550 mm</v>
          </cell>
          <cell r="E196" t="str">
            <v>bh</v>
          </cell>
          <cell r="F196">
            <v>1786112.5</v>
          </cell>
          <cell r="G196">
            <v>6</v>
          </cell>
          <cell r="H196">
            <v>10716675</v>
          </cell>
        </row>
        <row r="197">
          <cell r="D197" t="str">
            <v>Flange Las DN 250 mm</v>
          </cell>
          <cell r="E197" t="str">
            <v>bh</v>
          </cell>
          <cell r="F197">
            <v>807862.5</v>
          </cell>
          <cell r="G197">
            <v>6</v>
          </cell>
          <cell r="H197">
            <v>4847175</v>
          </cell>
        </row>
        <row r="198">
          <cell r="D198" t="str">
            <v>A.F. Steel Bend 45° DN 550 mm</v>
          </cell>
          <cell r="E198" t="str">
            <v>bh</v>
          </cell>
          <cell r="F198">
            <v>3557067.5</v>
          </cell>
          <cell r="G198">
            <v>2</v>
          </cell>
          <cell r="H198">
            <v>7114135</v>
          </cell>
        </row>
        <row r="199">
          <cell r="D199" t="str">
            <v>A.F. Steel Bend 90° DN 250 mm</v>
          </cell>
          <cell r="E199" t="str">
            <v>bh</v>
          </cell>
          <cell r="F199">
            <v>3557067.5</v>
          </cell>
          <cell r="G199">
            <v>2</v>
          </cell>
          <cell r="H199">
            <v>7114135</v>
          </cell>
        </row>
        <row r="200">
          <cell r="D200" t="str">
            <v>A.F. Gate Valve PN 16 DN 250 mm</v>
          </cell>
          <cell r="E200" t="str">
            <v>unit</v>
          </cell>
          <cell r="F200">
            <v>10184225.460000001</v>
          </cell>
          <cell r="G200">
            <v>1</v>
          </cell>
          <cell r="H200">
            <v>10184225.460000001</v>
          </cell>
        </row>
        <row r="201">
          <cell r="D201" t="str">
            <v>A.F. Gate Valve PN 16 DN 550 mm</v>
          </cell>
          <cell r="E201" t="str">
            <v>unit</v>
          </cell>
          <cell r="F201">
            <v>27846800</v>
          </cell>
          <cell r="G201">
            <v>1</v>
          </cell>
          <cell r="H201">
            <v>27846800</v>
          </cell>
        </row>
        <row r="203">
          <cell r="D203" t="str">
            <v>PERPIPAAN DI RESERVOIR INTAKE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</row>
        <row r="204">
          <cell r="D204" t="str">
            <v>Fudle Joint AF (Steel) DN 750 mm</v>
          </cell>
          <cell r="E204" t="str">
            <v>unit</v>
          </cell>
          <cell r="F204">
            <v>6843159.75</v>
          </cell>
          <cell r="G204">
            <v>2</v>
          </cell>
          <cell r="H204">
            <v>13686319.5</v>
          </cell>
        </row>
        <row r="205">
          <cell r="D205" t="str">
            <v>Fudle Joint AF (Steel) DN 550 mm</v>
          </cell>
          <cell r="E205" t="str">
            <v>unit</v>
          </cell>
          <cell r="F205">
            <v>4653868.5</v>
          </cell>
          <cell r="G205">
            <v>1</v>
          </cell>
          <cell r="H205">
            <v>4653868.5</v>
          </cell>
        </row>
        <row r="206">
          <cell r="D206" t="str">
            <v>Fudle Joint AF (Steel) DN 250 mm</v>
          </cell>
          <cell r="E206" t="str">
            <v>unit</v>
          </cell>
          <cell r="F206">
            <v>2546761</v>
          </cell>
          <cell r="G206">
            <v>6</v>
          </cell>
          <cell r="H206">
            <v>15280566</v>
          </cell>
        </row>
        <row r="207">
          <cell r="D207" t="str">
            <v>A.F. Steel Bend 90° DN 750 mm</v>
          </cell>
          <cell r="E207" t="str">
            <v>bh</v>
          </cell>
          <cell r="F207">
            <v>4390837.5</v>
          </cell>
          <cell r="G207">
            <v>3</v>
          </cell>
          <cell r="H207">
            <v>13172512.5</v>
          </cell>
        </row>
        <row r="208">
          <cell r="D208" t="str">
            <v>A.F. Steel Bend 90° DN 550 mm</v>
          </cell>
          <cell r="E208" t="str">
            <v>bh</v>
          </cell>
          <cell r="F208">
            <v>3557067.5</v>
          </cell>
          <cell r="G208">
            <v>1</v>
          </cell>
          <cell r="H208">
            <v>3557067.5</v>
          </cell>
        </row>
        <row r="209">
          <cell r="D209" t="str">
            <v>A.F. Steel Bend 90° DN 250 mm</v>
          </cell>
          <cell r="E209" t="str">
            <v>bh</v>
          </cell>
          <cell r="F209">
            <v>3557067.5</v>
          </cell>
          <cell r="G209">
            <v>1</v>
          </cell>
          <cell r="H209">
            <v>3557067.5</v>
          </cell>
        </row>
        <row r="210">
          <cell r="D210" t="str">
            <v>Bell Mouth SF DN 750 mm</v>
          </cell>
          <cell r="E210" t="str">
            <v>bh</v>
          </cell>
          <cell r="F210">
            <v>3557067.5</v>
          </cell>
          <cell r="G210">
            <v>1</v>
          </cell>
          <cell r="H210">
            <v>3557067.5</v>
          </cell>
        </row>
        <row r="211">
          <cell r="D211" t="str">
            <v>Bell Mouth SF DN 550 mm</v>
          </cell>
          <cell r="E211" t="str">
            <v>bh</v>
          </cell>
          <cell r="F211">
            <v>2482067.5</v>
          </cell>
          <cell r="G211">
            <v>1</v>
          </cell>
          <cell r="H211">
            <v>2482067.5</v>
          </cell>
        </row>
        <row r="212">
          <cell r="D212" t="str">
            <v>Steel Pipe DN 250 mm</v>
          </cell>
          <cell r="E212" t="str">
            <v>m</v>
          </cell>
          <cell r="F212">
            <v>438035.63</v>
          </cell>
          <cell r="G212">
            <v>12</v>
          </cell>
          <cell r="H212">
            <v>5256427.5600000005</v>
          </cell>
        </row>
        <row r="213">
          <cell r="D213" t="str">
            <v>A.F. Gate Valve PN 10 DN 250 mm</v>
          </cell>
          <cell r="E213" t="str">
            <v>unit</v>
          </cell>
          <cell r="F213">
            <v>9168350.4600000009</v>
          </cell>
          <cell r="G213">
            <v>1</v>
          </cell>
          <cell r="H213">
            <v>9168350.4600000009</v>
          </cell>
        </row>
        <row r="214">
          <cell r="D214" t="str">
            <v>Flange Las DN 250 mm</v>
          </cell>
          <cell r="E214" t="str">
            <v>bh</v>
          </cell>
          <cell r="F214">
            <v>807862.5</v>
          </cell>
          <cell r="G214">
            <v>4</v>
          </cell>
          <cell r="H214">
            <v>3231450</v>
          </cell>
        </row>
        <row r="216">
          <cell r="D216" t="str">
            <v>PERPIPAAN POMPA TRANSMISI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D217" t="str">
            <v>Steel Pipe DN 250 mm</v>
          </cell>
          <cell r="E217" t="str">
            <v>m</v>
          </cell>
          <cell r="F217">
            <v>438035.63</v>
          </cell>
          <cell r="G217">
            <v>6</v>
          </cell>
          <cell r="H217">
            <v>2628213.7800000003</v>
          </cell>
        </row>
        <row r="218">
          <cell r="D218" t="str">
            <v>A.F. Steel Excentric Reducer DN 250x150</v>
          </cell>
          <cell r="E218" t="str">
            <v>bh</v>
          </cell>
          <cell r="F218">
            <v>1892550.94</v>
          </cell>
          <cell r="G218">
            <v>1</v>
          </cell>
          <cell r="H218">
            <v>1892550.94</v>
          </cell>
        </row>
        <row r="219">
          <cell r="D219" t="str">
            <v>A.F. Steel Reducer DN 250x125 mm</v>
          </cell>
          <cell r="E219" t="str">
            <v>bh</v>
          </cell>
          <cell r="F219">
            <v>1680655</v>
          </cell>
          <cell r="G219">
            <v>1</v>
          </cell>
          <cell r="H219">
            <v>1680655</v>
          </cell>
        </row>
        <row r="220">
          <cell r="D220" t="str">
            <v>A.F. Steel Bend 90° DN 250 mm</v>
          </cell>
          <cell r="E220" t="str">
            <v>bh</v>
          </cell>
          <cell r="F220">
            <v>3557067.5</v>
          </cell>
          <cell r="G220">
            <v>1</v>
          </cell>
          <cell r="H220">
            <v>3557067.5</v>
          </cell>
        </row>
        <row r="221">
          <cell r="D221" t="str">
            <v>A.F. Steel Bend 45° DN 250 mm</v>
          </cell>
          <cell r="E221" t="str">
            <v>bh</v>
          </cell>
          <cell r="F221">
            <v>1245817.5</v>
          </cell>
          <cell r="G221">
            <v>5</v>
          </cell>
          <cell r="H221">
            <v>6229087.5</v>
          </cell>
        </row>
        <row r="222">
          <cell r="D222" t="str">
            <v>A.F. Steel Tee Y DN 750x250 mm</v>
          </cell>
          <cell r="E222" t="str">
            <v>bh</v>
          </cell>
          <cell r="F222">
            <v>4331846.88</v>
          </cell>
          <cell r="G222">
            <v>5</v>
          </cell>
          <cell r="H222">
            <v>21659234.399999999</v>
          </cell>
        </row>
        <row r="223">
          <cell r="D223" t="str">
            <v>A.F. Steel Pipe DN 750 mm, L = 1 m</v>
          </cell>
          <cell r="E223" t="str">
            <v>bh</v>
          </cell>
          <cell r="F223">
            <v>1720331.46</v>
          </cell>
          <cell r="G223">
            <v>5</v>
          </cell>
          <cell r="H223">
            <v>8601657.3000000007</v>
          </cell>
        </row>
        <row r="224">
          <cell r="D224" t="str">
            <v>A.F. Steel Bend 45° DN 750 mm</v>
          </cell>
          <cell r="E224" t="str">
            <v>bh</v>
          </cell>
          <cell r="F224">
            <v>4094567.5</v>
          </cell>
          <cell r="G224">
            <v>2</v>
          </cell>
          <cell r="H224">
            <v>8189135</v>
          </cell>
        </row>
        <row r="225">
          <cell r="D225" t="str">
            <v>A.F. Gate Valve PN 16 DN 250 mm</v>
          </cell>
          <cell r="E225" t="str">
            <v>unit</v>
          </cell>
          <cell r="F225">
            <v>10184225.460000001</v>
          </cell>
          <cell r="G225">
            <v>7</v>
          </cell>
          <cell r="H225">
            <v>71289578.219999999</v>
          </cell>
        </row>
        <row r="226">
          <cell r="D226" t="str">
            <v>A.F. Check Valve PN 16 DN 250 mm</v>
          </cell>
          <cell r="E226" t="str">
            <v>bh</v>
          </cell>
          <cell r="F226">
            <v>10110272.880000001</v>
          </cell>
          <cell r="G226">
            <v>1</v>
          </cell>
          <cell r="H226">
            <v>10110272.880000001</v>
          </cell>
        </row>
        <row r="227">
          <cell r="D227" t="str">
            <v>Flexible Connection DN 250 mm</v>
          </cell>
          <cell r="E227" t="str">
            <v>bh</v>
          </cell>
          <cell r="F227">
            <v>2698800.94</v>
          </cell>
          <cell r="G227">
            <v>1</v>
          </cell>
          <cell r="H227">
            <v>2698800.94</v>
          </cell>
        </row>
        <row r="228">
          <cell r="D228" t="str">
            <v>Bell Mouth SF, DN 250 mm</v>
          </cell>
          <cell r="E228" t="str">
            <v>bh</v>
          </cell>
          <cell r="F228">
            <v>955567.5</v>
          </cell>
          <cell r="G228">
            <v>5</v>
          </cell>
          <cell r="H228">
            <v>4777837.5</v>
          </cell>
        </row>
        <row r="229">
          <cell r="D229" t="str">
            <v>Flange Las DN 250 mm</v>
          </cell>
          <cell r="E229" t="str">
            <v>bh</v>
          </cell>
          <cell r="F229">
            <v>807862.5</v>
          </cell>
          <cell r="G229">
            <v>5</v>
          </cell>
          <cell r="H229">
            <v>4039312.5</v>
          </cell>
        </row>
        <row r="230">
          <cell r="D230" t="str">
            <v>Flange Las DN 750 mm</v>
          </cell>
          <cell r="E230" t="str">
            <v>bh</v>
          </cell>
          <cell r="F230">
            <v>1893612.5</v>
          </cell>
          <cell r="G230">
            <v>20</v>
          </cell>
          <cell r="H230">
            <v>37872250</v>
          </cell>
        </row>
        <row r="231">
          <cell r="D231" t="str">
            <v>Pressure Gauge + Gate Valve 1/2"</v>
          </cell>
          <cell r="E231" t="str">
            <v>bh</v>
          </cell>
          <cell r="F231">
            <v>114608.44</v>
          </cell>
          <cell r="G231">
            <v>10</v>
          </cell>
          <cell r="H231">
            <v>1146084.3999999999</v>
          </cell>
        </row>
        <row r="233">
          <cell r="D233" t="str">
            <v>PERPIPAAN KE RESV. TRANSMISI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</row>
        <row r="234">
          <cell r="D234" t="str">
            <v>Steel Pipe DN 750 mm</v>
          </cell>
          <cell r="E234" t="str">
            <v>m</v>
          </cell>
          <cell r="F234">
            <v>1709043.96</v>
          </cell>
          <cell r="G234">
            <v>1900</v>
          </cell>
          <cell r="H234">
            <v>3247183524</v>
          </cell>
        </row>
        <row r="235">
          <cell r="D235" t="str">
            <v>Steel Pipe DN 250 mm</v>
          </cell>
          <cell r="E235" t="str">
            <v>m</v>
          </cell>
          <cell r="F235">
            <v>438035.63</v>
          </cell>
          <cell r="G235">
            <v>12</v>
          </cell>
          <cell r="H235">
            <v>5256427.5600000005</v>
          </cell>
        </row>
        <row r="236">
          <cell r="D236" t="str">
            <v>A.F. Steel Bend 45° DN 750 mm</v>
          </cell>
          <cell r="E236" t="str">
            <v>bh</v>
          </cell>
          <cell r="F236">
            <v>4094567.5</v>
          </cell>
          <cell r="G236">
            <v>17</v>
          </cell>
          <cell r="H236">
            <v>69607647.5</v>
          </cell>
        </row>
        <row r="237">
          <cell r="D237" t="str">
            <v>A.F. Steel Bend 90° DN 250 mm</v>
          </cell>
          <cell r="E237" t="str">
            <v>bh</v>
          </cell>
          <cell r="F237">
            <v>3557067.5</v>
          </cell>
          <cell r="G237">
            <v>5</v>
          </cell>
          <cell r="H237">
            <v>17785337.5</v>
          </cell>
        </row>
        <row r="238">
          <cell r="D238" t="str">
            <v>Flange Las DN 750 mm</v>
          </cell>
          <cell r="E238" t="str">
            <v>bh</v>
          </cell>
          <cell r="F238">
            <v>1893612.5</v>
          </cell>
          <cell r="G238">
            <v>14</v>
          </cell>
          <cell r="H238">
            <v>26510575</v>
          </cell>
        </row>
        <row r="239">
          <cell r="D239" t="str">
            <v>Flange Las DN 250 mm</v>
          </cell>
          <cell r="E239" t="str">
            <v>bh</v>
          </cell>
          <cell r="F239">
            <v>807862.5</v>
          </cell>
          <cell r="G239">
            <v>2</v>
          </cell>
          <cell r="H239">
            <v>1615725</v>
          </cell>
        </row>
        <row r="240">
          <cell r="D240" t="str">
            <v>AF Steel Tee 750x250 mm</v>
          </cell>
          <cell r="E240" t="str">
            <v>bh</v>
          </cell>
          <cell r="F240">
            <v>4331846.88</v>
          </cell>
          <cell r="G240">
            <v>2</v>
          </cell>
          <cell r="H240">
            <v>8663693.7599999998</v>
          </cell>
        </row>
        <row r="241">
          <cell r="D241" t="str">
            <v>AF Steel Tee 750x100 mm</v>
          </cell>
          <cell r="E241" t="str">
            <v>bh</v>
          </cell>
          <cell r="F241">
            <v>4331846.88</v>
          </cell>
          <cell r="G241">
            <v>2</v>
          </cell>
          <cell r="H241">
            <v>8663693.7599999998</v>
          </cell>
        </row>
        <row r="242">
          <cell r="D242" t="str">
            <v>A.F. Smolensky C.V. PN 16 DN 750 mm</v>
          </cell>
          <cell r="E242" t="str">
            <v>bh</v>
          </cell>
          <cell r="F242">
            <v>58769846.880000003</v>
          </cell>
          <cell r="G242">
            <v>2</v>
          </cell>
          <cell r="H242">
            <v>117539693.76000001</v>
          </cell>
        </row>
        <row r="243">
          <cell r="D243" t="str">
            <v>A.F. Gate Valve PN 16 DN 250 mm</v>
          </cell>
          <cell r="E243" t="str">
            <v>unit</v>
          </cell>
          <cell r="F243">
            <v>10184225.460000001</v>
          </cell>
          <cell r="G243">
            <v>2</v>
          </cell>
          <cell r="H243">
            <v>20368450.920000002</v>
          </cell>
        </row>
        <row r="244">
          <cell r="D244" t="str">
            <v>AF Gate Valve PN 16, DN 100 mm</v>
          </cell>
          <cell r="E244" t="str">
            <v>bh</v>
          </cell>
          <cell r="F244">
            <v>2591300.94</v>
          </cell>
          <cell r="G244">
            <v>2</v>
          </cell>
          <cell r="H244">
            <v>5182601.88</v>
          </cell>
        </row>
        <row r="245">
          <cell r="D245" t="str">
            <v>Double Air Valve PN 16, DN 100</v>
          </cell>
          <cell r="E245" t="str">
            <v>bh</v>
          </cell>
          <cell r="F245">
            <v>4180675</v>
          </cell>
          <cell r="G245">
            <v>2</v>
          </cell>
          <cell r="H245">
            <v>8361350</v>
          </cell>
        </row>
        <row r="247">
          <cell r="D247" t="str">
            <v>PERPIPAAN DI RESV. TRANSMISI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</row>
        <row r="248">
          <cell r="D248" t="str">
            <v>Fudle Joint AF (Steel) DN 750 mm</v>
          </cell>
          <cell r="E248" t="str">
            <v>unit</v>
          </cell>
          <cell r="F248">
            <v>6843159.75</v>
          </cell>
          <cell r="G248">
            <v>3</v>
          </cell>
          <cell r="H248">
            <v>20529479.25</v>
          </cell>
        </row>
        <row r="249">
          <cell r="D249" t="str">
            <v>Fudle Joint AF (Steel) DN 250 mm</v>
          </cell>
          <cell r="E249" t="str">
            <v>unit</v>
          </cell>
          <cell r="F249">
            <v>2546761</v>
          </cell>
          <cell r="G249">
            <v>2</v>
          </cell>
          <cell r="H249">
            <v>5093522</v>
          </cell>
        </row>
        <row r="250">
          <cell r="D250" t="str">
            <v>Steel Pipe DN 250 mm</v>
          </cell>
          <cell r="E250" t="str">
            <v>m</v>
          </cell>
          <cell r="F250">
            <v>438035.63</v>
          </cell>
          <cell r="G250">
            <v>12</v>
          </cell>
          <cell r="H250">
            <v>5256427.5600000005</v>
          </cell>
        </row>
        <row r="251">
          <cell r="D251" t="str">
            <v>A.F. Gate Valve PN 10 DN 750 mm</v>
          </cell>
          <cell r="E251" t="str">
            <v>unit</v>
          </cell>
          <cell r="F251">
            <v>46446125.460000001</v>
          </cell>
          <cell r="G251">
            <v>1</v>
          </cell>
          <cell r="H251">
            <v>46446125.460000001</v>
          </cell>
        </row>
        <row r="252">
          <cell r="D252" t="str">
            <v>A.F. Gate Valve PN 10 DN 250 mm</v>
          </cell>
          <cell r="E252" t="str">
            <v>unit</v>
          </cell>
          <cell r="F252">
            <v>9168350.4600000009</v>
          </cell>
          <cell r="G252">
            <v>1</v>
          </cell>
          <cell r="H252">
            <v>9168350.4600000009</v>
          </cell>
        </row>
        <row r="253">
          <cell r="D253" t="str">
            <v>Flange Las DN 250 mm</v>
          </cell>
          <cell r="E253" t="str">
            <v>bh</v>
          </cell>
          <cell r="F253">
            <v>807862.5</v>
          </cell>
          <cell r="G253">
            <v>2</v>
          </cell>
          <cell r="H253">
            <v>1615725</v>
          </cell>
        </row>
        <row r="255">
          <cell r="D255" t="str">
            <v>PERPIPAAN BATUSESA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</row>
        <row r="256">
          <cell r="D256" t="str">
            <v>Pipa GIP dia.1"</v>
          </cell>
          <cell r="E256" t="str">
            <v>m</v>
          </cell>
          <cell r="F256">
            <v>38538.75</v>
          </cell>
          <cell r="G256">
            <v>6</v>
          </cell>
          <cell r="H256">
            <v>231232.5</v>
          </cell>
        </row>
        <row r="257">
          <cell r="D257" t="str">
            <v>Pipa GIP dia.2"</v>
          </cell>
          <cell r="E257" t="str">
            <v>m</v>
          </cell>
          <cell r="F257">
            <v>77037.19</v>
          </cell>
          <cell r="G257">
            <v>30</v>
          </cell>
          <cell r="H257">
            <v>2311115.7000000002</v>
          </cell>
        </row>
        <row r="258">
          <cell r="D258" t="str">
            <v>Pipa GIP dia.4"</v>
          </cell>
          <cell r="E258" t="str">
            <v>m</v>
          </cell>
          <cell r="F258">
            <v>128596.88</v>
          </cell>
          <cell r="G258">
            <v>30</v>
          </cell>
          <cell r="H258">
            <v>3857906.4000000004</v>
          </cell>
        </row>
        <row r="259">
          <cell r="D259" t="str">
            <v>Pipa PVC dia.2", RR, S-10</v>
          </cell>
          <cell r="E259" t="str">
            <v>m</v>
          </cell>
          <cell r="F259">
            <v>21577.94</v>
          </cell>
          <cell r="G259">
            <v>800</v>
          </cell>
          <cell r="H259">
            <v>17262352</v>
          </cell>
        </row>
        <row r="260">
          <cell r="D260" t="str">
            <v>Pipa PVC dia.3", RR, S-10</v>
          </cell>
          <cell r="E260" t="str">
            <v>m</v>
          </cell>
          <cell r="F260">
            <v>40766.69</v>
          </cell>
          <cell r="G260">
            <v>200</v>
          </cell>
          <cell r="H260">
            <v>8153338</v>
          </cell>
        </row>
        <row r="261">
          <cell r="D261" t="str">
            <v>Pipa PVC dia.4", RR, S-10</v>
          </cell>
          <cell r="E261" t="str">
            <v>m</v>
          </cell>
          <cell r="F261">
            <v>59955.44</v>
          </cell>
          <cell r="G261">
            <v>300</v>
          </cell>
          <cell r="H261">
            <v>17986632</v>
          </cell>
        </row>
        <row r="262">
          <cell r="D262" t="str">
            <v>Bend GIP 90° dia.1"</v>
          </cell>
          <cell r="E262" t="str">
            <v>bh</v>
          </cell>
          <cell r="F262">
            <v>10860.19</v>
          </cell>
          <cell r="G262">
            <v>1</v>
          </cell>
          <cell r="H262">
            <v>10860.19</v>
          </cell>
        </row>
        <row r="263">
          <cell r="D263" t="str">
            <v>Bend GIP 90° dia.2"</v>
          </cell>
          <cell r="E263" t="str">
            <v>bh</v>
          </cell>
          <cell r="F263">
            <v>29995.19</v>
          </cell>
          <cell r="G263">
            <v>4</v>
          </cell>
          <cell r="H263">
            <v>119980.76</v>
          </cell>
        </row>
        <row r="264">
          <cell r="D264" t="str">
            <v>Bend GIP 90° dia.4"</v>
          </cell>
          <cell r="E264" t="str">
            <v>bh</v>
          </cell>
          <cell r="F264">
            <v>65577.69</v>
          </cell>
          <cell r="G264">
            <v>2</v>
          </cell>
          <cell r="H264">
            <v>131155.38</v>
          </cell>
        </row>
        <row r="265">
          <cell r="D265" t="str">
            <v>Bend PVC 90° dia.2"</v>
          </cell>
          <cell r="E265" t="str">
            <v>bh</v>
          </cell>
          <cell r="F265">
            <v>34187.69</v>
          </cell>
          <cell r="G265">
            <v>8</v>
          </cell>
          <cell r="H265">
            <v>273501.52</v>
          </cell>
        </row>
        <row r="266">
          <cell r="D266" t="str">
            <v>Bend PVC 90° dia.3"</v>
          </cell>
          <cell r="E266" t="str">
            <v>bh</v>
          </cell>
          <cell r="F266">
            <v>119112.69</v>
          </cell>
          <cell r="G266">
            <v>20</v>
          </cell>
          <cell r="H266">
            <v>2382253.7999999998</v>
          </cell>
        </row>
        <row r="267">
          <cell r="D267" t="str">
            <v>Bend PVC 90° dia.4"</v>
          </cell>
          <cell r="E267" t="str">
            <v>bh</v>
          </cell>
          <cell r="F267">
            <v>119650.19</v>
          </cell>
          <cell r="G267">
            <v>4</v>
          </cell>
          <cell r="H267">
            <v>478600.76</v>
          </cell>
        </row>
        <row r="268">
          <cell r="D268" t="str">
            <v>Foot Valve with strainer dia.1"</v>
          </cell>
          <cell r="E268" t="str">
            <v>bh</v>
          </cell>
          <cell r="F268">
            <v>58590.19</v>
          </cell>
          <cell r="G268">
            <v>1</v>
          </cell>
          <cell r="H268">
            <v>58590.19</v>
          </cell>
        </row>
        <row r="269">
          <cell r="D269" t="str">
            <v>Flexible Joint dia.1"</v>
          </cell>
          <cell r="E269" t="str">
            <v>bh</v>
          </cell>
          <cell r="F269">
            <v>254777.69</v>
          </cell>
          <cell r="G269">
            <v>1</v>
          </cell>
          <cell r="H269">
            <v>254777.69</v>
          </cell>
        </row>
        <row r="270">
          <cell r="D270" t="str">
            <v>Flexible Joint dia.2"</v>
          </cell>
          <cell r="E270" t="str">
            <v>bh</v>
          </cell>
          <cell r="F270">
            <v>373027.69</v>
          </cell>
          <cell r="G270">
            <v>1</v>
          </cell>
          <cell r="H270">
            <v>373027.69</v>
          </cell>
        </row>
        <row r="271">
          <cell r="D271" t="str">
            <v>Increaser GIP dia. 1"x2"</v>
          </cell>
          <cell r="E271" t="str">
            <v>bh</v>
          </cell>
          <cell r="F271">
            <v>12257.69</v>
          </cell>
          <cell r="G271">
            <v>1</v>
          </cell>
          <cell r="H271">
            <v>12257.69</v>
          </cell>
        </row>
        <row r="272">
          <cell r="D272" t="str">
            <v>A.F. Gate Valve dia.2"</v>
          </cell>
          <cell r="E272" t="str">
            <v>bh</v>
          </cell>
          <cell r="F272">
            <v>771315.19</v>
          </cell>
          <cell r="G272">
            <v>4</v>
          </cell>
          <cell r="H272">
            <v>3085260.76</v>
          </cell>
        </row>
        <row r="273">
          <cell r="D273" t="str">
            <v>A.F. Cnock Valve dia.2"</v>
          </cell>
          <cell r="E273" t="str">
            <v>bh</v>
          </cell>
          <cell r="F273">
            <v>631565.18999999994</v>
          </cell>
          <cell r="G273">
            <v>1</v>
          </cell>
          <cell r="H273">
            <v>631565.18999999994</v>
          </cell>
        </row>
        <row r="274">
          <cell r="D274" t="str">
            <v>A.F. Gate Valve dia.3"</v>
          </cell>
          <cell r="E274" t="str">
            <v>bh</v>
          </cell>
          <cell r="F274">
            <v>970190.19</v>
          </cell>
          <cell r="G274">
            <v>4</v>
          </cell>
          <cell r="H274">
            <v>3880760.76</v>
          </cell>
        </row>
        <row r="275">
          <cell r="D275" t="str">
            <v>A.F. Gate Valve dia.4"</v>
          </cell>
          <cell r="E275" t="str">
            <v>bh</v>
          </cell>
          <cell r="F275">
            <v>1400190.19</v>
          </cell>
          <cell r="G275">
            <v>1</v>
          </cell>
          <cell r="H275">
            <v>1400190.19</v>
          </cell>
        </row>
        <row r="276">
          <cell r="D276" t="str">
            <v>Flange Las dia.2"</v>
          </cell>
          <cell r="E276" t="str">
            <v>bh</v>
          </cell>
          <cell r="F276">
            <v>60834.25</v>
          </cell>
          <cell r="G276">
            <v>10</v>
          </cell>
          <cell r="H276">
            <v>608342.5</v>
          </cell>
        </row>
        <row r="277">
          <cell r="D277" t="str">
            <v>Flange Las dia.3"</v>
          </cell>
          <cell r="E277" t="str">
            <v>bh</v>
          </cell>
          <cell r="F277">
            <v>81796.75</v>
          </cell>
          <cell r="G277">
            <v>8</v>
          </cell>
          <cell r="H277">
            <v>654374</v>
          </cell>
        </row>
        <row r="278">
          <cell r="D278" t="str">
            <v>Flange Las dia.4"</v>
          </cell>
          <cell r="E278" t="str">
            <v>bh</v>
          </cell>
          <cell r="F278">
            <v>88784.25</v>
          </cell>
          <cell r="G278">
            <v>2</v>
          </cell>
          <cell r="H278">
            <v>177568.5</v>
          </cell>
        </row>
        <row r="279">
          <cell r="D279" t="str">
            <v>Flange Socket dia.2"</v>
          </cell>
          <cell r="E279" t="str">
            <v>bh</v>
          </cell>
          <cell r="F279">
            <v>98580.19</v>
          </cell>
          <cell r="G279">
            <v>1</v>
          </cell>
          <cell r="H279">
            <v>98580.19</v>
          </cell>
        </row>
        <row r="280">
          <cell r="D280" t="str">
            <v>Flange Socket dia.4"</v>
          </cell>
          <cell r="E280" t="str">
            <v>bh</v>
          </cell>
          <cell r="F280">
            <v>167057.69</v>
          </cell>
          <cell r="G280">
            <v>1</v>
          </cell>
          <cell r="H280">
            <v>167057.69</v>
          </cell>
        </row>
        <row r="281">
          <cell r="D281" t="str">
            <v>Tee PVC dia 4"x3"</v>
          </cell>
          <cell r="E281" t="str">
            <v>bh</v>
          </cell>
          <cell r="F281">
            <v>321642.69</v>
          </cell>
          <cell r="G281">
            <v>1</v>
          </cell>
          <cell r="H281">
            <v>321642.69</v>
          </cell>
        </row>
        <row r="282">
          <cell r="D282" t="str">
            <v>Reducer dia.4"x3"</v>
          </cell>
          <cell r="E282" t="str">
            <v>bh</v>
          </cell>
          <cell r="F282">
            <v>75145.19</v>
          </cell>
          <cell r="G282">
            <v>1</v>
          </cell>
          <cell r="H282">
            <v>75145.19</v>
          </cell>
        </row>
        <row r="283">
          <cell r="D283" t="str">
            <v>Pressure Gauge + Gate Valve 1/2"</v>
          </cell>
          <cell r="E283" t="str">
            <v>bh</v>
          </cell>
          <cell r="F283">
            <v>114608.44</v>
          </cell>
          <cell r="G283">
            <v>10</v>
          </cell>
          <cell r="H283">
            <v>1146084.3999999999</v>
          </cell>
        </row>
      </sheetData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BUP Gd I (2)"/>
      <sheetName val="HARGA"/>
      <sheetName val="ANALISA SNI"/>
      <sheetName val="TAMBAHAN"/>
      <sheetName val="besi 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DAF-2"/>
      <sheetName val="ANALISA SNI'13 "/>
      <sheetName val="ANALISA"/>
      <sheetName val="I-KAMAR"/>
      <sheetName val="HARSAT"/>
      <sheetName val="bahan SNI"/>
      <sheetName val="analis"/>
      <sheetName val="Analisa MEP"/>
      <sheetName val="Kesepakatan Upah"/>
      <sheetName val="SD (1)"/>
      <sheetName val="Bldg"/>
      <sheetName val="MATERIAL"/>
      <sheetName val="BQ"/>
      <sheetName val="PRICE"/>
      <sheetName val="HARGA"/>
      <sheetName val="BIAYA ALAT"/>
      <sheetName val="UPAH &amp; 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ahan"/>
      <sheetName val="analis"/>
      <sheetName val="rab"/>
      <sheetName val="rekap"/>
      <sheetName val="harian"/>
      <sheetName val="bhn1"/>
      <sheetName val="bhn"/>
      <sheetName val="cuaca"/>
      <sheetName val="time"/>
      <sheetName val="kwi upah"/>
      <sheetName val="kwi truck"/>
      <sheetName val="kwi bsa"/>
      <sheetName val="kwi SI"/>
      <sheetName val="kwi as"/>
      <sheetName val="kwi pr"/>
      <sheetName val="kwi ps"/>
      <sheetName val="kwi ba"/>
      <sheetName val="amprah"/>
      <sheetName val="biaya"/>
      <sheetName val="biaya 1"/>
      <sheetName val="BSA"/>
      <sheetName val="SI"/>
      <sheetName val="as"/>
      <sheetName val="pr"/>
      <sheetName val="ps"/>
      <sheetName val="ba"/>
      <sheetName val="stock"/>
      <sheetName val="ps bsa"/>
      <sheetName val="ps si"/>
      <sheetName val="ps as"/>
      <sheetName val="ps pr"/>
      <sheetName val="ps ps"/>
      <sheetName val="ps ba"/>
      <sheetName val="TK"/>
      <sheetName val="TK 1"/>
      <sheetName val="TK 2"/>
      <sheetName val="TK 3"/>
      <sheetName val="TK 4"/>
      <sheetName val="TK 5"/>
      <sheetName val="banding"/>
      <sheetName val="time kls 1"/>
      <sheetName val="ba tk"/>
      <sheetName val="cek teori"/>
      <sheetName val="resche"/>
      <sheetName val="resche (2)"/>
      <sheetName val="rab "/>
      <sheetName val="aula"/>
      <sheetName val="resche benar"/>
      <sheetName val="resche benar2"/>
      <sheetName val="cek teori (2)"/>
      <sheetName val="retime"/>
      <sheetName val="m1"/>
      <sheetName val="m2"/>
      <sheetName val="m3"/>
      <sheetName val="m4"/>
      <sheetName val="bl1"/>
      <sheetName val="m5"/>
      <sheetName val="m6"/>
      <sheetName val="m7"/>
      <sheetName val="m8a"/>
      <sheetName val="bl2a"/>
      <sheetName val="m9a"/>
      <sheetName val="m10a"/>
      <sheetName val="m11a"/>
      <sheetName val="m12"/>
      <sheetName val="bl3"/>
      <sheetName val="m13"/>
      <sheetName val="m14"/>
      <sheetName val="m15"/>
      <sheetName val="m8"/>
      <sheetName val="bl2"/>
      <sheetName val="m9"/>
      <sheetName val="m10"/>
      <sheetName val="m11"/>
      <sheetName val="upah"/>
      <sheetName val="absen"/>
      <sheetName val="ANALISA"/>
      <sheetName val="Upah&amp;Bahan"/>
      <sheetName val="ANALISA SNI'07(ubh bgsting)"/>
      <sheetName val="Uph&amp;bhn"/>
      <sheetName val="Reservoir"/>
      <sheetName val="Material"/>
      <sheetName val="LOADDAT"/>
      <sheetName val="BAG-2"/>
      <sheetName val="ANALISA SNI'13 "/>
      <sheetName val="boq"/>
      <sheetName val="bau"/>
      <sheetName val="GAJI"/>
    </sheetNames>
    <sheetDataSet>
      <sheetData sheetId="0" refreshError="1"/>
      <sheetData sheetId="1" refreshError="1"/>
      <sheetData sheetId="2" refreshError="1">
        <row r="10">
          <cell r="J10">
            <v>15912.5</v>
          </cell>
        </row>
        <row r="15">
          <cell r="J15">
            <v>53365</v>
          </cell>
        </row>
        <row r="19">
          <cell r="J19">
            <v>5912.5</v>
          </cell>
        </row>
        <row r="59">
          <cell r="J59">
            <v>466492.5</v>
          </cell>
        </row>
        <row r="75">
          <cell r="J75">
            <v>15144.35</v>
          </cell>
        </row>
        <row r="82">
          <cell r="J82">
            <v>7808.5</v>
          </cell>
        </row>
        <row r="152">
          <cell r="J152">
            <v>1959047.96</v>
          </cell>
        </row>
        <row r="224">
          <cell r="J224">
            <v>1868688.2</v>
          </cell>
        </row>
        <row r="242">
          <cell r="J242">
            <v>62380</v>
          </cell>
        </row>
        <row r="269">
          <cell r="J269">
            <v>117099.5</v>
          </cell>
        </row>
        <row r="279">
          <cell r="J279">
            <v>46942.5</v>
          </cell>
        </row>
        <row r="296">
          <cell r="J296">
            <v>2342100</v>
          </cell>
        </row>
        <row r="315">
          <cell r="J315">
            <v>19915</v>
          </cell>
        </row>
        <row r="324">
          <cell r="J324">
            <v>33623</v>
          </cell>
        </row>
        <row r="332">
          <cell r="J332">
            <v>3389750</v>
          </cell>
        </row>
        <row r="339">
          <cell r="J339">
            <v>316877</v>
          </cell>
        </row>
        <row r="348">
          <cell r="J348">
            <v>179450</v>
          </cell>
        </row>
        <row r="358">
          <cell r="J358">
            <v>172930</v>
          </cell>
        </row>
        <row r="388">
          <cell r="J388">
            <v>5938.45</v>
          </cell>
        </row>
        <row r="407">
          <cell r="J407">
            <v>12389</v>
          </cell>
        </row>
        <row r="417">
          <cell r="J417">
            <v>30370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Sheet12"/>
      <sheetName val="Sheet10"/>
      <sheetName val="div.8"/>
      <sheetName val="div.7"/>
      <sheetName val="div.6"/>
      <sheetName val="div.5"/>
      <sheetName val="div.4"/>
      <sheetName val="div.3"/>
      <sheetName val="div.2"/>
      <sheetName val="mob"/>
      <sheetName val="ub"/>
      <sheetName val="alt"/>
      <sheetName val="alt1"/>
      <sheetName val="aggr"/>
      <sheetName val="A (2)"/>
      <sheetName val="ANALISA SNI'13 "/>
      <sheetName val="DAF-2"/>
      <sheetName val="Elektrikal"/>
      <sheetName val="REF.ONLY"/>
      <sheetName val="H.Satuan"/>
      <sheetName val="bahan SNI"/>
      <sheetName val="analisa"/>
      <sheetName val="Factor"/>
      <sheetName val="Currency Rate"/>
      <sheetName val="Rekapitulasi"/>
      <sheetName val="C.16"/>
      <sheetName val="C.19"/>
      <sheetName val="C.21"/>
      <sheetName val="C.23"/>
      <sheetName val="C.25"/>
      <sheetName val="C.7"/>
      <sheetName val="C.9"/>
      <sheetName val="harga bahan"/>
      <sheetName val="Harga Jasa dan Material"/>
      <sheetName val="Pipe"/>
      <sheetName val="Isolasi Luar Dalam"/>
      <sheetName val="Isolasi Luar"/>
      <sheetName val="harga dasar T-M-A"/>
      <sheetName val="Material"/>
      <sheetName val="DAF-1"/>
      <sheetName val="Hrg_Sat"/>
      <sheetName val="analis"/>
      <sheetName val="bahan"/>
      <sheetName val="BAG-2"/>
      <sheetName val="FINISHING"/>
      <sheetName val="BQ-Str"/>
      <sheetName val="Bill-5.2"/>
      <sheetName val="Bill-9.1"/>
      <sheetName val="Bill-6.1.1-6.1.3"/>
      <sheetName val="satuan_pek_ars"/>
      <sheetName val="HRG BHN"/>
      <sheetName val="ANALISA ALAT BER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>
        <row r="48">
          <cell r="J48" t="str">
            <v>{menubranch utama}</v>
          </cell>
        </row>
      </sheetData>
      <sheetData sheetId="12" refreshError="1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 UP BAK PENGUMPUL"/>
      <sheetName val="Rekap"/>
      <sheetName val="RAB"/>
      <sheetName val="BACK UP GOR "/>
      <sheetName val="BACK UP PENATTAN LAPANGAN BOLA "/>
      <sheetName val="BACK UP TOWER AIR"/>
      <sheetName val="BACK UP TEMPAT SUCI "/>
      <sheetName val="ub"/>
      <sheetName val="DAF-2"/>
      <sheetName val="bahan SNI"/>
      <sheetName val="Analisa"/>
      <sheetName val="Material"/>
      <sheetName val="harga bahan"/>
      <sheetName val="URAIAN "/>
      <sheetName val="LS-Rutin"/>
      <sheetName val="hrg sat1"/>
      <sheetName val="Har_mat"/>
      <sheetName val="analis"/>
      <sheetName val="Factor"/>
      <sheetName val="Currency Rate"/>
    </sheetNames>
    <sheetDataSet>
      <sheetData sheetId="0"/>
      <sheetData sheetId="1">
        <row r="39">
          <cell r="H39" t="e">
            <v>#REF!</v>
          </cell>
        </row>
      </sheetData>
      <sheetData sheetId="2"/>
      <sheetData sheetId="3">
        <row r="15">
          <cell r="H15">
            <v>1164.5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LE ALAT"/>
      <sheetName val="ATB pers (2)"/>
      <sheetName val="FOTO PR"/>
      <sheetName val="Sheet3"/>
      <sheetName val="G.umum"/>
      <sheetName val="SCHE vareto"/>
      <sheetName val="ATB pers"/>
      <sheetName val="BQ diva"/>
      <sheetName val="Item7"/>
      <sheetName val="MAT BARU AC"/>
      <sheetName val="H.Satuan"/>
      <sheetName val="CashFlow"/>
      <sheetName val="AC +"/>
      <sheetName val="an.ATB G"/>
      <sheetName val="an.AC"/>
      <sheetName val="an.ATB L"/>
      <sheetName val="ATB +"/>
      <sheetName val="Mat"/>
      <sheetName val="Alat DC"/>
      <sheetName val="Camp"/>
      <sheetName val="Kap.Tenaga"/>
      <sheetName val="H_Satuan"/>
      <sheetName val=""/>
      <sheetName val="IDLE_ALAT"/>
      <sheetName val="ATB_pers_(2)"/>
      <sheetName val="FOTO_PR"/>
      <sheetName val="G_umum"/>
      <sheetName val="SCHE_vareto"/>
      <sheetName val="ATB_pers"/>
      <sheetName val="BQ_diva"/>
      <sheetName val="MAT_BARU_AC"/>
      <sheetName val="H_Satuan1"/>
      <sheetName val="AC_+"/>
      <sheetName val="an_ATB_G"/>
      <sheetName val="an_AC"/>
      <sheetName val="an_ATB_L"/>
      <sheetName val="ATB_+"/>
      <sheetName val="Alat_DC"/>
      <sheetName val="Kap_Tenaga"/>
      <sheetName val="STD Lanjutan"/>
      <sheetName val="NS Lanjutan"/>
      <sheetName val="HRG BHN"/>
      <sheetName val="Agregat Halus &amp; Kasar"/>
      <sheetName val="FA"/>
      <sheetName val="Analisa HS"/>
      <sheetName val="LO"/>
      <sheetName val="Kr tengahDiva"/>
      <sheetName val="Isolasi Luar Dalam"/>
      <sheetName val="Isolasi Luar"/>
      <sheetName val="Subkon"/>
      <sheetName val="B - Norelec"/>
      <sheetName val="Break_down"/>
      <sheetName val="Equipment"/>
      <sheetName val="01A- RAB"/>
      <sheetName val="REKAP_ARSITEKTUR."/>
      <sheetName val="RAB.ADMINISTRASI PUSAT (1)"/>
      <sheetName val="G_SUMMARY"/>
      <sheetName val="Man Power"/>
      <sheetName val="DAPRO"/>
      <sheetName val="BL"/>
      <sheetName val="L3 An H Sat Mob"/>
      <sheetName val="Markup"/>
      <sheetName val="BTL-Persiapan"/>
      <sheetName val="BTL-Bau"/>
      <sheetName val="BTL-alat"/>
      <sheetName val="BTL-Rupa"/>
      <sheetName val="bahan"/>
      <sheetName val="L-Mechanical"/>
      <sheetName val="ESCON"/>
      <sheetName val="Material"/>
      <sheetName val="Upah"/>
      <sheetName val="KET"/>
      <sheetName val="Equip"/>
      <sheetName val="TELEPON"/>
      <sheetName val="PROTEKSI PETIR"/>
      <sheetName val="KABEL FEEDER"/>
      <sheetName val="PENRNGN &amp; KTK-KNTK"/>
      <sheetName val="REKAP-MEK"/>
      <sheetName val="EQ_an"/>
      <sheetName val="GFA-20-N"/>
      <sheetName val="RAB_HREZ"/>
      <sheetName val="ANAL_HREZ"/>
      <sheetName val="FIRE FIGHTING"/>
      <sheetName val="Master 1.0"/>
      <sheetName val="SITE-E"/>
      <sheetName val="BASEMENT"/>
      <sheetName val="Anls"/>
      <sheetName val="BAG-2"/>
      <sheetName val="Bill No 2.1 Cold Water System"/>
      <sheetName val="Civil Works"/>
      <sheetName val="analysis"/>
      <sheetName val="Fin-Bengkel"/>
      <sheetName val="Fin-Showroom"/>
      <sheetName val="Hal_Pagar"/>
      <sheetName val="Str-Bengkel"/>
      <sheetName val="Str-Showroom"/>
      <sheetName val="GASATAGG.XLS"/>
      <sheetName val="Informasi"/>
      <sheetName val="L_Mechanical"/>
      <sheetName val="rab me (by owner) "/>
      <sheetName val="BQ (by owner)"/>
      <sheetName val="NS GD.UTAMA"/>
      <sheetName val="ANAL.BOW"/>
      <sheetName val="EXTERNAL WORK"/>
      <sheetName val="upahbahan"/>
      <sheetName val="rab me (fisik)"/>
      <sheetName val="LOADDAT"/>
      <sheetName val="Cover"/>
      <sheetName val="ANAL. ME"/>
      <sheetName val="BW analisa cika 2005"/>
      <sheetName val="REKAP"/>
      <sheetName val="rekap mekanikal"/>
      <sheetName val="Analisa _ Upah"/>
      <sheetName val="BAG_2"/>
      <sheetName val="Data"/>
      <sheetName val="villa"/>
      <sheetName val="M&amp;E R"/>
      <sheetName val="RAB PERSIAPAN "/>
      <sheetName val="AHSP"/>
      <sheetName val="Scedule(S-Curve)"/>
      <sheetName val="WT-LIST"/>
      <sheetName val="Anal"/>
      <sheetName val="U_rate"/>
      <sheetName val="Art"/>
      <sheetName val="CPAoC"/>
      <sheetName val="ANAL_BOW"/>
      <sheetName val="alat,bahan,sub"/>
      <sheetName val="AC-C"/>
      <sheetName val="A"/>
      <sheetName val="Fill this out first..."/>
      <sheetName val="Fill this out first___"/>
      <sheetName val="5-Peralatan"/>
      <sheetName val="hardas"/>
      <sheetName val="BOQ KSN"/>
      <sheetName val="BHN"/>
      <sheetName val="Eng_Hrs"/>
      <sheetName val="HARGA ALAT"/>
      <sheetName val="UMUM"/>
      <sheetName val="BASIC"/>
      <sheetName val="ETAB 1"/>
      <sheetName val="analisa"/>
      <sheetName val="BANGUNAN PENUNJANG"/>
      <sheetName val="har-sat"/>
      <sheetName val="BoQ C4"/>
      <sheetName val="harga"/>
      <sheetName val="LISTRIK"/>
      <sheetName val="F ALARM"/>
      <sheetName val="Persiapan"/>
      <sheetName val="1.B"/>
      <sheetName val="Sat Upah"/>
      <sheetName val="HS Alat"/>
      <sheetName val="HS Upah"/>
      <sheetName val="HS Sub-Kon"/>
      <sheetName val="Analisa ME (2)"/>
      <sheetName val="HB "/>
      <sheetName val="Analisa &amp; Upah"/>
      <sheetName val="Pipe"/>
      <sheetName val="M_12 _2_"/>
      <sheetName val="anal_alat"/>
      <sheetName val="hsd"/>
      <sheetName val="Unit Rate"/>
      <sheetName val="BQ Stdr R-1"/>
      <sheetName val="Transfer Pump"/>
      <sheetName val="pricing"/>
      <sheetName val="Boq"/>
      <sheetName val="bill qty"/>
      <sheetName val="meth hsl nego"/>
      <sheetName val="DPENSIUN"/>
      <sheetName val="AC_C"/>
      <sheetName val="Daftar berat"/>
      <sheetName val="Telephone"/>
      <sheetName val="Rek_ELEKT"/>
      <sheetName val="Fire Alarm"/>
      <sheetName val="AC"/>
      <sheetName val="Duct"/>
      <sheetName val="MON_OH"/>
      <sheetName val="BQWH3"/>
      <sheetName val="D &amp; W sizes"/>
      <sheetName val="D _ W sizes"/>
      <sheetName val="Bill of Qty MEP"/>
      <sheetName val="eq_data"/>
      <sheetName val="coeff"/>
      <sheetName val="Cable 150kV Ref."/>
      <sheetName val="CBL"/>
      <sheetName val="Harga Satuan"/>
      <sheetName val="sheet 2"/>
      <sheetName val="RAB ME"/>
      <sheetName val="RAW MATERIALS "/>
      <sheetName val="COST-PERSON-J.O."/>
      <sheetName val="RENTAL1"/>
      <sheetName val="EQ"/>
      <sheetName val="Valve"/>
      <sheetName val="Sanitair+Drain"/>
      <sheetName val="Flange"/>
      <sheetName val="Pipa (2)"/>
      <sheetName val="Lamp BAP"/>
      <sheetName val="Div2"/>
      <sheetName val="MAP-1"/>
      <sheetName val="HARSAT"/>
      <sheetName val="Pos 4-1"/>
      <sheetName val="AHS-E"/>
      <sheetName val="BQ-ME"/>
      <sheetName val="Rekap Prelim"/>
      <sheetName val="Dasboard"/>
      <sheetName val="H_Upah"/>
      <sheetName val="H-Upah"/>
      <sheetName val="Fin_Bengkel"/>
      <sheetName val="Fin_Showroom"/>
      <sheetName val="Str_Bengkel"/>
      <sheetName val="Str_Showroom"/>
      <sheetName val="Rate"/>
      <sheetName val="Mat.Mek"/>
      <sheetName val="IDLE_ALAT1"/>
      <sheetName val="ATB_pers_(2)1"/>
      <sheetName val="FOTO_PR1"/>
      <sheetName val="G_umum1"/>
      <sheetName val="SCHE_vareto1"/>
      <sheetName val="ATB_pers1"/>
      <sheetName val="BQ_diva1"/>
      <sheetName val="MAT_BARU_AC1"/>
      <sheetName val="H_Satuan2"/>
      <sheetName val="AC_+1"/>
      <sheetName val="an_ATB_G1"/>
      <sheetName val="an_AC1"/>
      <sheetName val="an_ATB_L1"/>
      <sheetName val="ATB_+1"/>
      <sheetName val="Alat_DC1"/>
      <sheetName val="Kap_Tenaga1"/>
      <sheetName val="HRG_BHN"/>
      <sheetName val="Agregat_Halus_&amp;_Kasar"/>
      <sheetName val="Analisa_HS"/>
      <sheetName val="Kr_tengahDiva"/>
      <sheetName val="B_-_Norelec"/>
      <sheetName val="Isolasi_Luar_Dalam"/>
      <sheetName val="Isolasi_Luar"/>
      <sheetName val="Man_Power"/>
      <sheetName val="L3_An_H_Sat_Mob"/>
      <sheetName val="Analisa ME"/>
      <sheetName val="ALAT"/>
      <sheetName val="MAIN EQUIP AC"/>
      <sheetName val="Upah Bahan"/>
      <sheetName val="index"/>
      <sheetName val="351BQMCN"/>
      <sheetName val="EE-PROP"/>
      <sheetName val="DUTCH CONE"/>
      <sheetName val="공정양식"/>
      <sheetName val="slab"/>
      <sheetName val="Rekap Direct Cost"/>
      <sheetName val="Urai _ Guide Post"/>
      <sheetName val="Met_Pas Batu"/>
      <sheetName val="Urai_Galian Tanah"/>
      <sheetName val="Met_ Minor"/>
      <sheetName val="analis"/>
      <sheetName val="Anal Koef"/>
      <sheetName val="Cessie"/>
      <sheetName val="R.A.B."/>
      <sheetName val="Perm. Test"/>
      <sheetName val="2_Plumbing"/>
      <sheetName val="3_FF"/>
      <sheetName val="Material&amp;Upah"/>
      <sheetName val="Piping"/>
      <sheetName val="AHS str"/>
      <sheetName val="name"/>
      <sheetName val="MAPDC"/>
      <sheetName val="Data Ktr Bupati Tapsel"/>
      <sheetName val="BAU"/>
      <sheetName val="DAF-2"/>
      <sheetName val="REK"/>
      <sheetName val="Panel"/>
      <sheetName val="Inst_penerangan_"/>
      <sheetName val="Plumbing"/>
      <sheetName val="Petir"/>
      <sheetName val="MATV"/>
      <sheetName val="CCTV"/>
      <sheetName val="Alarm"/>
      <sheetName val="Hydran _ springkler"/>
      <sheetName val="BasicPrice"/>
      <sheetName val="Hsat1"/>
      <sheetName val="New MADC"/>
      <sheetName val="bahan+upah"/>
      <sheetName val="AHSbj"/>
      <sheetName val="analisa_gedung"/>
      <sheetName val="Koefisien"/>
      <sheetName val="I-KAMAR"/>
      <sheetName val="MADC"/>
      <sheetName val="bilangan"/>
      <sheetName val="Project_P"/>
      <sheetName val="ANALIS.1"/>
      <sheetName val="BOI-me"/>
      <sheetName val="MUA"/>
      <sheetName val="BQ struktur"/>
      <sheetName val="AHS"/>
      <sheetName val="hs"/>
      <sheetName val="RKP PLUMBING"/>
      <sheetName val="BQ Arsit"/>
      <sheetName val="An HarSatPek"/>
      <sheetName val="Sat Bah &amp; Up"/>
      <sheetName val="Analisa Pusaka Jaya"/>
      <sheetName val="BASIC-PRICE"/>
      <sheetName val="NS GD.UGD"/>
      <sheetName val="STD GD.UGD"/>
      <sheetName val="Report detil kondisi"/>
      <sheetName val="ANALISA 1"/>
      <sheetName val="4-Basic Price"/>
      <sheetName val="HSD_Alat"/>
      <sheetName val="Daftar Upah,Bhn,&amp; alat"/>
      <sheetName val="Lead Schedule"/>
      <sheetName val="NP"/>
      <sheetName val="DKH"/>
      <sheetName val="Rekap Biaya"/>
      <sheetName val="ANALISA HARGA SATUAN"/>
      <sheetName val="REKAP TOTAL"/>
      <sheetName val="Jadwal"/>
      <sheetName val="Daf 1"/>
      <sheetName val="J"/>
      <sheetName val="2.NSB."/>
      <sheetName val="2.SB"/>
      <sheetName val="pinjen"/>
      <sheetName val="M.ITEM"/>
      <sheetName val="BHN.Ars"/>
      <sheetName val="7.NS.H"/>
      <sheetName val="Daf_ No_ _ 4_2"/>
      <sheetName val="Rates"/>
      <sheetName val="GH Quantity"/>
      <sheetName val="D.1.2_LT- 1 ~ Atap"/>
      <sheetName val="Market"/>
      <sheetName val="Bill 5 Summary"/>
      <sheetName val="FINISHING"/>
      <sheetName val="M"/>
      <sheetName val="Peralatan"/>
      <sheetName val="BOOQ"/>
      <sheetName val="ENC.14"/>
      <sheetName val="ANALISA SNI"/>
      <sheetName val="ub"/>
      <sheetName val="EMS"/>
      <sheetName val="RAB"/>
      <sheetName val="Bill_Qua"/>
      <sheetName val="Rkp"/>
      <sheetName val="Up&amp;Bhn "/>
      <sheetName val="Sheet1"/>
      <sheetName val="own"/>
      <sheetName val="5-ALAT(1)"/>
      <sheetName val="anal_hs"/>
      <sheetName val="ISIAN"/>
      <sheetName val="Bq Ars"/>
      <sheetName val="KEBALAT"/>
      <sheetName val="FINAL"/>
      <sheetName val="CRUSER"/>
      <sheetName val="kki"/>
      <sheetName val="fin pro centers"/>
      <sheetName val="SUMMARY"/>
      <sheetName val="LATIH1"/>
      <sheetName val="Data2"/>
      <sheetName val="FAK"/>
      <sheetName val="ana_str"/>
      <sheetName val="REKAP ARSITEKTUR"/>
      <sheetName val="OVERHEAD"/>
      <sheetName val="rincian per proyek"/>
      <sheetName val="MASTER"/>
      <sheetName val="Terbilang"/>
      <sheetName val="KAN. LOKAL"/>
      <sheetName val="SUMBER"/>
      <sheetName val="Terbilang sertifikat"/>
      <sheetName val="H. Dasar"/>
      <sheetName val="Sat Alat"/>
      <sheetName val="PB_B_"/>
      <sheetName val="Analisa 2"/>
      <sheetName val="Upah dan bahan"/>
      <sheetName val="analisa "/>
      <sheetName val="SDM"/>
      <sheetName val="MAP"/>
      <sheetName val="AC LOAD"/>
      <sheetName val="AKUN"/>
      <sheetName val="DAFTAR HARGA"/>
      <sheetName val="database-emp"/>
      <sheetName val="may'03"/>
      <sheetName val="PENJ.NERACA"/>
      <sheetName val="CASH FLOW"/>
      <sheetName val="struktur tdk dipakai"/>
      <sheetName val="Mtd_Pelak"/>
      <sheetName val="ELEMEN"/>
      <sheetName val="QSS"/>
      <sheetName val="Bill Of Quantity"/>
      <sheetName val="BGN PENUNJANG"/>
      <sheetName val="daftar_harga"/>
      <sheetName val="PRICE-COMP"/>
      <sheetName val="keb-BHN"/>
      <sheetName val="KH Bahagia"/>
      <sheetName val="????"/>
      <sheetName val="Rincian"/>
      <sheetName val="komponen"/>
      <sheetName val="AN Panel"/>
      <sheetName val="NS"/>
      <sheetName val="Estimate"/>
      <sheetName val="Bill 4 Summary"/>
      <sheetName val="대비표"/>
      <sheetName val="bill_qty"/>
      <sheetName val="meth_hsl_nego"/>
      <sheetName val="AN_Panel"/>
      <sheetName val="HS_Alat"/>
      <sheetName val="HS_Upah"/>
      <sheetName val="HS_Sub-Kon"/>
      <sheetName val="ALEK"/>
      <sheetName val="MEP"/>
      <sheetName val="D_S_UPAH"/>
      <sheetName val="Progress"/>
      <sheetName val="BasPri"/>
      <sheetName val="List Plant"/>
      <sheetName val="SAP"/>
      <sheetName val="analisa stroke"/>
      <sheetName val="Uph&amp;bhn"/>
      <sheetName val="UPH,BHN,ALT"/>
      <sheetName val="REKAP ME"/>
      <sheetName val="struktur"/>
      <sheetName val="B _ Norelec"/>
      <sheetName val="Site Expenses"/>
      <sheetName val="2. MVAC R1"/>
      <sheetName val="SOP"/>
      <sheetName val="Input monthly capex"/>
      <sheetName val="Cover Daf-2"/>
      <sheetName val="ANALISA-HST"/>
      <sheetName val="T-3.4 Cost of Equipment"/>
      <sheetName val="bq"/>
      <sheetName val="HARDAS-ALAT"/>
      <sheetName val="HARDAS-MAT"/>
      <sheetName val="dasar"/>
      <sheetName val="An H.Sat Pek.Ut"/>
      <sheetName val="list"/>
      <sheetName val="Harga Sat Das"/>
      <sheetName val="T-3.2 UP Labour"/>
      <sheetName val="T-3.3 UP Material"/>
      <sheetName val="pivot2"/>
      <sheetName val="pivot1"/>
      <sheetName val="KONTRAK INDUK BULANAN"/>
      <sheetName val="PDMP"/>
      <sheetName val="PCE"/>
      <sheetName val="PRODUK"/>
      <sheetName val="TOOL-ME"/>
      <sheetName val="GFA 22"/>
      <sheetName val="CC-20-N"/>
      <sheetName val="An_Basic"/>
      <sheetName val="소업1교"/>
      <sheetName val="AnalisaKantor"/>
      <sheetName val="QUARRY"/>
      <sheetName val="Rekapitulasi"/>
      <sheetName val="Profil"/>
      <sheetName val="#REF"/>
      <sheetName val="BoQA"/>
      <sheetName val="U&amp;B"/>
      <sheetName val="3.3b"/>
      <sheetName val="Sheet2"/>
      <sheetName val="T. Cs Log P III"/>
      <sheetName val="Upah&amp;Bahan"/>
      <sheetName val="Sec I ML"/>
      <sheetName val="Cash Flow bulanan"/>
      <sheetName val="[Kr tengahࡄiva.xls聝H_Satua聮"/>
      <sheetName val="IDL聅_AL聁T"/>
      <sheetName val="SCH聅_vareto"/>
      <sheetName val="[Kr te࡮gahࡄiva.xls聝MAT_BAR聕_AC"/>
      <sheetName val="[Kr tengahࡄiva࠮xls聝H_Satua聮1"/>
      <sheetName val="[Kࡲ tengahࡄiva.xls聝Kap聟Tenaga"/>
      <sheetName val="[Kࡲ te࡮gahࡄiva.xls聝Ana聬isa HS"/>
      <sheetName val="B -耠Nor聥lec"/>
      <sheetName val="Man耠Pow聥r"/>
      <sheetName val="[Kࡲ tengahࡄiva.xls聝5-P聥ralatan"/>
      <sheetName val="[Kࡲ te࡮gahࡄiva࠮xls聝Inf聯rmasi"/>
      <sheetName val="BTL耭ala聴"/>
      <sheetName val="BTL-Rup聡"/>
      <sheetName val="[Kr te࡮gahࡄiva.xls聝upahbahan"/>
      <sheetName val="[Kr tengahࡄiva࠮xls聝01A- RA聂"/>
      <sheetName val="BASEMEN联"/>
      <sheetName val="[Kr tengahࡄiva࠮xls聝NS GD.U联AMA"/>
      <sheetName val="[Kr tengahࡄiva.xls聝Str耭Bengkel"/>
      <sheetName val="[Kࡲ te࡮gahࡄiva࠮xls聝ANA职.BOW"/>
      <sheetName val="M_12 _2聟"/>
      <sheetName val="Mat聥ria聬"/>
      <sheetName val="[Kࡲ tengahࡄiva.xls聝G_SUMMARY"/>
      <sheetName val="GFA耭20-聎"/>
      <sheetName val="RAB聟HRE聚"/>
      <sheetName val="[Kr tengahDiva.xls聝ANAL_HREZ"/>
      <sheetName val="ANAL. M聅"/>
      <sheetName val="[Kr tengahDiva.xls聝analysis"/>
      <sheetName val="anal_al聡t"/>
      <sheetName val="[Kr tengah?iva.xls?H_Satua?"/>
      <sheetName val="IDL?_AL?T"/>
      <sheetName val="SCH?_vareto"/>
      <sheetName val="[Kr te?gah?iva.xls?MAT_BAR?_AC"/>
      <sheetName val="[Kr tengah?iva?xls?H_Satua?1"/>
      <sheetName val="[K? tengah?iva.xls?Kap?Tenaga"/>
      <sheetName val="[K? te?gah?iva.xls?Ana?isa HS"/>
      <sheetName val="B -?Nor?lec"/>
      <sheetName val="Man?Pow?r"/>
      <sheetName val="[K? tengah?iva.xls?5-P?ralatan"/>
      <sheetName val="[K? te?gah?iva?xls?Inf?rmasi"/>
      <sheetName val="BTL?ala?"/>
      <sheetName val="BTL-Rup?"/>
      <sheetName val="[Kr te?gah?iva.xls?upahbahan"/>
      <sheetName val="[Kr tengah?iva?xls?01A- RA?"/>
      <sheetName val="BASEMEN?"/>
      <sheetName val="[Kr tengah?iva?xls?NS GD.U?AMA"/>
      <sheetName val="[Kr tengah?iva.xls?Str?Bengkel"/>
      <sheetName val="[K? te?gah?iva?xls?ANA?.BOW"/>
      <sheetName val="M_12 _2?"/>
      <sheetName val="Mat?ria?"/>
      <sheetName val="[K? tengah?iva.xls?G_SUMMARY"/>
      <sheetName val="GFA?20-?"/>
      <sheetName val="RAB?HRE?"/>
      <sheetName val="[Kr tengahDiva.xls?ANAL_HREZ"/>
      <sheetName val="ANAL. M?"/>
      <sheetName val="[Kr tengahDiva.xls?analysis"/>
      <sheetName val="anal_al?t"/>
      <sheetName val="rab_me_(by_owner)_"/>
      <sheetName val="BQ_(by_owner)"/>
      <sheetName val="rab_me_(fisik)"/>
      <sheetName val="Daftar_berat"/>
      <sheetName val="Fill_this_out_first___"/>
      <sheetName val="rekap_mekanikal"/>
      <sheetName val="Analisa___Upah"/>
      <sheetName val="Analisa_&amp;_Upah"/>
      <sheetName val="GASATAGG_XLS"/>
      <sheetName val="EXTERNAL_WORK"/>
      <sheetName val="ANAL_BOW1"/>
      <sheetName val="M_12__2_"/>
      <sheetName val="Bill_No_2_1_Cold_Water_System"/>
      <sheetName val="Civil_Works"/>
      <sheetName val="D___W_sizes"/>
      <sheetName val="FIRE_FIGHTING"/>
      <sheetName val="Analisa_ME_(2)"/>
      <sheetName val="Fire_Alarm"/>
      <sheetName val="F_ALARM"/>
      <sheetName val="Bill_of_Qty_MEP"/>
      <sheetName val="01A-_RAB"/>
      <sheetName val="Fill_this_out_first___1"/>
      <sheetName val="1_B"/>
      <sheetName val="NS_GD_UTAMA"/>
      <sheetName val="BoQ_C4"/>
      <sheetName val="STD_Lanjutan"/>
      <sheetName val="NS_Lanjutan"/>
      <sheetName val="Sat_Upah"/>
      <sheetName val="REKAP_ARSITEKTUR_"/>
      <sheetName val="BOQ_KSN"/>
      <sheetName val="RAB_ADMINISTRASI_PUSAT_(1)"/>
      <sheetName val="ANAL__ME"/>
      <sheetName val="BW_analisa_cika_2005"/>
      <sheetName val="M&amp;E_R"/>
      <sheetName val="RAB_PERSIAPAN_"/>
      <sheetName val="Rekap_Prelim"/>
      <sheetName val="Pos_4-1"/>
      <sheetName val="PROTEKSI_PETIR"/>
      <sheetName val="KABEL_FEEDER"/>
      <sheetName val="PENRNGN_&amp;_KTK-KNTK"/>
      <sheetName val="Master_1_0"/>
      <sheetName val="BANGUNAN_PENUNJANG"/>
      <sheetName val="Mat_Mek"/>
      <sheetName val="D_&amp;_W_sizes"/>
      <sheetName val="Cable_150kV_Ref_"/>
      <sheetName val="MAIN_EQUIP_AC"/>
      <sheetName val="ANALIS_1"/>
      <sheetName val="DUTCH_CONE"/>
      <sheetName val="List of Eqp"/>
      <sheetName val="UPA"/>
      <sheetName val="UshDeb00"/>
      <sheetName val="DIV1"/>
      <sheetName val="Data Sei Belutu"/>
      <sheetName val="610.6"/>
      <sheetName val="610.5"/>
      <sheetName val="Data Sinabung"/>
      <sheetName val="Kuantitas"/>
      <sheetName val="____"/>
      <sheetName val="Dashboard"/>
      <sheetName val="alm"/>
      <sheetName val="SELISIH HARGA"/>
      <sheetName val="CH"/>
      <sheetName val="bilangkas"/>
      <sheetName val="Summary Sheets"/>
      <sheetName val="INDEKS"/>
      <sheetName val="JABATAN"/>
      <sheetName val="REF.ONLY"/>
      <sheetName val="RAB_STR"/>
      <sheetName val="Hrg_Bahan"/>
      <sheetName val="Mat.Elk"/>
      <sheetName val="AHS Isolasi"/>
      <sheetName val="Ref"/>
      <sheetName val="OHD"/>
      <sheetName val="Sat~Bahu"/>
      <sheetName val="Trafo"/>
      <sheetName val="Elekt"/>
      <sheetName val="PConsCS"/>
      <sheetName val="dia-in"/>
      <sheetName val="PileCap"/>
      <sheetName val="ANAL TEKNIK"/>
      <sheetName val="Monitor"/>
      <sheetName val="bhn FINAL"/>
      <sheetName val="An-Sipil"/>
      <sheetName val="M.Pekerjaan"/>
      <sheetName val="HDasar"/>
      <sheetName val="faktor"/>
      <sheetName val="ME Apt2"/>
      <sheetName val="Rate Analysis"/>
      <sheetName val="Harsat Bahan"/>
      <sheetName val="_Kr tengahࡄiva.xls聝H_Satua聮"/>
      <sheetName val="_Kr te࡮gahࡄiva.xls聝MAT_BAR聕_AC"/>
      <sheetName val="_Kr tengahࡄiva࠮xls聝H_Satua聮1"/>
      <sheetName val="_Kࡲ tengahࡄiva.xls聝Kap聟Tenaga"/>
      <sheetName val="_Kࡲ te࡮gahࡄiva.xls聝Ana聬isa HS"/>
      <sheetName val="_Kࡲ tengahࡄiva.xls聝5-P聥ralatan"/>
      <sheetName val="_Kࡲ te࡮gahࡄiva࠮xls聝Inf聯rmasi"/>
      <sheetName val="_Kr te࡮gahࡄiva.xls聝upahbahan"/>
      <sheetName val="_Kr tengahࡄiva࠮xls聝01A- RA聂"/>
      <sheetName val="_Kr tengahࡄiva࠮xls聝NS GD.U联AMA"/>
      <sheetName val="_Kr tengahࡄiva.xls聝Str耭Bengkel"/>
      <sheetName val="_Kࡲ te࡮gahࡄiva࠮xls聝ANA职.BOW"/>
      <sheetName val="_Kࡲ tengahࡄiva.xls聝G_SUMMARY"/>
      <sheetName val="_Kr tengahDiva.xls聝ANAL_HREZ"/>
      <sheetName val="_Kr tengahDiva.xls聝analysis"/>
      <sheetName val="dtxl"/>
      <sheetName val="Ｎｏ.13"/>
      <sheetName val="Analisa Harga"/>
      <sheetName val="SEX"/>
      <sheetName val="3.Mob"/>
      <sheetName val="S-Curve-print"/>
      <sheetName val="hitungan"/>
      <sheetName val="schman"/>
      <sheetName val="schmat"/>
      <sheetName val="gvl"/>
      <sheetName val="Currency Rate"/>
      <sheetName val="Basic Price"/>
      <sheetName val="ANALISA BANGLI"/>
      <sheetName val="Harsat_marina"/>
      <sheetName val="ana_struktur"/>
      <sheetName val="HB"/>
      <sheetName val="TE TS FA LAN MATV"/>
      <sheetName val="PO-2"/>
      <sheetName val="Investment Valuation"/>
      <sheetName val="DAF-1"/>
      <sheetName val="Page"/>
      <sheetName val="Pengalaman Per"/>
      <sheetName val="HARGA MATERIAL"/>
      <sheetName val="Blk B1"/>
      <sheetName val="bidang"/>
      <sheetName val="PC"/>
      <sheetName val="II.MAIN-LOB"/>
      <sheetName val="Rkp Total"/>
      <sheetName val="Kode"/>
      <sheetName val="Unit Cost"/>
      <sheetName val="On Time"/>
      <sheetName val="Curup"/>
      <sheetName val="Prabu"/>
      <sheetName val="PESANTREN"/>
      <sheetName val="G"/>
      <sheetName val="STR"/>
      <sheetName val="List Material"/>
      <sheetName val="1.2"/>
      <sheetName val="33"/>
      <sheetName val="ELEC STIS"/>
      <sheetName val="Appendix 2(SatDas)"/>
      <sheetName val="kuantts"/>
      <sheetName val="Har-sat-dasr"/>
      <sheetName val="daftar analisa"/>
      <sheetName val="Analisa (ok)"/>
      <sheetName val="input"/>
      <sheetName val="RAB 1"/>
      <sheetName val="RAB 2"/>
      <sheetName val="RAB 3"/>
      <sheetName val="BQ _by owner_"/>
      <sheetName val="Material-List,mekanikal"/>
      <sheetName val="Price list"/>
      <sheetName val="Data-Masukan"/>
      <sheetName val="SAT-DAS"/>
      <sheetName val="IDLE_ALAT2"/>
      <sheetName val="ATB_pers_(2)2"/>
      <sheetName val="FOTO_PR2"/>
      <sheetName val="G_umum2"/>
      <sheetName val="SCHE_vareto2"/>
      <sheetName val="ATB_pers2"/>
      <sheetName val="BQ_diva2"/>
      <sheetName val="MAT_BARU_AC2"/>
      <sheetName val="H_Satuan3"/>
      <sheetName val="AC_+2"/>
      <sheetName val="an_ATB_G2"/>
      <sheetName val="an_AC2"/>
      <sheetName val="an_ATB_L2"/>
      <sheetName val="ATB_+2"/>
      <sheetName val="Alat_DC2"/>
      <sheetName val="Kap_Tenaga2"/>
      <sheetName val="HRG_BHN1"/>
      <sheetName val="Agregat_Halus_&amp;_Kasar1"/>
      <sheetName val="Analisa_HS1"/>
      <sheetName val="L3_An_H_Sat_Mob1"/>
      <sheetName val="Kr_tengahDiva1"/>
      <sheetName val="Isolasi_Luar_Dalam1"/>
      <sheetName val="Isolasi_Luar1"/>
      <sheetName val="B_-_Norelec1"/>
      <sheetName val="Man_Power1"/>
      <sheetName val="Perm__Test"/>
      <sheetName val="KAN__LOKAL"/>
      <sheetName val="HB_"/>
      <sheetName val="Unit_Rate"/>
      <sheetName val="BQ_Stdr_R-1"/>
      <sheetName val="Transfer_Pump"/>
      <sheetName val="GH_Quantity"/>
      <sheetName val="Harga_Satuan"/>
      <sheetName val="RAW_MATERIALS_"/>
      <sheetName val="COST-PERSON-J_O_"/>
      <sheetName val="Upah_dan_bahan"/>
      <sheetName val="analisa_"/>
      <sheetName val="NS_GD_UGD"/>
      <sheetName val="STD_GD_UGD"/>
      <sheetName val="HARGA_ALAT"/>
      <sheetName val="ETAB_1"/>
      <sheetName val="sheet_2"/>
      <sheetName val="RAB_ME"/>
      <sheetName val="Pipa_(2)"/>
      <sheetName val="Lamp_BAP"/>
      <sheetName val="Analisa_ME"/>
      <sheetName val="Upah_Bahan"/>
      <sheetName val="Rekap_Direct_Cost"/>
      <sheetName val="Urai___Guide_Post"/>
      <sheetName val="Met_Pas_Batu"/>
      <sheetName val="Urai_Galian_Tanah"/>
      <sheetName val="Met__Minor"/>
      <sheetName val="AHS_str"/>
      <sheetName val="An_HarSatPek"/>
      <sheetName val="RKP_PLUMBING"/>
      <sheetName val="ANALISA_1"/>
      <sheetName val="4-Basic_Price"/>
      <sheetName val="T-3_4_Cost_of_Equipment"/>
      <sheetName val="Daf_1"/>
      <sheetName val="Data_Ktr_Bupati_Tapsel"/>
      <sheetName val="New_MADC"/>
      <sheetName val="Analisa_Pusaka_Jaya"/>
      <sheetName val="R_A_B_"/>
      <sheetName val="BQ_Arsit"/>
      <sheetName val="Sat_Bah_&amp;_Up"/>
      <sheetName val="Daf__No____4_2"/>
      <sheetName val="fin_pro_centers"/>
      <sheetName val="Lead_Schedule"/>
      <sheetName val="REKAP_ARSITEKTUR"/>
      <sheetName val="rincian_per_proyek"/>
      <sheetName val="BQ_struktur"/>
      <sheetName val="An_H_Sat_Pek_Ut"/>
      <sheetName val="Harga_Sat_Das"/>
      <sheetName val="Analisa_2"/>
      <sheetName val="T-3_2_UP_Labour"/>
      <sheetName val="T-3_3_UP_Material"/>
      <sheetName val="Hydran___springkler"/>
      <sheetName val="Report_detil_kondisi"/>
      <sheetName val="Daftar_Upah,Bhn,&amp;_alat"/>
      <sheetName val="Anal_Koef"/>
      <sheetName val="Rekap_Biaya"/>
      <sheetName val="ANALISA_HARGA_SATUAN"/>
      <sheetName val="REKAP_TOTAL"/>
      <sheetName val="2_NSB_"/>
      <sheetName val="2_SB"/>
      <sheetName val="M_ITEM"/>
      <sheetName val="BHN_Ars"/>
      <sheetName val="7_NS_H"/>
      <sheetName val="D_1_2_LT-_1_~_Atap"/>
      <sheetName val="Input_monthly_capex"/>
      <sheetName val="Bill_5_Summary"/>
      <sheetName val="Bulanan"/>
      <sheetName val="ARSITEKTUR"/>
      <sheetName val="DESBT"/>
      <sheetName val="UPAH BAHAN ARST"/>
      <sheetName val="ANAL-TRM"/>
      <sheetName val="Hargasatuan"/>
      <sheetName val="DivVII"/>
      <sheetName val="GAJI"/>
      <sheetName val="6-AGREGAT"/>
      <sheetName val="Sumber Daya"/>
      <sheetName val="GASATAGG_XLS1"/>
      <sheetName val="EXTERNAL_WORK1"/>
      <sheetName val="rab_me_(by_owner)_1"/>
      <sheetName val="BQ_(by_owner)1"/>
      <sheetName val="rab_me_(fisik)1"/>
      <sheetName val="bill_qty1"/>
      <sheetName val="meth_hsl_nego1"/>
      <sheetName val="HS_Alat1"/>
      <sheetName val="HS_Upah1"/>
      <sheetName val="HS_Sub-Kon1"/>
      <sheetName val="Up&amp;Bhn_"/>
      <sheetName val="PNT"/>
      <sheetName val="REKAP Tbh"/>
      <sheetName val="Urai _Resap pengikat"/>
      <sheetName val="DAF.HRG"/>
      <sheetName val="sanitair"/>
      <sheetName val="A-Pintu"/>
      <sheetName val="4.2 Public"/>
      <sheetName val="Lt 1"/>
      <sheetName val="ANALISA PEK.UMUM"/>
      <sheetName val="TOTAL Agustus"/>
      <sheetName val="PAGE 1 "/>
      <sheetName val="DAF.ALAT"/>
      <sheetName val="Quantity"/>
      <sheetName val="."/>
      <sheetName val="Speck ARSITEK"/>
      <sheetName val="Stden center"/>
      <sheetName val="Pengujian"/>
      <sheetName val="Mobilisasi"/>
      <sheetName val="SUM"/>
      <sheetName val="Du_lieu"/>
      <sheetName val="DHSD"/>
      <sheetName val="Main"/>
      <sheetName val="Ammonia"/>
      <sheetName val="Analisa HSP"/>
      <sheetName val="Galian 1"/>
      <sheetName val="_Kr tengah_iva.xls_H_Satua_"/>
      <sheetName val="IDL__AL_T"/>
      <sheetName val="SCH__vareto"/>
      <sheetName val="_Kr te_gah_iva.xls_MAT_BAR__AC"/>
      <sheetName val="_Kr tengah_iva_xls_H_Satua_1"/>
      <sheetName val="_K_ tengah_iva.xls_Kap_Tenaga"/>
      <sheetName val="_K_ te_gah_iva.xls_Ana_isa HS"/>
      <sheetName val="B -_Nor_lec"/>
      <sheetName val="Man_Pow_r"/>
      <sheetName val="_K_ tengah_iva.xls_5-P_ralatan"/>
      <sheetName val="telp"/>
      <sheetName val="집계표(OPTION)"/>
      <sheetName val="Hrg_elemen"/>
      <sheetName val="hub"/>
      <sheetName val="BIALANG"/>
      <sheetName val="BUL. A"/>
      <sheetName val="MP3"/>
      <sheetName val="K"/>
      <sheetName val="Analisa Upah _ Bahan Plum"/>
      <sheetName val="DATA BASE"/>
      <sheetName val="Div.1"/>
      <sheetName val="Form 4,5,6"/>
      <sheetName val="DMPU&amp;DUP"/>
      <sheetName val="BoQ1"/>
      <sheetName val="RAB-NEGO"/>
      <sheetName val="PL (MONTHLY)"/>
      <sheetName val="revisiSTR-pondasi"/>
      <sheetName val="ASSUM-COMB-Prop"/>
      <sheetName val="_K_ te_gah_iva_xls_Inf_rmasi"/>
      <sheetName val="BTL_ala_"/>
      <sheetName val="BTL-Rup_"/>
      <sheetName val="_Kr te_gah_iva.xls_upahbahan"/>
      <sheetName val="_Kr tengah_iva_xls_01A- RA_"/>
      <sheetName val="BASEMEN_"/>
      <sheetName val="_Kr tengah_iva_xls_NS GD.U_AMA"/>
      <sheetName val="_Kr tengah_iva.xls_Str_Bengkel"/>
      <sheetName val="_K_ te_gah_iva_xls_ANA_.BOW"/>
      <sheetName val="Mat_ria_"/>
      <sheetName val="_K_ tengah_iva.xls_G_SUMMARY"/>
      <sheetName val="GFA_20-_"/>
      <sheetName val="RAB_HRE_"/>
      <sheetName val="_Kr tengahDiva.xls_ANAL_HREZ"/>
      <sheetName val="ANAL. M_"/>
      <sheetName val="_Kr tengahDiva.xls_analysis"/>
      <sheetName val="anal_al_t"/>
      <sheetName val="Daftar Upah"/>
      <sheetName val="Kuantitas &amp; Harga"/>
      <sheetName val="Master Edit"/>
      <sheetName val="Vibro_Roller"/>
      <sheetName val="Hst_mat"/>
      <sheetName val="AI"/>
      <sheetName val="General"/>
      <sheetName val="UPAH&amp;BHN"/>
      <sheetName val="REQDELTA"/>
      <sheetName val="SATDAS"/>
      <sheetName val="01A-_RAB1"/>
      <sheetName val="REKAP_ARSITEKTUR_1"/>
      <sheetName val="RAB_ADMINISTRASI_PUSAT_(1)1"/>
      <sheetName val="rekap_mekanikal1"/>
      <sheetName val="PROTEKSI_PETIR1"/>
      <sheetName val="KABEL_FEEDER1"/>
      <sheetName val="PENRNGN_&amp;_KTK-KNTK1"/>
      <sheetName val="Bill_No_2_1_Cold_Water_System1"/>
      <sheetName val="Civil_Works1"/>
      <sheetName val="NS_GD_UTAMA1"/>
      <sheetName val="BANGUNAN_PENUNJANG1"/>
      <sheetName val="M&amp;E_R1"/>
      <sheetName val="RAB_PERSIAPAN_1"/>
      <sheetName val="FIRE_FIGHTING1"/>
      <sheetName val="Master_1_01"/>
      <sheetName val="Fill_this_out_first___2"/>
      <sheetName val="Fill_this_out_first___3"/>
      <sheetName val="BOQ_KSN1"/>
      <sheetName val="BoQ_C41"/>
      <sheetName val="F_ALARM1"/>
      <sheetName val="STD_Lanjutan1"/>
      <sheetName val="NS_Lanjutan1"/>
      <sheetName val="ANAL_BOW2"/>
      <sheetName val="1_B1"/>
      <sheetName val="ANAL__ME1"/>
      <sheetName val="BW_analisa_cika_20051"/>
      <sheetName val="Analisa___Upah1"/>
      <sheetName val="Sat_Upah1"/>
      <sheetName val="Analisa_ME_(2)1"/>
      <sheetName val="Analisa_&amp;_Upah1"/>
      <sheetName val="M_12__2_1"/>
      <sheetName val="Daftar_berat1"/>
      <sheetName val="Fire_Alarm1"/>
      <sheetName val="D_&amp;_W_sizes1"/>
      <sheetName val="Cable_150kV_Ref_1"/>
      <sheetName val="MAIN_EQUIP_AC1"/>
      <sheetName val="Rekap_Prelim1"/>
      <sheetName val="DUTCH_CONE1"/>
      <sheetName val="Pos_4-11"/>
      <sheetName val="D___W_sizes1"/>
      <sheetName val="Bill_of_Qty_MEP1"/>
      <sheetName val="Mat_Mek1"/>
      <sheetName val="ANALIS_11"/>
      <sheetName val="Terbilang_sertifikat"/>
      <sheetName val="AC_LOAD"/>
      <sheetName val="ENC_14"/>
      <sheetName val="Bill_Of_Quantity"/>
      <sheetName val="BGN_PENUNJANG"/>
      <sheetName val="KH_Bahagia"/>
      <sheetName val="AN_Panel1"/>
      <sheetName val="KONTRAK_INDUK_BULANAN"/>
      <sheetName val="Bq_Ars"/>
      <sheetName val="H__Dasar"/>
      <sheetName val="Sat_Alat"/>
      <sheetName val="Bill_4_Summary"/>
      <sheetName val="GFA_22"/>
      <sheetName val="PENJ_NERACA"/>
      <sheetName val="CASH_FLOW"/>
      <sheetName val="List_of_Eqp"/>
      <sheetName val="REKAP_ME"/>
      <sheetName val="SELISIH_HARGA"/>
      <sheetName val="struktur_tdk_dipakai"/>
      <sheetName val="B___Norelec"/>
      <sheetName val="Site_Expenses"/>
      <sheetName val="2__MVAC_R1"/>
      <sheetName val="Cover_Daf-2"/>
      <sheetName val="[Kr_tengahࡄiva_xls聝H_Satua聮"/>
      <sheetName val="[Kr_te࡮gahࡄiva_xls聝MAT_BAR聕_AC"/>
      <sheetName val="[Kr_tengahࡄiva࠮xls聝H_Satua聮1"/>
      <sheetName val="[Kࡲ_tengahࡄiva_xls聝Kap聟Tenaga"/>
      <sheetName val="[Kࡲ_te࡮gahࡄiva_xls聝Ana聬isa_HS"/>
      <sheetName val="B_-耠Nor聥lec"/>
      <sheetName val="[Kࡲ_tengahࡄiva_xls聝5-P聥ralatan"/>
      <sheetName val="[Kࡲ_te࡮gahࡄiva࠮xls聝Inf聯rmasi"/>
      <sheetName val="[Kr_te࡮gahࡄiva_xls聝upahbahan"/>
      <sheetName val="[Kr_tengahࡄiva࠮xls聝01A-_RA聂"/>
      <sheetName val="[Kr_tengahࡄiva࠮xls聝NS_GD_U联AMA"/>
      <sheetName val="[Kr_tengahࡄiva_xls聝Str耭Bengkel"/>
      <sheetName val="[Kࡲ_te࡮gahࡄiva࠮xls聝ANA职_BOW"/>
      <sheetName val="M_12__2聟"/>
      <sheetName val="[Kࡲ_tengahࡄiva_xls聝G_SUMMARY"/>
      <sheetName val="[Kr_tengahDiva_xls聝ANAL_HREZ"/>
      <sheetName val="ANAL__M聅"/>
      <sheetName val="[Kr_tengahDiva_xls聝analysis"/>
      <sheetName val="3_3b"/>
      <sheetName val="Sec_I_ML"/>
      <sheetName val="Cash_Flow_bulanan"/>
      <sheetName val="[Kr_tengah?iva_xls?H_Satua?"/>
      <sheetName val="[Kr_te?gah?iva_xls?MAT_BAR?_AC"/>
      <sheetName val="[Kr_tengah?iva?xls?H_Satua?1"/>
      <sheetName val="[K?_tengah?iva_xls?Kap?Tenaga"/>
      <sheetName val="[K?_te?gah?iva_xls?Ana?isa_HS"/>
      <sheetName val="B_-?Nor?lec"/>
      <sheetName val="[K?_tengah?iva_xls?5-P?ralatan"/>
      <sheetName val="[K?_te?gah?iva?xls?Inf?rmasi"/>
      <sheetName val="[Kr_te?gah?iva_xls?upahbahan"/>
      <sheetName val="[Kr_tengah?iva?xls?01A-_RA?"/>
      <sheetName val="[Kr_tengah?iva?xls?NS_GD_U?AMA"/>
      <sheetName val="[Kr_tengah?iva_xls?Str?Bengkel"/>
      <sheetName val="[K?_te?gah?iva?xls?ANA?_BOW"/>
      <sheetName val="M_12__2?"/>
      <sheetName val="[K?_tengah?iva_xls?G_SUMMARY"/>
      <sheetName val="[Kr_tengahDiva_xls?ANAL_HREZ"/>
      <sheetName val="ANAL__M?"/>
      <sheetName val="[Kr_tengahDiva_xls?analysis"/>
      <sheetName val="Summary_Sheets"/>
      <sheetName val="T__Cs_Log_P_III"/>
      <sheetName val="REF_ONLY"/>
      <sheetName val="Mat_Elk"/>
      <sheetName val="AHS_Isolasi"/>
      <sheetName val="Data_Sei_Belutu"/>
      <sheetName val="610_6"/>
      <sheetName val="610_5"/>
      <sheetName val="Data_Sinabung"/>
      <sheetName val="List_Plant"/>
      <sheetName val="3_Mob"/>
      <sheetName val="Price_list"/>
      <sheetName val="ANAL_TEKNIK"/>
      <sheetName val="bhn_FINAL"/>
      <sheetName val="TE_TS_FA_LAN_MATV"/>
      <sheetName val="_Kr_tengahࡄiva_xls聝H_Satua聮"/>
      <sheetName val="_Kr_te࡮gahࡄiva_xls聝MAT_BAR聕_AC"/>
      <sheetName val="_Kr_tengahࡄiva࠮xls聝H_Satua聮1"/>
      <sheetName val="_Kࡲ_tengahࡄiva_xls聝Kap聟Tenaga"/>
      <sheetName val="_Kࡲ_te࡮gahࡄiva_xls聝Ana聬isa_HS"/>
      <sheetName val="_Kࡲ_tengahࡄiva_xls聝5-P聥ralatan"/>
      <sheetName val="_Kࡲ_te࡮gahࡄiva࠮xls聝Inf聯rmasi"/>
      <sheetName val="_Kr_te࡮gahࡄiva_xls聝upahbahan"/>
      <sheetName val="_Kr_tengahࡄiva࠮xls聝01A-_RA聂"/>
      <sheetName val="_Kr_tengahࡄiva࠮xls聝NS_GD_U联AMA"/>
      <sheetName val="_Kr_tengahࡄiva_xls聝Str耭Bengkel"/>
      <sheetName val="_Kࡲ_te࡮gahࡄiva࠮xls聝ANA职_BOW"/>
      <sheetName val="_Kࡲ_tengahࡄiva_xls聝G_SUMMARY"/>
      <sheetName val="_Kr_tengahDiva_xls聝ANAL_HREZ"/>
      <sheetName val="_Kr_tengahDiva_xls聝analysis"/>
      <sheetName val="PAGE_1_"/>
      <sheetName val="ME_Apt2"/>
      <sheetName val="Rate_Analysis"/>
      <sheetName val="HARGA_MATERIAL"/>
      <sheetName val="Blk_B1"/>
      <sheetName val="IDLE_ALAT3"/>
      <sheetName val="ATB_pers_(2)3"/>
      <sheetName val="FOTO_PR3"/>
      <sheetName val="G_umum3"/>
      <sheetName val="SCHE_vareto3"/>
      <sheetName val="ATB_pers3"/>
      <sheetName val="BQ_diva3"/>
      <sheetName val="MAT_BARU_AC3"/>
      <sheetName val="H_Satuan4"/>
      <sheetName val="AC_+3"/>
      <sheetName val="an_ATB_G3"/>
      <sheetName val="an_AC3"/>
      <sheetName val="an_ATB_L3"/>
      <sheetName val="ATB_+3"/>
      <sheetName val="Alat_DC3"/>
      <sheetName val="Kap_Tenaga3"/>
      <sheetName val="HRG_BHN2"/>
      <sheetName val="Agregat_Halus_&amp;_Kasar2"/>
      <sheetName val="B_-_Norelec2"/>
      <sheetName val="01A-_RAB2"/>
      <sheetName val="Analisa_HS2"/>
      <sheetName val="Kr_tengahDiva2"/>
      <sheetName val="Isolasi_Luar_Dalam2"/>
      <sheetName val="Isolasi_Luar2"/>
      <sheetName val="REKAP_ARSITEKTUR_2"/>
      <sheetName val="RAB_ADMINISTRASI_PUSAT_(1)2"/>
      <sheetName val="Man_Power2"/>
      <sheetName val="L3_An_H_Sat_Mob2"/>
      <sheetName val="RKP_PLUMBING1"/>
      <sheetName val="HB_1"/>
      <sheetName val="rekap_mekanikal2"/>
      <sheetName val="PROTEKSI_PETIR2"/>
      <sheetName val="KABEL_FEEDER2"/>
      <sheetName val="PENRNGN_&amp;_KTK-KNTK2"/>
      <sheetName val="Bill_No_2_1_Cold_Water_System2"/>
      <sheetName val="Civil_Works2"/>
      <sheetName val="GASATAGG_XLS2"/>
      <sheetName val="rab_me_(by_owner)_2"/>
      <sheetName val="BQ_(by_owner)2"/>
      <sheetName val="NS_GD_UTAMA2"/>
      <sheetName val="BANGUNAN_PENUNJANG2"/>
      <sheetName val="M&amp;E_R2"/>
      <sheetName val="RAB_PERSIAPAN_2"/>
      <sheetName val="FIRE_FIGHTING2"/>
      <sheetName val="Master_1_02"/>
      <sheetName val="EXTERNAL_WORK2"/>
      <sheetName val="Fill_this_out_first___4"/>
      <sheetName val="Fill_this_out_first___5"/>
      <sheetName val="BOQ_KSN2"/>
      <sheetName val="BoQ_C42"/>
      <sheetName val="F_ALARM2"/>
      <sheetName val="STD_Lanjutan2"/>
      <sheetName val="NS_Lanjutan2"/>
      <sheetName val="ANAL_BOW3"/>
      <sheetName val="rab_me_(fisik)2"/>
      <sheetName val="1_B2"/>
      <sheetName val="ANAL__ME2"/>
      <sheetName val="BW_analisa_cika_20052"/>
      <sheetName val="Analisa___Upah2"/>
      <sheetName val="Sat_Upah2"/>
      <sheetName val="HS_Alat2"/>
      <sheetName val="HS_Upah2"/>
      <sheetName val="HS_Sub-Kon2"/>
      <sheetName val="Analisa_ME_(2)2"/>
      <sheetName val="sheet_21"/>
      <sheetName val="RAB_ME1"/>
      <sheetName val="Harga_Satuan1"/>
      <sheetName val="fin_pro_centers1"/>
      <sheetName val="bill_qty2"/>
      <sheetName val="meth_hsl_nego2"/>
      <sheetName val="ANALISA_11"/>
      <sheetName val="4-Basic_Price1"/>
      <sheetName val="R_A_B_1"/>
      <sheetName val="Analisa_&amp;_Upah2"/>
      <sheetName val="M_12__2_2"/>
      <sheetName val="Daftar_berat2"/>
      <sheetName val="Fire_Alarm2"/>
      <sheetName val="D_&amp;_W_sizes2"/>
      <sheetName val="Cable_150kV_Ref_2"/>
      <sheetName val="MAIN_EQUIP_AC2"/>
      <sheetName val="Rekap_Prelim2"/>
      <sheetName val="An_HarSatPek1"/>
      <sheetName val="Unit_Rate1"/>
      <sheetName val="BQ_Stdr_R-11"/>
      <sheetName val="Pipa_(2)1"/>
      <sheetName val="Lamp_BAP1"/>
      <sheetName val="DUTCH_CONE2"/>
      <sheetName val="Rekap_Direct_Cost1"/>
      <sheetName val="Urai___Guide_Post1"/>
      <sheetName val="Met_Pas_Batu1"/>
      <sheetName val="Urai_Galian_Tanah1"/>
      <sheetName val="Met__Minor1"/>
      <sheetName val="Pos_4-12"/>
      <sheetName val="Lead_Schedule1"/>
      <sheetName val="NS_GD_UGD1"/>
      <sheetName val="STD_GD_UGD1"/>
      <sheetName val="D___W_sizes2"/>
      <sheetName val="Bill_of_Qty_MEP2"/>
      <sheetName val="Mat_Mek2"/>
      <sheetName val="Transfer_Pump1"/>
      <sheetName val="RAW_MATERIALS_1"/>
      <sheetName val="COST-PERSON-J_O_1"/>
      <sheetName val="Data_Ktr_Bupati_Tapsel1"/>
      <sheetName val="BQ_struktur1"/>
      <sheetName val="Analisa_ME1"/>
      <sheetName val="Upah_Bahan1"/>
      <sheetName val="ANALIS_12"/>
      <sheetName val="REKAP_ARSITEKTUR1"/>
      <sheetName val="rincian_per_proyek1"/>
      <sheetName val="AHS_str1"/>
      <sheetName val="Daf__No____4_21"/>
      <sheetName val="BQ_Arsit1"/>
      <sheetName val="Sat_Bah_&amp;_Up1"/>
      <sheetName val="Perm__Test1"/>
      <sheetName val="New_MADC1"/>
      <sheetName val="HARGA_ALAT1"/>
      <sheetName val="ETAB_11"/>
      <sheetName val="Daf_11"/>
      <sheetName val="Anal_Koef1"/>
      <sheetName val="Rekap_Biaya1"/>
      <sheetName val="Hydran___springkler1"/>
      <sheetName val="GH_Quantity1"/>
      <sheetName val="Daftar_Upah,Bhn,&amp;_alat1"/>
      <sheetName val="KAN__LOKAL1"/>
      <sheetName val="Terbilang_sertifikat1"/>
      <sheetName val="Bill_5_Summary1"/>
      <sheetName val="Analisa_21"/>
      <sheetName val="Upah_dan_bahan1"/>
      <sheetName val="AC_LOAD1"/>
      <sheetName val="D_1_2_LT-_1_~_Atap1"/>
      <sheetName val="ENC_141"/>
      <sheetName val="2_NSB_1"/>
      <sheetName val="2_SB1"/>
      <sheetName val="M_ITEM1"/>
      <sheetName val="BHN_Ars1"/>
      <sheetName val="7_NS_H1"/>
      <sheetName val="Analisa_Pusaka_Jaya1"/>
      <sheetName val="Report_detil_kondisi1"/>
      <sheetName val="REKAP_TOTAL1"/>
      <sheetName val="Bill_Of_Quantity1"/>
      <sheetName val="BGN_PENUNJANG1"/>
      <sheetName val="KH_Bahagia1"/>
      <sheetName val="AN_Panel2"/>
      <sheetName val="KONTRAK_INDUK_BULANAN1"/>
      <sheetName val="Bq_Ars1"/>
      <sheetName val="Up&amp;Bhn_1"/>
      <sheetName val="H__Dasar1"/>
      <sheetName val="Sat_Alat1"/>
      <sheetName val="ANALISA_HARGA_SATUAN1"/>
      <sheetName val="Bill_4_Summary1"/>
      <sheetName val="GFA_221"/>
      <sheetName val="T-3_4_Cost_of_Equipment1"/>
      <sheetName val="An_H_Sat_Pek_Ut1"/>
      <sheetName val="Harga_Sat_Das1"/>
      <sheetName val="T-3_2_UP_Labour1"/>
      <sheetName val="T-3_3_UP_Material1"/>
      <sheetName val="Input_monthly_capex1"/>
      <sheetName val="PENJ_NERACA1"/>
      <sheetName val="CASH_FLOW1"/>
      <sheetName val="List_of_Eqp1"/>
      <sheetName val="REKAP_ME1"/>
      <sheetName val="SELISIH_HARGA1"/>
      <sheetName val="struktur_tdk_dipakai1"/>
      <sheetName val="B___Norelec1"/>
      <sheetName val="Site_Expenses1"/>
      <sheetName val="2__MVAC_R11"/>
      <sheetName val="Cover_Daf-21"/>
      <sheetName val="[Kr_tengahࡄiva_xls聝H_Satua聮1"/>
      <sheetName val="[Kr_te࡮gahࡄiva_xls聝MAT_BAR聕_AC1"/>
      <sheetName val="[Kr_tengahࡄiva࠮xls聝H_Satua聮11"/>
      <sheetName val="[Kࡲ_tengahࡄiva_xls聝Kap聟Tenaga1"/>
      <sheetName val="[Kࡲ_te࡮gahࡄiva_xls聝Ana聬isa_HS1"/>
      <sheetName val="B_-耠Nor聥lec1"/>
      <sheetName val="[Kࡲ_tengahࡄiva_xls聝5-P聥ralatan1"/>
      <sheetName val="[Kࡲ_te࡮gahࡄiva࠮xls聝Inf聯rmasi1"/>
      <sheetName val="[Kr_te࡮gahࡄiva_xls聝upahbahan1"/>
      <sheetName val="[Kr_tengahࡄiva࠮xls聝01A-_RA聂1"/>
      <sheetName val="[Kr_tengahࡄiva࠮xls聝NS_GD_U联AMA1"/>
      <sheetName val="[Kr_tengahࡄiva_xls聝Str耭Bengkel1"/>
      <sheetName val="[Kࡲ_te࡮gahࡄiva࠮xls聝ANA职_BOW1"/>
      <sheetName val="M_12__2聟1"/>
      <sheetName val="[Kࡲ_tengahࡄiva_xls聝G_SUMMARY1"/>
      <sheetName val="[Kr_tengahDiva_xls聝ANAL_HREZ1"/>
      <sheetName val="ANAL__M聅1"/>
      <sheetName val="[Kr_tengahDiva_xls聝analysis1"/>
      <sheetName val="3_3b1"/>
      <sheetName val="Sec_I_ML1"/>
      <sheetName val="Cash_Flow_bulanan1"/>
      <sheetName val="[Kr_tengah?iva_xls?H_Satua?1"/>
      <sheetName val="[Kr_te?gah?iva_xls?MAT_BAR?_AC1"/>
      <sheetName val="[Kr_tengah?iva?xls?H_Satua?11"/>
      <sheetName val="[K?_tengah?iva_xls?Kap?Tenaga1"/>
      <sheetName val="[K?_te?gah?iva_xls?Ana?isa_HS1"/>
      <sheetName val="B_-?Nor?lec1"/>
      <sheetName val="[K?_tengah?iva_xls?5-P?ralatan1"/>
      <sheetName val="[K?_te?gah?iva?xls?Inf?rmasi1"/>
      <sheetName val="[Kr_te?gah?iva_xls?upahbahan1"/>
      <sheetName val="[Kr_tengah?iva?xls?01A-_RA?1"/>
      <sheetName val="[Kr_tengah?iva?xls?NS_GD_U?AMA1"/>
      <sheetName val="[Kr_tengah?iva_xls?Str?Bengkel1"/>
      <sheetName val="[K?_te?gah?iva?xls?ANA?_BOW1"/>
      <sheetName val="M_12__2?1"/>
      <sheetName val="[K?_tengah?iva_xls?G_SUMMARY1"/>
      <sheetName val="[Kr_tengahDiva_xls?ANAL_HREZ1"/>
      <sheetName val="ANAL__M?1"/>
      <sheetName val="[Kr_tengahDiva_xls?analysis1"/>
      <sheetName val="Summary_Sheets1"/>
      <sheetName val="T__Cs_Log_P_III1"/>
      <sheetName val="REF_ONLY1"/>
      <sheetName val="Mat_Elk1"/>
      <sheetName val="AHS_Isolasi1"/>
      <sheetName val="Data_Sei_Belutu1"/>
      <sheetName val="610_61"/>
      <sheetName val="610_51"/>
      <sheetName val="Data_Sinabung1"/>
      <sheetName val="List_Plant1"/>
      <sheetName val="3_Mob1"/>
      <sheetName val="Price_list1"/>
      <sheetName val="ANAL_TEKNIK1"/>
      <sheetName val="bhn_FINAL1"/>
      <sheetName val="TE_TS_FA_LAN_MATV1"/>
      <sheetName val="_Kr_tengahࡄiva_xls聝H_Satua聮1"/>
      <sheetName val="_Kr_te࡮gahࡄiva_xls聝MAT_BAR聕_AC1"/>
      <sheetName val="_Kr_tengahࡄiva࠮xls聝H_Satua聮11"/>
      <sheetName val="_Kࡲ_tengahࡄiva_xls聝Kap聟Tenaga1"/>
      <sheetName val="_Kࡲ_te࡮gahࡄiva_xls聝Ana聬isa_HS1"/>
      <sheetName val="_Kࡲ_tengahࡄiva_xls聝5-P聥ralatan1"/>
      <sheetName val="_Kࡲ_te࡮gahࡄiva࠮xls聝Inf聯rmasi1"/>
      <sheetName val="_Kr_te࡮gahࡄiva_xls聝upahbahan1"/>
      <sheetName val="_Kr_tengahࡄiva࠮xls聝01A-_RA聂1"/>
      <sheetName val="_Kr_tengahࡄiva࠮xls聝NS_GD_U联AMA1"/>
      <sheetName val="_Kr_tengahࡄiva_xls聝Str耭Bengkel1"/>
      <sheetName val="_Kࡲ_te࡮gahࡄiva࠮xls聝ANA职_BOW1"/>
      <sheetName val="_Kࡲ_tengahࡄiva_xls聝G_SUMMARY1"/>
      <sheetName val="_Kr_tengahDiva_xls聝ANAL_HREZ1"/>
      <sheetName val="_Kr_tengahDiva_xls聝analysis1"/>
      <sheetName val="PAGE_1_1"/>
      <sheetName val="ME_Apt21"/>
      <sheetName val="Rate_Analysis1"/>
      <sheetName val="HARGA_MATERIAL1"/>
      <sheetName val="Blk_B11"/>
      <sheetName val="Sum IF"/>
      <sheetName val="P&amp;L"/>
      <sheetName val="ANALISAGATE"/>
      <sheetName val="Har_mat"/>
      <sheetName val="BAHAN (2)"/>
      <sheetName val="DAF-BAHAN"/>
      <sheetName val="DAF-UPAH"/>
      <sheetName val="hrg-sat.pek"/>
      <sheetName val="Anl"/>
      <sheetName val="(ANALISA-lain)"/>
      <sheetName val="Data Pendukung"/>
      <sheetName val="Analisa-Harga"/>
      <sheetName val="TPI"/>
      <sheetName val="data_Asli"/>
      <sheetName val="Q'ty per m"/>
      <sheetName val="_Kr tengahDiva.xls聝analysi蕈"/>
      <sheetName val="hs-str"/>
      <sheetName val="hs_str"/>
      <sheetName val="Pag_hal"/>
      <sheetName val="List Pla_x0000_È"/>
      <sheetName val="metode"/>
      <sheetName val="LR-OKT-06"/>
      <sheetName val="Luas-Tot"/>
      <sheetName val="JadwaPenugasanl"/>
      <sheetName val="Uraian Analisa"/>
      <sheetName val="RAP"/>
      <sheetName val="BIIL ASLI"/>
      <sheetName val="5-Ur-ALAT"/>
      <sheetName val="4-Basic Price-Upah"/>
      <sheetName val="MobAlt"/>
      <sheetName val="AnProd"/>
      <sheetName val="TA"/>
      <sheetName val="Rencana _2_"/>
      <sheetName val="AGENDA"/>
      <sheetName val="Rekap -sarana luar"/>
      <sheetName val="chemcal"/>
      <sheetName val="PROD"/>
      <sheetName val="ANPRO"/>
      <sheetName val="L_O&amp;O"/>
      <sheetName val="RUMUS"/>
      <sheetName val="Koef"/>
      <sheetName val="PRODALAT"/>
      <sheetName val="Daf.Biaya sewa alat"/>
      <sheetName val="rekap-ans"/>
      <sheetName val="Supl.X"/>
      <sheetName val="DU&amp;B"/>
      <sheetName val="HSLAIN-LAIN"/>
      <sheetName val="An. HS"/>
      <sheetName val="K210"/>
      <sheetName val="BQ-4storey"/>
      <sheetName val="VLOOK"/>
      <sheetName val="Application"/>
      <sheetName val="JSiar"/>
      <sheetName val="FORM X COST"/>
      <sheetName val="HALAMAN 1-60"/>
      <sheetName val="Mobil"/>
      <sheetName val="Daftar No MAPPI"/>
      <sheetName val="As"/>
      <sheetName val="bct-PABRIK"/>
      <sheetName val="UTILITAS"/>
      <sheetName val="Export"/>
      <sheetName val="Bank"/>
      <sheetName val="Bunga"/>
      <sheetName val="Mark-up"/>
      <sheetName val="BQ Mekanikal"/>
      <sheetName val="Break Down"/>
      <sheetName val="HRG BAHAN _ UPAH okk"/>
      <sheetName val="HRG BAHAN &amp; UPAH okk"/>
      <sheetName val="Analis Kusen okk"/>
      <sheetName val="BQ-IABK"/>
      <sheetName val="C_2_8"/>
      <sheetName val="Ana Fin"/>
      <sheetName val="3"/>
      <sheetName val="一発シート"/>
      <sheetName val="Saluran"/>
      <sheetName val="mek_REKAP"/>
      <sheetName val="C_2_12"/>
      <sheetName val="C_2_5"/>
      <sheetName val="C_2_15"/>
      <sheetName val="BANG TONG HOP (2)"/>
      <sheetName val="EL"/>
      <sheetName val="Villa A"/>
      <sheetName val="대비"/>
      <sheetName val="Vendor Information"/>
      <sheetName val="Tata Udara"/>
      <sheetName val="HQ-TO"/>
      <sheetName val="K3"/>
      <sheetName val="MATRL"/>
      <sheetName val="CASHFLOW FORECAST"/>
      <sheetName val="rab me _by owner_ "/>
      <sheetName val="rab me _fisik_"/>
      <sheetName val="table"/>
      <sheetName val="Analisa Upah &amp; Bahan Plum"/>
      <sheetName val="Basic alat"/>
      <sheetName val="Basic bahan"/>
      <sheetName val="Basic upah"/>
      <sheetName val="Konfirm"/>
      <sheetName val="BHN-ALAT"/>
      <sheetName val="TNG"/>
      <sheetName val="Assumption &amp; Dashboard."/>
      <sheetName val="STOK MAT"/>
      <sheetName val="Enc14"/>
      <sheetName val="DaftarHS"/>
      <sheetName val="MAP-Tot"/>
      <sheetName val="MS"/>
      <sheetName val="ANAL-1"/>
      <sheetName val="DHS"/>
      <sheetName val="SAT UPH BHN"/>
      <sheetName val="Tie Beam GN"/>
      <sheetName val="Tangga GN"/>
      <sheetName val="SubmitCal"/>
      <sheetName val="LAIN-LAIN"/>
      <sheetName val="PRELIM"/>
      <sheetName val="402"/>
      <sheetName val="beam"/>
      <sheetName val="KJ 2002"/>
      <sheetName val="ALATSEWA"/>
      <sheetName val="terbilang1"/>
      <sheetName val="JAD-PEL"/>
      <sheetName val="INFO"/>
      <sheetName val="BANTU"/>
      <sheetName val="TAGIHAN"/>
      <sheetName val="PANELKAST"/>
      <sheetName val="Uraian"/>
      <sheetName val="Data Tower"/>
      <sheetName val="KALKULASI"/>
      <sheetName val="Proposal"/>
      <sheetName val="7.공정표"/>
      <sheetName val="price"/>
      <sheetName val="ANA bab 6"/>
      <sheetName val="HSD ALAT"/>
      <sheetName val="HSD BAHAN"/>
      <sheetName val="HSD UPAH "/>
      <sheetName val="mat&amp;upah"/>
      <sheetName val="a-hardsc"/>
      <sheetName val="Mob"/>
      <sheetName val="BQ-E20-02(Rp)"/>
      <sheetName val="AQC"/>
      <sheetName val="Detail-AQC"/>
      <sheetName val="TABEL-DETASIR"/>
      <sheetName val="_Kr tengahDiva.xls聝analysi"/>
      <sheetName val="hrg sat"/>
      <sheetName val="Detail"/>
      <sheetName val="DaftarHarga"/>
      <sheetName val="An-str(krgnyr)"/>
      <sheetName val="alt1"/>
      <sheetName val="FORM"/>
      <sheetName val="Anls-Um"/>
      <sheetName val="Daftar Kuantitas &amp; Harga"/>
      <sheetName val="Huruf"/>
      <sheetName val="적용환율"/>
      <sheetName val="Engine"/>
      <sheetName val="RPP01 6"/>
      <sheetName val="pricelist"/>
      <sheetName val="22"/>
      <sheetName val="DbCost"/>
      <sheetName val="brd2"/>
      <sheetName val="ANALISA railing"/>
      <sheetName val="SILICATE"/>
      <sheetName val="Assumptions"/>
      <sheetName val="Control Settings"/>
      <sheetName val="Dates &amp; Escalators"/>
      <sheetName val="Check Totals"/>
      <sheetName val="10"/>
      <sheetName val="5"/>
      <sheetName val="Rekap BQ-Pompong"/>
      <sheetName val="prog-mgu"/>
      <sheetName val="PERS PENY"/>
      <sheetName val="RAB DC"/>
      <sheetName val="anal rinci"/>
      <sheetName val="Rek.An"/>
      <sheetName val="HARSAT-lain"/>
      <sheetName val="HARSAT-tanah"/>
      <sheetName val="HARSAT-lhn"/>
      <sheetName val="Har Sat"/>
      <sheetName val="m schedule"/>
      <sheetName val="HM.MEK."/>
      <sheetName val="Factor"/>
      <sheetName val="Ranges"/>
      <sheetName val="cons workpapers"/>
      <sheetName val="Amortization Table"/>
      <sheetName val="FGL"/>
      <sheetName val="500kV BOQ"/>
      <sheetName val="Rokan 1"/>
      <sheetName val="mg"/>
      <sheetName val="extern"/>
      <sheetName val="D.1.7"/>
      <sheetName val="D.1.5"/>
      <sheetName val="D.2.3"/>
      <sheetName val="D.2.2"/>
      <sheetName val="PL-2"/>
      <sheetName val="aruskas"/>
      <sheetName val="Harga Dasar"/>
      <sheetName val="Cover Daf_2"/>
      <sheetName val="SNI FIX"/>
      <sheetName val="H.Alat"/>
      <sheetName val="H.Bahan"/>
      <sheetName val="RAB-ME"/>
      <sheetName val="RAB-Pipa"/>
      <sheetName val="RAB-Sipil"/>
      <sheetName val="Rekap RAB"/>
      <sheetName val="unit 3"/>
      <sheetName val="trns-c1"/>
      <sheetName val="SCH2"/>
      <sheetName val="Basic P"/>
      <sheetName val="Des_05"/>
      <sheetName val="Agst"/>
      <sheetName val="eQUIPMENT COST"/>
      <sheetName val="01.FA"/>
      <sheetName val="H. Satuan Upah &amp; Bahan"/>
      <sheetName val="Analisa Satuan Pekerjaan"/>
      <sheetName val="H. Satuan Pekerjaan"/>
      <sheetName val="TERMINAL"/>
      <sheetName val="H_ Dasar"/>
      <sheetName val="reinforce"/>
      <sheetName val="Schedule(overall)"/>
      <sheetName val="Hit Vol Str Jambi"/>
      <sheetName val="Klm-Mnl"/>
      <sheetName val="daftar"/>
      <sheetName val="Elektrikal"/>
      <sheetName val="Spr-Mnt"/>
      <sheetName val="Bahan Upah"/>
      <sheetName val="IPA1"/>
      <sheetName val="A+Supl."/>
      <sheetName val="7"/>
      <sheetName val="OFFICE 2 LT"/>
      <sheetName val="Lists"/>
      <sheetName val="Upah&amp;Bahan (2)"/>
      <sheetName val="Analisa-Harga (1F)"/>
      <sheetName val="Daf Besi"/>
      <sheetName val="RAB-3"/>
      <sheetName val="BUL"/>
      <sheetName val="ITB COST"/>
      <sheetName val="Summ"/>
      <sheetName val="HDS Sipil"/>
      <sheetName val="IDLE_ALAT4"/>
      <sheetName val="ATB_pers_(2)4"/>
      <sheetName val="FOTO_PR4"/>
      <sheetName val="G_umum4"/>
      <sheetName val="SCHE_vareto4"/>
      <sheetName val="ATB_pers4"/>
      <sheetName val="BQ_diva4"/>
      <sheetName val="MAT_BARU_AC4"/>
      <sheetName val="H_Satuan5"/>
      <sheetName val="AC_+4"/>
      <sheetName val="an_ATB_G4"/>
      <sheetName val="an_AC4"/>
      <sheetName val="an_ATB_L4"/>
      <sheetName val="ATB_+4"/>
      <sheetName val="Alat_DC4"/>
      <sheetName val="Kap_Tenaga4"/>
      <sheetName val="HRG_BHN3"/>
      <sheetName val="Agregat_Halus_&amp;_Kasar3"/>
      <sheetName val="Analisa_HS3"/>
      <sheetName val="Kr_tengahDiva3"/>
      <sheetName val="B_-_Norelec3"/>
      <sheetName val="01A-_RAB3"/>
      <sheetName val="Isolasi_Luar_Dalam3"/>
      <sheetName val="Isolasi_Luar3"/>
      <sheetName val="REKAP_ARSITEKTUR_3"/>
      <sheetName val="RAB_ADMINISTRASI_PUSAT_(1)3"/>
      <sheetName val="M&amp;E_R3"/>
      <sheetName val="RAB_PERSIAPAN_3"/>
      <sheetName val="Man_Power3"/>
      <sheetName val="L3_An_H_Sat_Mob3"/>
      <sheetName val="PROTEKSI_PETIR3"/>
      <sheetName val="KABEL_FEEDER3"/>
      <sheetName val="PENRNGN_&amp;_KTK-KNTK3"/>
      <sheetName val="FIRE_FIGHTING3"/>
      <sheetName val="Master_1_03"/>
      <sheetName val="Bill_No_2_1_Cold_Water_System3"/>
      <sheetName val="Civil_Works3"/>
      <sheetName val="GASATAGG_XLS3"/>
      <sheetName val="rab_me_(by_owner)_3"/>
      <sheetName val="BQ_(by_owner)3"/>
      <sheetName val="NS_GD_UTAMA3"/>
      <sheetName val="ANAL__ME3"/>
      <sheetName val="BW_analisa_cika_20053"/>
      <sheetName val="EXTERNAL_WORK3"/>
      <sheetName val="rekap_mekanikal3"/>
      <sheetName val="Analisa___Upah3"/>
      <sheetName val="Harga_Satuan2"/>
      <sheetName val="Fill_this_out_first___6"/>
      <sheetName val="ANAL_BOW4"/>
      <sheetName val="rab_me_(fisik)3"/>
      <sheetName val="Analisa_&amp;_Upah3"/>
      <sheetName val="M_12__2_3"/>
      <sheetName val="BoQ_C43"/>
      <sheetName val="BOQ_KSN3"/>
      <sheetName val="Fill_this_out_first___7"/>
      <sheetName val="F_ALARM3"/>
      <sheetName val="1_B3"/>
      <sheetName val="STD_Lanjutan3"/>
      <sheetName val="NS_Lanjutan3"/>
      <sheetName val="Sat_Upah3"/>
      <sheetName val="Daftar_berat3"/>
      <sheetName val="Fire_Alarm3"/>
      <sheetName val="BANGUNAN_PENUNJANG3"/>
      <sheetName val="HS_Alat3"/>
      <sheetName val="HS_Upah3"/>
      <sheetName val="HS_Sub-Kon3"/>
      <sheetName val="Analisa_ME_(2)3"/>
      <sheetName val="HB_2"/>
      <sheetName val="D_&amp;_W_sizes3"/>
      <sheetName val="Cable_150kV_Ref_3"/>
      <sheetName val="MAIN_EQUIP_AC3"/>
      <sheetName val="Rekap_Prelim3"/>
      <sheetName val="bill_qty3"/>
      <sheetName val="meth_hsl_nego3"/>
      <sheetName val="Unit_Rate2"/>
      <sheetName val="BQ_Stdr_R-12"/>
      <sheetName val="sheet_22"/>
      <sheetName val="RAB_ME2"/>
      <sheetName val="An_HarSatPek2"/>
      <sheetName val="RKP_PLUMBING2"/>
      <sheetName val="ANALISA_12"/>
      <sheetName val="4-Basic_Price2"/>
      <sheetName val="NS_GD_UGD2"/>
      <sheetName val="STD_GD_UGD2"/>
      <sheetName val="Transfer_Pump2"/>
      <sheetName val="D___W_sizes3"/>
      <sheetName val="Bill_of_Qty_MEP3"/>
      <sheetName val="Pipa_(2)2"/>
      <sheetName val="Lamp_BAP2"/>
      <sheetName val="Pos_4-13"/>
      <sheetName val="RAW_MATERIALS_2"/>
      <sheetName val="COST-PERSON-J_O_2"/>
      <sheetName val="fin_pro_centers2"/>
      <sheetName val="R_A_B_2"/>
      <sheetName val="DUTCH_CONE3"/>
      <sheetName val="Rekap_Direct_Cost2"/>
      <sheetName val="Urai___Guide_Post2"/>
      <sheetName val="Met_Pas_Batu2"/>
      <sheetName val="Urai_Galian_Tanah2"/>
      <sheetName val="Met__Minor2"/>
      <sheetName val="Mat_Mek3"/>
      <sheetName val="Data_Ktr_Bupati_Tapsel2"/>
      <sheetName val="AHS_str2"/>
      <sheetName val="Perm__Test2"/>
      <sheetName val="GH_Quantity2"/>
      <sheetName val="New_MADC2"/>
      <sheetName val="Anal_Koef2"/>
      <sheetName val="Rekap_Biaya2"/>
      <sheetName val="Hydran___springkler2"/>
      <sheetName val="BQ_Arsit2"/>
      <sheetName val="Sat_Bah_&amp;_Up2"/>
      <sheetName val="D_1_2_LT-_1_~_Atap2"/>
      <sheetName val="ANALIS_13"/>
      <sheetName val="Upah_Bahan2"/>
      <sheetName val="Daftar_Upah,Bhn,&amp;_alat2"/>
      <sheetName val="Lead_Schedule2"/>
      <sheetName val="REKAP_TOTAL2"/>
      <sheetName val="Daf_12"/>
      <sheetName val="2_NSB_2"/>
      <sheetName val="2_SB2"/>
      <sheetName val="M_ITEM2"/>
      <sheetName val="BHN_Ars2"/>
      <sheetName val="7_NS_H2"/>
      <sheetName val="Daf__No____4_22"/>
      <sheetName val="BQ_struktur2"/>
      <sheetName val="Analisa_ME2"/>
      <sheetName val="REKAP_ARSITEKTUR2"/>
      <sheetName val="rincian_per_proyek2"/>
      <sheetName val="HARGA_ALAT2"/>
      <sheetName val="ETAB_12"/>
      <sheetName val="KAN__LOKAL2"/>
      <sheetName val="Terbilang_sertifikat2"/>
      <sheetName val="Bill_5_Summary2"/>
      <sheetName val="Analisa_22"/>
      <sheetName val="Upah_dan_bahan2"/>
      <sheetName val="AC_LOAD2"/>
      <sheetName val="ENC_142"/>
      <sheetName val="KH_Bahagia2"/>
      <sheetName val="Analisa_Pusaka_Jaya2"/>
      <sheetName val="Report_detil_kondisi2"/>
      <sheetName val="Bill_Of_Quantity2"/>
      <sheetName val="BGN_PENUNJANG2"/>
      <sheetName val="AN_Panel3"/>
      <sheetName val="KONTRAK_INDUK_BULANAN2"/>
      <sheetName val="Bq_Ars2"/>
      <sheetName val="Up&amp;Bhn_2"/>
      <sheetName val="H__Dasar2"/>
      <sheetName val="Sat_Alat2"/>
      <sheetName val="ANALISA_HARGA_SATUAN2"/>
      <sheetName val="Bill_4_Summary2"/>
      <sheetName val="GFA_222"/>
      <sheetName val="T-3_4_Cost_of_Equipment2"/>
      <sheetName val="An_H_Sat_Pek_Ut2"/>
      <sheetName val="Harga_Sat_Das2"/>
      <sheetName val="T-3_2_UP_Labour2"/>
      <sheetName val="T-3_3_UP_Material2"/>
      <sheetName val="Input_monthly_capex2"/>
      <sheetName val="PENJ_NERACA2"/>
      <sheetName val="CASH_FLOW2"/>
      <sheetName val="REKAP_ME2"/>
      <sheetName val="SELISIH_HARGA2"/>
      <sheetName val="struktur_tdk_dipakai2"/>
      <sheetName val="List_of_Eqp2"/>
      <sheetName val="B___Norelec2"/>
      <sheetName val="Site_Expenses2"/>
      <sheetName val="2__MVAC_R12"/>
      <sheetName val="Cover_Daf-22"/>
      <sheetName val="[Kr_tengahࡄiva_xls聝H_Satua聮2"/>
      <sheetName val="[Kr_te࡮gahࡄiva_xls聝MAT_BAR聕_AC2"/>
      <sheetName val="[Kr_tengahࡄiva࠮xls聝H_Satua聮12"/>
      <sheetName val="[Kࡲ_tengahࡄiva_xls聝Kap聟Tenaga2"/>
      <sheetName val="[Kࡲ_te࡮gahࡄiva_xls聝Ana聬isa_HS2"/>
      <sheetName val="B_-耠Nor聥lec2"/>
      <sheetName val="[Kࡲ_tengahࡄiva_xls聝5-P聥ralatan2"/>
      <sheetName val="[Kࡲ_te࡮gahࡄiva࠮xls聝Inf聯rmasi2"/>
      <sheetName val="[Kr_te࡮gahࡄiva_xls聝upahbahan2"/>
      <sheetName val="[Kr_tengahࡄiva࠮xls聝01A-_RA聂2"/>
      <sheetName val="[Kr_tengahࡄiva࠮xls聝NS_GD_U联AMA2"/>
      <sheetName val="[Kr_tengahࡄiva_xls聝Str耭Bengkel2"/>
      <sheetName val="[Kࡲ_te࡮gahࡄiva࠮xls聝ANA职_BOW2"/>
      <sheetName val="M_12__2聟2"/>
      <sheetName val="[Kࡲ_tengahࡄiva_xls聝G_SUMMARY2"/>
      <sheetName val="[Kr_tengahDiva_xls聝ANAL_HREZ2"/>
      <sheetName val="ANAL__M聅2"/>
      <sheetName val="[Kr_tengahDiva_xls聝analysis2"/>
      <sheetName val="3_3b2"/>
      <sheetName val="Sec_I_ML2"/>
      <sheetName val="Cash_Flow_bulanan2"/>
      <sheetName val="[Kr_tengah?iva_xls?H_Satua?2"/>
      <sheetName val="[Kr_te?gah?iva_xls?MAT_BAR?_AC2"/>
      <sheetName val="[Kr_tengah?iva?xls?H_Satua?12"/>
      <sheetName val="[K?_tengah?iva_xls?Kap?Tenaga2"/>
      <sheetName val="[K?_te?gah?iva_xls?Ana?isa_HS2"/>
      <sheetName val="B_-?Nor?lec2"/>
      <sheetName val="[K?_tengah?iva_xls?5-P?ralatan2"/>
      <sheetName val="[K?_te?gah?iva?xls?Inf?rmasi2"/>
      <sheetName val="[Kr_te?gah?iva_xls?upahbahan2"/>
      <sheetName val="[Kr_tengah?iva?xls?01A-_RA?2"/>
      <sheetName val="[Kr_tengah?iva?xls?NS_GD_U?AMA2"/>
      <sheetName val="[Kr_tengah?iva_xls?Str?Bengkel2"/>
      <sheetName val="[K?_te?gah?iva?xls?ANA?_BOW2"/>
      <sheetName val="M_12__2?2"/>
      <sheetName val="[K?_tengah?iva_xls?G_SUMMARY2"/>
      <sheetName val="[Kr_tengahDiva_xls?ANAL_HREZ2"/>
      <sheetName val="ANAL__M?2"/>
      <sheetName val="[Kr_tengahDiva_xls?analysis2"/>
      <sheetName val="Mat_Elk2"/>
      <sheetName val="AHS_Isolasi2"/>
      <sheetName val="Data_Sei_Belutu2"/>
      <sheetName val="610_62"/>
      <sheetName val="610_52"/>
      <sheetName val="Data_Sinabung2"/>
      <sheetName val="List_Plant2"/>
      <sheetName val="T__Cs_Log_P_III2"/>
      <sheetName val="REF_ONLY2"/>
      <sheetName val="Summary_Sheets2"/>
      <sheetName val="Price_list2"/>
      <sheetName val="ANAL_TEKNIK2"/>
      <sheetName val="bhn_FINAL2"/>
      <sheetName val="_Kr_tengahࡄiva_xls聝H_Satua聮2"/>
      <sheetName val="_Kr_te࡮gahࡄiva_xls聝MAT_BAR聕_AC2"/>
      <sheetName val="_Kr_tengahࡄiva࠮xls聝H_Satua聮12"/>
      <sheetName val="_Kࡲ_tengahࡄiva_xls聝Kap聟Tenaga2"/>
      <sheetName val="_Kࡲ_te࡮gahࡄiva_xls聝Ana聬isa_HS2"/>
      <sheetName val="_Kࡲ_tengahࡄiva_xls聝5-P聥ralatan2"/>
      <sheetName val="_Kࡲ_te࡮gahࡄiva࠮xls聝Inf聯rmasi2"/>
      <sheetName val="_Kr_te࡮gahࡄiva_xls聝upahbahan2"/>
      <sheetName val="_Kr_tengahࡄiva࠮xls聝01A-_RA聂2"/>
      <sheetName val="_Kr_tengahࡄiva࠮xls聝NS_GD_U联AMA2"/>
      <sheetName val="_Kr_tengahࡄiva_xls聝Str耭Bengkel2"/>
      <sheetName val="_Kࡲ_te࡮gahࡄiva࠮xls聝ANA职_BOW2"/>
      <sheetName val="_Kࡲ_tengahࡄiva_xls聝G_SUMMARY2"/>
      <sheetName val="_Kr_tengahDiva_xls聝ANAL_HREZ2"/>
      <sheetName val="_Kr_tengahDiva_xls聝analysis2"/>
      <sheetName val="3_Mob2"/>
      <sheetName val="TE_TS_FA_LAN_MATV2"/>
      <sheetName val="PAGE_1_2"/>
      <sheetName val="ME_Apt22"/>
      <sheetName val="Rate_Analysis2"/>
      <sheetName val="HARGA_MATERIAL2"/>
      <sheetName val="Blk_B12"/>
      <sheetName val="Pengalaman_Per"/>
      <sheetName val="II_MAIN-LOB"/>
      <sheetName val="Investment_Valuation"/>
      <sheetName val="Unit_Cost"/>
      <sheetName val="analisa_stroke"/>
      <sheetName val="Rkp_Total"/>
      <sheetName val="Harsat_Bahan"/>
      <sheetName val="Appendix_2(SatDas)"/>
      <sheetName val="daftar_analisa"/>
      <sheetName val="Sumber_Daya"/>
      <sheetName val="Currency_Rate"/>
      <sheetName val="List_Material"/>
      <sheetName val="On_Time"/>
      <sheetName val="Analisa_Harga"/>
      <sheetName val="Ｎｏ_13"/>
      <sheetName val="Analisa_HSP"/>
      <sheetName val="Galian_1"/>
      <sheetName val="Basic_alat"/>
      <sheetName val="Basic_bahan"/>
      <sheetName val="Basic_upah"/>
      <sheetName val="Analisa_(ok)"/>
      <sheetName val="Kuantitas_&amp;_Harga"/>
      <sheetName val="Master_Edit"/>
      <sheetName val="1_2"/>
      <sheetName val="ELEC_STIS"/>
      <sheetName val="Div_1"/>
      <sheetName val="Form_4,5,6"/>
      <sheetName val="UPAH_BAHAN_ARST"/>
      <sheetName val="Data_Pendukung"/>
      <sheetName val="Basic_Price"/>
      <sheetName val="PL_(MONTHLY)"/>
      <sheetName val="_Kr_tengah_iva_xls_H_Satua_"/>
      <sheetName val="_Kr_te_gah_iva_xls_MAT_BAR__AC"/>
      <sheetName val="_Kr_tengah_iva_xls_H_Satua_1"/>
      <sheetName val="_K__tengah_iva_xls_Kap_Tenaga"/>
      <sheetName val="_K__te_gah_iva_xls_Ana_isa_HS"/>
      <sheetName val="B_-_Nor_lec"/>
      <sheetName val="_K__tengah_iva_xls_5-P_ralatan"/>
      <sheetName val="_K__te_gah_iva_xls_Inf_rmasi"/>
      <sheetName val="_Kr_te_gah_iva_xls_upahbahan"/>
      <sheetName val="_Kr_tengah_iva_xls_01A-_RA_"/>
      <sheetName val="_Kr_tengah_iva_xls_NS_GD_U_AMA"/>
      <sheetName val="_Kr_tengah_iva_xls_Str_Bengkel"/>
      <sheetName val="_K__te_gah_iva_xls_ANA__BOW"/>
      <sheetName val="_K__tengah_iva_xls_G_SUMMARY"/>
      <sheetName val="_Kr_tengahDiva_xls_ANAL_HREZ"/>
      <sheetName val="ANAL__M_"/>
      <sheetName val="_Kr_tengahDiva_xls_analysis"/>
      <sheetName val="7_공정표"/>
      <sheetName val="TOTAL_Agustus"/>
      <sheetName val="DAF_ALAT"/>
      <sheetName val="Vendor_Information"/>
      <sheetName val="M_Pekerjaan"/>
      <sheetName val="Analisa_Upah_&amp;_Bahan_Plum"/>
      <sheetName val="Upah&amp;Bahan_(2)"/>
      <sheetName val="Analisa-Harga_(1F)"/>
      <sheetName val="List_PlaÈ"/>
      <sheetName val="Daf_Besi"/>
      <sheetName val="ITB_COST"/>
      <sheetName val="rab g. menara pengawas"/>
      <sheetName val="tabel pnganan mslh"/>
      <sheetName val="PL"/>
      <sheetName val="Rekap-link"/>
      <sheetName val="HSAT"/>
      <sheetName val="8LT 12"/>
      <sheetName val="LoTA"/>
      <sheetName val="BILL"/>
      <sheetName val="Schedule"/>
      <sheetName val="ana pt"/>
      <sheetName val="Cost_BD_Steel"/>
      <sheetName val="SCH_GG &amp; SAS"/>
      <sheetName val="Data Base List"/>
      <sheetName val="CAB 2"/>
      <sheetName val="영업소실적"/>
      <sheetName val="Anal Alat Type II A"/>
      <sheetName val="GeneralInfo"/>
      <sheetName val="Marshal"/>
      <sheetName val="Anl.2s.d4e"/>
      <sheetName val="DafHrgSatuan"/>
      <sheetName val="AnBiaya OperasionalAlat"/>
      <sheetName val="u.aLAT"/>
      <sheetName val="GAL.BIASA"/>
      <sheetName val="Price of Equip"/>
      <sheetName val="notasi"/>
      <sheetName val="HASAT DASAR"/>
      <sheetName val="Cont"/>
      <sheetName val="Bhn_upah"/>
      <sheetName val="billed"/>
      <sheetName val="COST TOGO"/>
      <sheetName val="report"/>
      <sheetName val="antisipasi"/>
      <sheetName val="H Satuan Dasar"/>
      <sheetName val="perbhn"/>
      <sheetName val="waktu"/>
      <sheetName val="128+800"/>
      <sheetName val="LINK-MAST. BASIC PRICE"/>
      <sheetName val="FP"/>
      <sheetName val="PLB"/>
      <sheetName val="Price of Mat"/>
      <sheetName val="RAB Ekstern"/>
      <sheetName val="岩性"/>
      <sheetName val="BOQ EM"/>
      <sheetName val="Field DCPT"/>
      <sheetName val="URAIAN "/>
      <sheetName val="LS-Rutin"/>
      <sheetName val="TOTAL"/>
      <sheetName val="2. Elektrik"/>
      <sheetName val="_Kr_te_gah_iva_xls_MAT_BAR__AC1"/>
      <sheetName val="_Kr_tengah_iva_xls_H_Satua_11"/>
      <sheetName val="_K__tengah_iva_xls_Kap_Tenaga1"/>
      <sheetName val="_K__te_gah_iva_xls_Ana_isa_HS1"/>
      <sheetName val="B_-_Nor_lec1"/>
      <sheetName val="_K__tengah_iva_xls_5-P_ralatan1"/>
      <sheetName val="_K__te_gah_iva_xls_Inf_rmasi1"/>
      <sheetName val="_Kr_te_gah_iva_xls_upahbahan1"/>
      <sheetName val="_Kr_tengah_iva_xls_01A-_RA_1"/>
      <sheetName val="_Kr_tengah_iva_xls_NS_GD_U_AMA1"/>
      <sheetName val="_Kr_tengah_iva_xls_Str_Bengkel1"/>
      <sheetName val="_K__te_gah_iva_xls_ANA__BOW1"/>
      <sheetName val="_K__tengah_iva_xls_G_SUMMARY1"/>
      <sheetName val="_Kr_tengahDiva_xls_ANAL_HREZ1"/>
      <sheetName val="ANAL__M_1"/>
      <sheetName val="_Kr_tengahDiva_xls_analysis1"/>
      <sheetName val="Standby Alat"/>
      <sheetName val="LAP_ HARIAN"/>
      <sheetName val="ANALISA SBU"/>
      <sheetName val="ALS4"/>
      <sheetName val="ALS1"/>
      <sheetName val="ALS5"/>
      <sheetName val="ALS3"/>
      <sheetName val="Sdy Bhn Upah Alat"/>
      <sheetName val="Database"/>
      <sheetName val="Rencana Anggaran Biaya"/>
      <sheetName val="Mobilisasi (2)"/>
      <sheetName val="Foundation"/>
      <sheetName val="AnalisaSIPIL RIIL RAP"/>
      <sheetName val="anaUTama"/>
      <sheetName val="UOA"/>
      <sheetName val="7.PEK-STRUKTUR"/>
      <sheetName val="산근"/>
      <sheetName val="Harga Mat "/>
      <sheetName val="Anl-BM"/>
      <sheetName val="E450"/>
      <sheetName val="DAF_2"/>
      <sheetName val="A_2"/>
      <sheetName val="List Pla"/>
      <sheetName val="HARI"/>
      <sheetName val="Unit Price"/>
      <sheetName val="Goodwill Calculation"/>
      <sheetName val="sort2"/>
      <sheetName val="3-DIV2"/>
      <sheetName val="D7(1)"/>
      <sheetName val="satuan"/>
      <sheetName val="time schedulle"/>
      <sheetName val="analisa alat"/>
      <sheetName val="BOQ+BTL"/>
      <sheetName val="(htp@.. "/>
      <sheetName val="SAT UPAH RAPI"/>
      <sheetName val="RAB (A) (2)"/>
      <sheetName val="CHIPPING"/>
      <sheetName val="NK"/>
      <sheetName val="RAB TTB_ADM8"/>
      <sheetName val="RAPA"/>
      <sheetName val="civil-work"/>
      <sheetName val="Watertank"/>
      <sheetName val="F-JKM"/>
      <sheetName val="Hopf"/>
      <sheetName val="ANALISA GRS kota"/>
      <sheetName val="Harsat Bahan "/>
      <sheetName val="HSP LT BS"/>
      <sheetName val="BAHAN MKNL"/>
      <sheetName val="BQBAS"/>
      <sheetName val="RAB AR&amp;STR"/>
      <sheetName val="HRG- UPAH"/>
      <sheetName val="Blk-Mnl"/>
      <sheetName val="_Kr_tengah_iva_xls_H_Satua_2"/>
      <sheetName val="_Kr_te_gah_iva_xls_MAT_BAR__AC2"/>
      <sheetName val="_Kr_tengah_iva_xls_H_Satua_12"/>
      <sheetName val="_K__tengah_iva_xls_Kap_Tenaga2"/>
      <sheetName val="_K__te_gah_iva_xls_Ana_isa_HS2"/>
      <sheetName val="B_-_Nor_lec2"/>
      <sheetName val="_K__tengah_iva_xls_5-P_ralatan2"/>
      <sheetName val="_K__te_gah_iva_xls_Inf_rmasi2"/>
      <sheetName val="_Kr_te_gah_iva_xls_upahbahan2"/>
      <sheetName val="_Kr_tengah_iva_xls_01A-_RA_2"/>
      <sheetName val="_Kr_tengah_iva_xls_NS_GD_U_AMA2"/>
      <sheetName val="_Kr_tengah_iva_xls_Str_Bengkel2"/>
      <sheetName val="_K__te_gah_iva_xls_ANA__BOW2"/>
      <sheetName val="_K__tengah_iva_xls_G_SUMMARY2"/>
      <sheetName val="_Kr_tengahDiva_xls_ANAL_HREZ2"/>
      <sheetName val="ANAL__M_2"/>
      <sheetName val="_Kr_tengahDiva_xls_analysis2"/>
      <sheetName val="5.1.ELEKTRIKAL-ELEKTRONIK"/>
      <sheetName val="harsat sdy"/>
      <sheetName val="Tanaman"/>
      <sheetName val="DW"/>
      <sheetName val="_Kr tengahDiva.xls聝analysi뷈"/>
      <sheetName val="2"/>
      <sheetName val="4"/>
      <sheetName val="1"/>
      <sheetName val="modal"/>
      <sheetName val="ANALIS-ALAT"/>
      <sheetName val="AN-HSD"/>
      <sheetName val="AN-Agregat"/>
      <sheetName val="ANALISA-MOB"/>
      <sheetName val="sai"/>
      <sheetName val="Luas"/>
      <sheetName val="_Kr tengahDiva.xls聝analysi飈"/>
      <sheetName val="_Kr tengahDiva.xls聝analysi_x0000_"/>
      <sheetName val="_Kr tengahDiva.xls聝analysi鷸"/>
      <sheetName val="_Kr tengahDiva.xls聝analysi闀"/>
      <sheetName val="_Kr tengahDiva.xls聝analysi_x0005_"/>
      <sheetName val="_Kr tengahDiva.xls聝analysi魈"/>
      <sheetName val="STR(CANCEL)"/>
      <sheetName val="MT_an"/>
      <sheetName val="공사내역"/>
      <sheetName val="3-DIV3"/>
      <sheetName val="REKAP ELEKTRIKAL"/>
      <sheetName val="jgn dihapus!"/>
      <sheetName val="REKAP BQ "/>
      <sheetName val="41,9&amp;36,3"/>
      <sheetName val="MT"/>
      <sheetName val="MTa"/>
      <sheetName val="3-DIV4"/>
      <sheetName val="1. PERSIAPAN"/>
      <sheetName val="GRAND REKAP"/>
      <sheetName val="다이꾸"/>
      <sheetName val="lap-bulan"/>
      <sheetName val="Rekap Bill"/>
      <sheetName val="Menu"/>
      <sheetName val="Daf Alat"/>
      <sheetName val="Jdw Alat"/>
      <sheetName val="Plant"/>
      <sheetName val="S Penawar"/>
      <sheetName val="O"/>
      <sheetName val="ADD 2 (1)"/>
      <sheetName val="AN.BIAYA MAKAN"/>
      <sheetName val="skenario"/>
      <sheetName val="REKAP GROSS"/>
      <sheetName val="PB(B)"/>
      <sheetName val="pipa32"/>
      <sheetName val="ALT"/>
      <sheetName val="RATE&amp;FCTR"/>
      <sheetName val="Labour"/>
      <sheetName val="ANALISA EL DAN ELC"/>
      <sheetName val="data profit"/>
      <sheetName val="0504"/>
      <sheetName val="profit"/>
      <sheetName val="sumpro"/>
      <sheetName val="srt"/>
      <sheetName val="Daftar Paket"/>
      <sheetName val="sh健et 2"/>
      <sheetName val="B-P"/>
      <sheetName val="B"/>
      <sheetName val="lkalibrasi BENENAIN"/>
      <sheetName val="ANALISA GRS TENGAH"/>
      <sheetName val="HSU 2016"/>
      <sheetName val="DAF-HARSAT"/>
      <sheetName val="Urugan Pasir"/>
      <sheetName val="SORT"/>
      <sheetName val="AHSATBAJA"/>
      <sheetName val="TOWN"/>
      <sheetName val="Metod TWR"/>
      <sheetName val="Hargamat"/>
      <sheetName val="SPK"/>
      <sheetName val="LP-IDR"/>
      <sheetName val="MB"/>
      <sheetName val="In-order"/>
      <sheetName val="chitiet"/>
      <sheetName val="Bangunan Utama"/>
      <sheetName val="Analisa Baku ME"/>
      <sheetName val="Analisa Baku STR ARS"/>
      <sheetName val="lt. dasar"/>
      <sheetName val="FINAL SUM"/>
      <sheetName val="Inputdata"/>
      <sheetName val="Public Area"/>
      <sheetName val="D.79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Jenjang_Eselon"/>
      <sheetName val="Sat_Bahu"/>
      <sheetName val="Analys"/>
      <sheetName val="Lab E (FKU)"/>
      <sheetName val="Rekap "/>
      <sheetName val="BAHAN~"/>
      <sheetName val="HRG"/>
      <sheetName val="Manpower"/>
      <sheetName val="Equipt,Tools&amp;Cons"/>
      <sheetName val="GRADE SKALA"/>
      <sheetName val="MASTER DATA"/>
      <sheetName val="Muh Akhir"/>
      <sheetName val="chandra"/>
      <sheetName val="Gerson"/>
      <sheetName val="Eko"/>
      <sheetName val="manda"/>
      <sheetName val="Panimba"/>
      <sheetName val="Chandra Prabowo"/>
      <sheetName val="Hrg.Sat"/>
      <sheetName val="urain teknis"/>
      <sheetName val="Concrete"/>
      <sheetName val="2200-3500"/>
      <sheetName val="6175-6450"/>
      <sheetName val="6475-6575"/>
      <sheetName val="cargo"/>
      <sheetName val="BIIL_ASLI"/>
      <sheetName val="Q'ty_per_m"/>
      <sheetName val="ANALISA_PEK_UMUM"/>
      <sheetName val="Daftar_Kuantitas_&amp;_Harga"/>
      <sheetName val="Har_Sat"/>
      <sheetName val="500kV_BOQ"/>
      <sheetName val="Data_Tower"/>
      <sheetName val="Daftar_Upah"/>
      <sheetName val="Sum_IF"/>
      <sheetName val="Uraian_Analisa"/>
      <sheetName val="Speck_ARSITEK"/>
      <sheetName val="Stden_center"/>
      <sheetName val="BQ__by_owner_"/>
      <sheetName val="RPP01_6"/>
      <sheetName val="m_schedule"/>
      <sheetName val="HM_MEK_"/>
      <sheetName val="STOK_MAT"/>
      <sheetName val="_Kr_tengahDiva_xls聝analysi蕈"/>
      <sheetName val="ANALISA_railing"/>
      <sheetName val="Control_Settings"/>
      <sheetName val="Dates_&amp;_Escalators"/>
      <sheetName val="Check_Totals"/>
      <sheetName val="Rekap_BQ-Pompong"/>
      <sheetName val="PERS_PENY"/>
      <sheetName val="RAB_DC"/>
      <sheetName val="anal_rinci"/>
      <sheetName val="Rek_An"/>
      <sheetName val="hrg_sat"/>
      <sheetName val="BANG_TONG_HOP_(2)"/>
      <sheetName val="BQ_Mekanikal"/>
      <sheetName val="BUL__A"/>
      <sheetName val="rab_me__by_owner__"/>
      <sheetName val="rab_me__fisik_"/>
      <sheetName val="_"/>
      <sheetName val="Assumption_&amp;_Dashboard_"/>
      <sheetName val="SAT_UPH_BHN"/>
      <sheetName val="hrg-sat_pek"/>
      <sheetName val="Lt_1"/>
      <sheetName val="Daya"/>
      <sheetName val="RESOURCES"/>
      <sheetName val="DINDING"/>
      <sheetName val="SOUND"/>
      <sheetName val="ACCESS"/>
      <sheetName val="GPON"/>
      <sheetName val="RACK_EC"/>
      <sheetName val="GR_EC"/>
      <sheetName val="SS"/>
      <sheetName val="A.Card"/>
      <sheetName val="TLP"/>
      <sheetName val="TP"/>
      <sheetName val="RBP-5"/>
      <sheetName val="DRUP (ASLI)"/>
      <sheetName val="IDLE_ALAT5"/>
      <sheetName val="ATB_pers_(2)5"/>
      <sheetName val="FOTO_PR5"/>
      <sheetName val="G_umum5"/>
      <sheetName val="SCHE_vareto5"/>
      <sheetName val="ATB_pers5"/>
      <sheetName val="BQ_diva5"/>
      <sheetName val="MAT_BARU_AC5"/>
      <sheetName val="H_Satuan6"/>
      <sheetName val="AC_+5"/>
      <sheetName val="an_ATB_G5"/>
      <sheetName val="an_AC5"/>
      <sheetName val="an_ATB_L5"/>
      <sheetName val="ATB_+5"/>
      <sheetName val="Alat_DC5"/>
      <sheetName val="Kap_Tenaga5"/>
      <sheetName val="HRG_BHN4"/>
      <sheetName val="Agregat_Halus_&amp;_Kasar4"/>
      <sheetName val="Analisa_HS4"/>
      <sheetName val="bill_qty4"/>
      <sheetName val="meth_hsl_nego4"/>
      <sheetName val="Perm__Test3"/>
      <sheetName val="Kr_tengahDiva4"/>
      <sheetName val="Isolasi_Luar_Dalam4"/>
      <sheetName val="Isolasi_Luar4"/>
      <sheetName val="GASATAGG_XLS4"/>
      <sheetName val="ANAL_BOW5"/>
      <sheetName val="EXTERNAL_WORK4"/>
      <sheetName val="B_-_Norelec4"/>
      <sheetName val="L3_An_H_Sat_Mob4"/>
      <sheetName val="rab_me_(by_owner)_4"/>
      <sheetName val="BQ_(by_owner)4"/>
      <sheetName val="rab_me_(fisik)4"/>
      <sheetName val="Man_Power4"/>
      <sheetName val="01A-_RAB4"/>
      <sheetName val="rekap_mekanikal4"/>
      <sheetName val="Analisa___Upah4"/>
      <sheetName val="Analisa_&amp;_Upah4"/>
      <sheetName val="M_12__2_4"/>
      <sheetName val="ANAL__ME4"/>
      <sheetName val="BW_analisa_cika_20054"/>
      <sheetName val="M&amp;E_R4"/>
      <sheetName val="RAB_PERSIAPAN_4"/>
      <sheetName val="Fill_this_out_first___8"/>
      <sheetName val="D_&amp;_W_sizes4"/>
      <sheetName val="GH_Quantity3"/>
      <sheetName val="KAN__LOKAL3"/>
      <sheetName val="REKAP_ARSITEKTUR_4"/>
      <sheetName val="RAB_ADMINISTRASI_PUSAT_(1)4"/>
      <sheetName val="PROTEKSI_PETIR4"/>
      <sheetName val="KABEL_FEEDER4"/>
      <sheetName val="PENRNGN_&amp;_KTK-KNTK4"/>
      <sheetName val="NS_GD_UTAMA4"/>
      <sheetName val="Bill_No_2_1_Cold_Water_System4"/>
      <sheetName val="Civil_Works4"/>
      <sheetName val="1_B4"/>
      <sheetName val="FIRE_FIGHTING4"/>
      <sheetName val="Master_1_04"/>
      <sheetName val="BOQ_KSN4"/>
      <sheetName val="HS_Alat4"/>
      <sheetName val="HS_Upah4"/>
      <sheetName val="HS_Sub-Kon4"/>
      <sheetName val="Analisa_ME_(2)4"/>
      <sheetName val="Sat_Upah4"/>
      <sheetName val="Fill_this_out_first___9"/>
      <sheetName val="BoQ_C44"/>
      <sheetName val="HARGA_ALAT3"/>
      <sheetName val="ETAB_13"/>
      <sheetName val="BANGUNAN_PENUNJANG4"/>
      <sheetName val="F_ALARM4"/>
      <sheetName val="STD_Lanjutan4"/>
      <sheetName val="NS_Lanjutan4"/>
      <sheetName val="HB_3"/>
      <sheetName val="Unit_Rate3"/>
      <sheetName val="BQ_Stdr_R-13"/>
      <sheetName val="Transfer_Pump3"/>
      <sheetName val="Daftar_berat4"/>
      <sheetName val="Fire_Alarm4"/>
      <sheetName val="D___W_sizes4"/>
      <sheetName val="Bill_of_Qty_MEP4"/>
      <sheetName val="Cable_150kV_Ref_4"/>
      <sheetName val="Harga_Satuan3"/>
      <sheetName val="sheet_23"/>
      <sheetName val="RAB_ME3"/>
      <sheetName val="RAW_MATERIALS_3"/>
      <sheetName val="COST-PERSON-J_O_3"/>
      <sheetName val="Pipa_(2)3"/>
      <sheetName val="Lamp_BAP3"/>
      <sheetName val="Pos_4-14"/>
      <sheetName val="Rekap_Prelim4"/>
      <sheetName val="Mat_Mek4"/>
      <sheetName val="Analisa_ME3"/>
      <sheetName val="MAIN_EQUIP_AC4"/>
      <sheetName val="Upah_Bahan3"/>
      <sheetName val="DUTCH_CONE4"/>
      <sheetName val="Rekap_Direct_Cost3"/>
      <sheetName val="Urai___Guide_Post3"/>
      <sheetName val="Met_Pas_Batu3"/>
      <sheetName val="Urai_Galian_Tanah3"/>
      <sheetName val="Met__Minor3"/>
      <sheetName val="NS_GD_UGD3"/>
      <sheetName val="STD_GD_UGD3"/>
      <sheetName val="RKP_PLUMBING3"/>
      <sheetName val="ANALISA_13"/>
      <sheetName val="4-Basic_Price3"/>
      <sheetName val="Daf__No____4_23"/>
      <sheetName val="BQ_Arsit3"/>
      <sheetName val="An_HarSatPek3"/>
      <sheetName val="Sat_Bah_&amp;_Up3"/>
      <sheetName val="AHS_str3"/>
      <sheetName val="T-3_4_Cost_of_Equipment3"/>
      <sheetName val="fin_pro_centers3"/>
      <sheetName val="R_A_B_3"/>
      <sheetName val="Data_Ktr_Bupati_Tapsel3"/>
      <sheetName val="Lead_Schedule3"/>
      <sheetName val="New_MADC3"/>
      <sheetName val="REKAP_ARSITEKTUR3"/>
      <sheetName val="rincian_per_proyek3"/>
      <sheetName val="BQ_struktur3"/>
      <sheetName val="ANALIS_14"/>
      <sheetName val="An_H_Sat_Pek_Ut3"/>
      <sheetName val="Harga_Sat_Das3"/>
      <sheetName val="Analisa_23"/>
      <sheetName val="Upah_dan_bahan3"/>
      <sheetName val="T-3_2_UP_Labour3"/>
      <sheetName val="T-3_3_UP_Material3"/>
      <sheetName val="Bill_5_Summary3"/>
      <sheetName val="Daf_13"/>
      <sheetName val="ENC_143"/>
      <sheetName val="Daftar_Upah,Bhn,&amp;_alat3"/>
      <sheetName val="Anal_Koef3"/>
      <sheetName val="Rekap_Biaya3"/>
      <sheetName val="KH_Bahagia3"/>
      <sheetName val="Analisa_Pusaka_Jaya3"/>
      <sheetName val="Hydran___springkler3"/>
      <sheetName val="Report_detil_kondisi3"/>
      <sheetName val="ANALISA_HARGA_SATUAN3"/>
      <sheetName val="REKAP_TOTAL3"/>
      <sheetName val="2_NSB_3"/>
      <sheetName val="2_SB3"/>
      <sheetName val="M_ITEM3"/>
      <sheetName val="BHN_Ars3"/>
      <sheetName val="7_NS_H3"/>
      <sheetName val="D_1_2_LT-_1_~_Atap3"/>
      <sheetName val="Terbilang_sertifikat3"/>
      <sheetName val="Input_monthly_capex3"/>
      <sheetName val="TE_TS_FA_LAN_MATV3"/>
      <sheetName val="AC_LOAD3"/>
      <sheetName val="Bill_Of_Quantity3"/>
      <sheetName val="BGN_PENUNJANG3"/>
      <sheetName val="AN_Panel4"/>
      <sheetName val="Bq_Ars3"/>
      <sheetName val="KONTRAK_INDUK_BULANAN3"/>
      <sheetName val="Up&amp;Bhn_3"/>
      <sheetName val="H__Dasar3"/>
      <sheetName val="Sat_Alat3"/>
      <sheetName val="PENJ_NERACA3"/>
      <sheetName val="CASH_FLOW3"/>
      <sheetName val="struktur_tdk_dipakai3"/>
      <sheetName val="Appendix_2(SatDas)1"/>
      <sheetName val="List_of_Eqp3"/>
      <sheetName val="Bill_4_Summary3"/>
      <sheetName val="GFA_223"/>
      <sheetName val="REKAP_ME3"/>
      <sheetName val="SELISIH_HARGA3"/>
      <sheetName val="B___Norelec3"/>
      <sheetName val="Site_Expenses3"/>
      <sheetName val="2__MVAC_R13"/>
      <sheetName val="Cover_Daf-23"/>
      <sheetName val="3_3b3"/>
      <sheetName val="[Kr_tengahࡄiva_xls聝H_Satua聮3"/>
      <sheetName val="[Kr_te࡮gahࡄiva_xls聝MAT_BAR聕_AC3"/>
      <sheetName val="[Kr_tengahࡄiva࠮xls聝H_Satua聮13"/>
      <sheetName val="[Kࡲ_tengahࡄiva_xls聝Kap聟Tenaga3"/>
      <sheetName val="[Kࡲ_te࡮gahࡄiva_xls聝Ana聬isa_HS3"/>
      <sheetName val="B_-耠Nor聥lec3"/>
      <sheetName val="[Kࡲ_tengahࡄiva_xls聝5-P聥ralatan3"/>
      <sheetName val="[Kࡲ_te࡮gahࡄiva࠮xls聝Inf聯rmasi3"/>
      <sheetName val="[Kr_te࡮gahࡄiva_xls聝upahbahan3"/>
      <sheetName val="[Kr_tengahࡄiva࠮xls聝01A-_RA聂3"/>
      <sheetName val="[Kr_tengahࡄiva࠮xls聝NS_GD_U联AMA3"/>
      <sheetName val="[Kr_tengahࡄiva_xls聝Str耭Bengkel3"/>
      <sheetName val="[Kࡲ_te࡮gahࡄiva࠮xls聝ANA职_BOW3"/>
      <sheetName val="M_12__2聟3"/>
      <sheetName val="[Kࡲ_tengahࡄiva_xls聝G_SUMMARY3"/>
      <sheetName val="[Kr_tengahDiva_xls聝ANAL_HREZ3"/>
      <sheetName val="ANAL__M聅3"/>
      <sheetName val="[Kr_tengahDiva_xls聝analysis3"/>
      <sheetName val="[Kr_tengah?iva_xls?H_Satua?3"/>
      <sheetName val="[Kr_te?gah?iva_xls?MAT_BAR?_AC3"/>
      <sheetName val="[Kr_tengah?iva?xls?H_Satua?13"/>
      <sheetName val="[K?_tengah?iva_xls?Kap?Tenaga3"/>
      <sheetName val="[K?_te?gah?iva_xls?Ana?isa_HS3"/>
      <sheetName val="B_-?Nor?lec3"/>
      <sheetName val="[K?_tengah?iva_xls?5-P?ralatan3"/>
      <sheetName val="[K?_te?gah?iva?xls?Inf?rmasi3"/>
      <sheetName val="[Kr_te?gah?iva_xls?upahbahan3"/>
      <sheetName val="[Kr_tengah?iva?xls?01A-_RA?3"/>
      <sheetName val="[Kr_tengah?iva?xls?NS_GD_U?AMA3"/>
      <sheetName val="[Kr_tengah?iva_xls?Str?Bengkel3"/>
      <sheetName val="[K?_te?gah?iva?xls?ANA?_BOW3"/>
      <sheetName val="M_12__2?3"/>
      <sheetName val="[K?_tengah?iva_xls?G_SUMMARY3"/>
      <sheetName val="[Kr_tengahDiva_xls?ANAL_HREZ3"/>
      <sheetName val="ANAL__M?3"/>
      <sheetName val="[Kr_tengahDiva_xls?analysis3"/>
      <sheetName val="Sec_I_ML3"/>
      <sheetName val="Cash_Flow_bulanan3"/>
      <sheetName val="daftar_analisa1"/>
      <sheetName val="List_Plant3"/>
      <sheetName val="ANAL_TEKNIK3"/>
      <sheetName val="bhn_FINAL3"/>
      <sheetName val="Mat_Elk3"/>
      <sheetName val="AHS_Isolasi3"/>
      <sheetName val="Data_Sei_Belutu3"/>
      <sheetName val="610_63"/>
      <sheetName val="610_53"/>
      <sheetName val="Data_Sinabung3"/>
      <sheetName val="REF_ONLY3"/>
      <sheetName val="Investment_Valuation1"/>
      <sheetName val="Rate_Analysis3"/>
      <sheetName val="Summary_Sheets3"/>
      <sheetName val="T__Cs_Log_P_III3"/>
      <sheetName val="3_Mob3"/>
      <sheetName val="Analisa_HSP1"/>
      <sheetName val="Galian_11"/>
      <sheetName val="Analisa_(ok)1"/>
      <sheetName val="analisa_stroke1"/>
      <sheetName val="_Kr_tengahࡄiva_xls聝H_Satua聮3"/>
      <sheetName val="_Kr_te࡮gahࡄiva_xls聝MAT_BAR聕_AC3"/>
      <sheetName val="_Kr_tengahࡄiva࠮xls聝H_Satua聮13"/>
      <sheetName val="_Kࡲ_tengahࡄiva_xls聝Kap聟Tenaga3"/>
      <sheetName val="_Kࡲ_te࡮gahࡄiva_xls聝Ana聬isa_HS3"/>
      <sheetName val="_Kࡲ_tengahࡄiva_xls聝5-P聥ralatan3"/>
      <sheetName val="_Kࡲ_te࡮gahࡄiva࠮xls聝Inf聯rmasi3"/>
      <sheetName val="_Kr_te࡮gahࡄiva_xls聝upahbahan3"/>
      <sheetName val="_Kr_tengahࡄiva࠮xls聝01A-_RA聂3"/>
      <sheetName val="_Kr_tengahࡄiva࠮xls聝NS_GD_U联AMA3"/>
      <sheetName val="_Kr_tengahࡄiva_xls聝Str耭Bengkel3"/>
      <sheetName val="_Kࡲ_te࡮gahࡄiva࠮xls聝ANA职_BOW3"/>
      <sheetName val="_Kࡲ_tengahࡄiva_xls聝G_SUMMARY3"/>
      <sheetName val="_Kr_tengahDiva_xls聝ANAL_HREZ3"/>
      <sheetName val="_Kr_tengahDiva_xls聝analysis3"/>
      <sheetName val="Currency_Rate1"/>
      <sheetName val="Kuantitas_&amp;_Harga1"/>
      <sheetName val="Sumber_Daya1"/>
      <sheetName val="Analisa_Harga1"/>
      <sheetName val="Price_list3"/>
      <sheetName val="PAGE_1_3"/>
      <sheetName val="ME_Apt23"/>
      <sheetName val="HARGA_MATERIAL3"/>
      <sheetName val="Blk_B13"/>
      <sheetName val="Pengalaman_Per1"/>
      <sheetName val="Master_Edit1"/>
      <sheetName val="1_21"/>
      <sheetName val="ELEC_STIS1"/>
      <sheetName val="Harsat_Bahan1"/>
      <sheetName val="II_MAIN-LOB1"/>
      <sheetName val="Ｎｏ_131"/>
      <sheetName val="Rkp_Total1"/>
      <sheetName val="Unit_Cost1"/>
      <sheetName val="On_Time1"/>
      <sheetName val="List_Material1"/>
      <sheetName val="Div_11"/>
      <sheetName val="Form_4,5,61"/>
      <sheetName val="PL_(MONTHLY)1"/>
      <sheetName val="UPAH_BAHAN_ARST1"/>
      <sheetName val="BIIL_ASLI1"/>
      <sheetName val="Q'ty_per_m1"/>
      <sheetName val="Basic_alat1"/>
      <sheetName val="Basic_bahan1"/>
      <sheetName val="Basic_upah1"/>
      <sheetName val="TOTAL_Agustus1"/>
      <sheetName val="7_공정표1"/>
      <sheetName val="Daftar_Upah1"/>
      <sheetName val="Sum_IF1"/>
      <sheetName val="Uraian_Analisa1"/>
      <sheetName val="Basic_Price1"/>
      <sheetName val="Speck_ARSITEK1"/>
      <sheetName val="Stden_center1"/>
      <sheetName val="BQ__by_owner_1"/>
      <sheetName val="M_Pekerjaan1"/>
      <sheetName val="Daftar_Kuantitas_&amp;_Harga1"/>
      <sheetName val="DAF_ALAT1"/>
      <sheetName val="RPP01_61"/>
      <sheetName val="Rekap_"/>
      <sheetName val="ANALISA_PEK_UMUM1"/>
      <sheetName val="Daftar_Paket"/>
      <sheetName val="8LT_12"/>
      <sheetName val="SAT_UPAH_RAPI"/>
      <sheetName val="HASAT_DASAR"/>
      <sheetName val="AnBiaya_OperasionalAlat"/>
      <sheetName val="Rencana__2_"/>
      <sheetName val="Data_Pendukung1"/>
      <sheetName val="4-Basic_Price-Upah"/>
      <sheetName val="ana_pt"/>
      <sheetName val="GRADE_SKALA"/>
      <sheetName val="MASTER_DATA"/>
      <sheetName val="Muh_Akhir"/>
      <sheetName val="Chandra_Prabowo"/>
      <sheetName val="SAT_UPH_BHN1"/>
      <sheetName val="BQ_Mekanikal1"/>
      <sheetName val="Analisa_Upah_&amp;_Bahan_Plum1"/>
      <sheetName val="Assumption_&amp;_Dashboard_1"/>
      <sheetName val="Cover_Daf_2"/>
      <sheetName val="ANALISA_railing1"/>
      <sheetName val="REKAP_GROSS"/>
      <sheetName val="AN_BIAYA_MAKAN"/>
      <sheetName val="urain_teknis"/>
      <sheetName val="BUL__A1"/>
      <sheetName val="rab_me__by_owner__1"/>
      <sheetName val="rab_me__fisik_1"/>
      <sheetName val="_1"/>
      <sheetName val="hrg-sat_pek1"/>
      <sheetName val="_Kr_tengahDiva_xls聝analysi蕈1"/>
      <sheetName val="Lt_11"/>
      <sheetName val="Ana_Fin"/>
      <sheetName val="CAB_2"/>
      <sheetName val="STOK_MAT1"/>
      <sheetName val="BANG_TONG_HOP_(2)1"/>
      <sheetName val="analisa_SNI"/>
      <sheetName val="BAHAN_(2)"/>
      <sheetName val="Tata_Udara"/>
      <sheetName val="4_2_Public"/>
      <sheetName val="HDS_Sipil"/>
      <sheetName val="Data_Tower1"/>
      <sheetName val="COST_TOGO"/>
      <sheetName val="H_Satuan_Dasar"/>
      <sheetName val="A+Supl_"/>
      <sheetName val="hrg_sat1"/>
      <sheetName val="RAB_1"/>
      <sheetName val="RAB_2"/>
      <sheetName val="RAB_3"/>
      <sheetName val="Urai__Resap_pengikat"/>
      <sheetName val="Unit_Price"/>
      <sheetName val="500kV_BOQ1"/>
      <sheetName val="m_schedule1"/>
      <sheetName val="HM_MEK_1"/>
      <sheetName val="Control_Settings1"/>
      <sheetName val="Dates_&amp;_Escalators1"/>
      <sheetName val="Check_Totals1"/>
      <sheetName val="Rekap_BQ-Pompong1"/>
      <sheetName val="PERS_PENY1"/>
      <sheetName val="RAB_DC1"/>
      <sheetName val="anal_rinci1"/>
      <sheetName val="Rek_An1"/>
      <sheetName val="Har_Sat1"/>
      <sheetName val="LINK-MAST__BASIC_PRICE"/>
      <sheetName val="ANA_bab_6"/>
      <sheetName val="HSD_BAHAN"/>
      <sheetName val="HSD_UPAH_"/>
      <sheetName val="Price_of_Equip"/>
      <sheetName val="Price_of_Mat"/>
      <sheetName val="Upah&amp;Bahan_(2)1"/>
      <sheetName val="Analisa-Harga_(1F)1"/>
      <sheetName val="GAL_BIASA"/>
      <sheetName val="RAB_Ekstern"/>
      <sheetName val="Metod_TWR"/>
      <sheetName val="H_Alat"/>
      <sheetName val="H_Bahan"/>
      <sheetName val="Rekap_RAB"/>
      <sheetName val="unit_3"/>
      <sheetName val="Rokan_1"/>
      <sheetName val="7_PEK-STRUKTUR"/>
      <sheetName val="Appendix 2(SatDas´"/>
      <sheetName val="DC"/>
      <sheetName val="sch"/>
      <sheetName val="D7"/>
      <sheetName val="Div 2 - Drainase"/>
      <sheetName val="Div 3 - Tanah"/>
      <sheetName val="Div 5 - Berbutir"/>
      <sheetName val="Div 6 - Aspal"/>
      <sheetName val="Div 7 - Struktur"/>
      <sheetName val="Div 8 - Peng Kondisi"/>
      <sheetName val="Sheet15"/>
      <sheetName val="DB"/>
      <sheetName val="BULAN 1"/>
      <sheetName val="Analisa SNI STANDART "/>
      <sheetName val="upah bahan "/>
      <sheetName val="Rinc. Harg.BHN"/>
      <sheetName val="UMUR ALAT"/>
      <sheetName val="FAKTOR MODAL CRF"/>
      <sheetName val="ANA"/>
      <sheetName val="Kata Pengantar"/>
      <sheetName val="OPNAME COMM-10+825-10+300"/>
      <sheetName val="div7"/>
      <sheetName val="Data Alat"/>
      <sheetName val="Rekap BBM"/>
      <sheetName val="ATB"/>
      <sheetName val="LNPB-2"/>
      <sheetName val="Currencies"/>
      <sheetName val="Daf.Dasar Upah&amp;Bahan"/>
      <sheetName val=" INCOME STATEMENT (2)"/>
      <sheetName val="견적기준"/>
      <sheetName val="asumsi"/>
      <sheetName val="hsat-SD"/>
      <sheetName val="an-satuan"/>
      <sheetName val="Rekap-SD"/>
      <sheetName val="skets"/>
      <sheetName val="LEMBAR3"/>
      <sheetName val="LEMBAR1"/>
      <sheetName val="LEMBAR2"/>
      <sheetName val="LEMBAR4"/>
      <sheetName val="LEMBAR5"/>
      <sheetName val="Harga Bahan"/>
      <sheetName val="Internal AFE Form 2 "/>
      <sheetName val="ANALHASA"/>
      <sheetName val="Dftr Isi"/>
      <sheetName val="L. Hr"/>
      <sheetName val="HargaDasar"/>
      <sheetName val="rms remunerasi"/>
      <sheetName val="TL"/>
      <sheetName val="upah-prod"/>
      <sheetName val="3-DIV5"/>
      <sheetName val="GRAFIK "/>
      <sheetName val="MASTER 1"/>
      <sheetName val="PP"/>
      <sheetName val="LR-AGT-06"/>
      <sheetName val="LR-APR-06"/>
      <sheetName val="PkRp"/>
      <sheetName val="Tax"/>
      <sheetName val="Ex_Rate"/>
      <sheetName val="61004"/>
      <sheetName val="BGT 07"/>
      <sheetName val="Daf Harga Satuan"/>
      <sheetName val="Uraian Upah"/>
      <sheetName val="61008"/>
      <sheetName val="RINCI"/>
      <sheetName val="H-Dasar"/>
      <sheetName val="BILL OF QUAN"/>
      <sheetName val="DH"/>
      <sheetName val="Als Struk"/>
      <sheetName val="ANA bab 2"/>
      <sheetName val=" BoQ Green Field option 1"/>
      <sheetName val="LR-JAN-06"/>
      <sheetName val="_Kr tengahDiva.xls聝analysi"/>
      <sheetName val="satpek"/>
      <sheetName val="RAB.adm"/>
      <sheetName val="Sat.adm"/>
      <sheetName val="tifico"/>
      <sheetName val="Man Power &amp; Comp"/>
      <sheetName val="daf-3(OK)"/>
      <sheetName val="daf-7(OK)"/>
      <sheetName val="REKAP PRELIM 2014"/>
      <sheetName val="DIRECT COST"/>
      <sheetName val="baja"/>
      <sheetName val="anal-drainase,tanah&amp;ps batu"/>
      <sheetName val="anal-beton"/>
      <sheetName val="anal-aspal"/>
      <sheetName val="CH-RANC"/>
      <sheetName val="NP (2)"/>
      <sheetName val="Harsat Upah"/>
      <sheetName val="ocean voyage"/>
      <sheetName val="HEADCOUNT_Bud"/>
      <sheetName val="Costs_ActivityNature"/>
      <sheetName val="AssumptionValue"/>
      <sheetName val="Antek1234"/>
      <sheetName val="F"/>
      <sheetName val="I"/>
      <sheetName val="s.g.exx"/>
      <sheetName val="BQ_Tenis"/>
      <sheetName val="BOQ_Aula"/>
      <sheetName val="FAB-2010 sd 2011"/>
      <sheetName val="本体取纏"/>
      <sheetName val="鉄骨纏め"/>
      <sheetName val="DAF-4"/>
      <sheetName val=" MINGGUAN"/>
      <sheetName val="analbahan"/>
      <sheetName val="petunjuk"/>
      <sheetName val="HAR_INI"/>
      <sheetName val="HAR_LALU"/>
      <sheetName val="harian"/>
      <sheetName val="Order"/>
      <sheetName val="Schedule OK Status"/>
      <sheetName val="Dash"/>
      <sheetName val="Summary and Design"/>
      <sheetName val="Daf_Dasar_Upah&amp;Bahan"/>
      <sheetName val="OFFICE_2_LT"/>
      <sheetName val="ANALISA_GRS_TENGAH"/>
      <sheetName val="_INCOME_STATEMENT_(2)"/>
      <sheetName val="HRG_BAHAN___UPAH_okk"/>
      <sheetName val="HRG_BAHAN_&amp;_UPAH_okk"/>
      <sheetName val="Analis_Kusen_okk"/>
      <sheetName val="KJ_2002"/>
      <sheetName val="Tie_Beam_GN"/>
      <sheetName val="Tangga_GN"/>
      <sheetName val="Villa_A"/>
      <sheetName val="Standby_Alat"/>
      <sheetName val="LAP__HARIAN"/>
      <sheetName val="Schedule_OK_Status"/>
      <sheetName val="LAPORAN KARYA"/>
      <sheetName val="PERFORMANCE"/>
      <sheetName val="HQ"/>
      <sheetName val="LIST ANHARSAT"/>
      <sheetName val="HSATUAN"/>
      <sheetName val="AR1"/>
      <sheetName val="6a Rekap"/>
      <sheetName val="trf 7 jht"/>
      <sheetName val="D2.4"/>
      <sheetName val="D3-3"/>
      <sheetName val="D4.3 (TE)"/>
      <sheetName val="D5.3 (TF) "/>
      <sheetName val="D8.3 (TJ)"/>
      <sheetName val="schalt"/>
      <sheetName val="schtng"/>
      <sheetName val="schbhn"/>
      <sheetName val="HARVEST02"/>
      <sheetName val="H-Dasar-Bahan"/>
      <sheetName val="13mm E.P "/>
      <sheetName val="20mm(E.P)"/>
      <sheetName val="20mm(StaircaseP.P)"/>
      <sheetName val="13mm P.P"/>
      <sheetName val="M+MC"/>
      <sheetName val="내역서"/>
      <sheetName val="Rutin"/>
      <sheetName val="BID"/>
      <sheetName val="ERECTION"/>
      <sheetName val="BQ25"/>
      <sheetName val="REK ADD"/>
      <sheetName val="BQ22"/>
      <sheetName val="BQ23"/>
      <sheetName val="DATA_DES"/>
      <sheetName val="Pay Items"/>
      <sheetName val="DATAOKT"/>
      <sheetName val="DATE"/>
      <sheetName val="단가"/>
      <sheetName val="정부노임단가"/>
      <sheetName val="P&amp;L01-02GR"/>
      <sheetName val="일위대가목차"/>
      <sheetName val="DSBDY"/>
      <sheetName val="식재인부"/>
      <sheetName val="Por"/>
      <sheetName val="Rekap Anl"/>
      <sheetName val="Bhn+Uph"/>
      <sheetName val="AHS all"/>
      <sheetName val="dt-bum"/>
      <sheetName val="ANALI.PP"/>
      <sheetName val="HARST"/>
      <sheetName val="TJ1Q47"/>
      <sheetName val="I-ME"/>
      <sheetName val=" "/>
      <sheetName val="L_TIGA"/>
      <sheetName val="L-TIGA"/>
      <sheetName val="Hg.Sat"/>
      <sheetName val="URA E450"/>
      <sheetName val="Harga S Dasar UNTUK IDISI"/>
      <sheetName val="Faktor Konversi"/>
      <sheetName val="841"/>
      <sheetName val="311"/>
      <sheetName val="715"/>
      <sheetName val="RUMUS BEKISTING"/>
      <sheetName val="BA_CCO"/>
      <sheetName val="Daf_isi"/>
      <sheetName val="PREMLIN"/>
      <sheetName val="harga Satua Dasar"/>
      <sheetName val="ANL K"/>
      <sheetName val="KGP Thp II"/>
      <sheetName val="List Pla_x005f_x0000_È"/>
      <sheetName val="21"/>
      <sheetName val="PRO_DCI"/>
      <sheetName val="INST_DCI"/>
      <sheetName val="HVAC_DCI"/>
      <sheetName val="PIPE_DCI"/>
      <sheetName val="INSTR"/>
      <sheetName val="me"/>
      <sheetName val="CASHFLOW_FORECAST"/>
      <sheetName val="REKAP_ELEKTRIKAL"/>
      <sheetName val="jgn_dihapus!"/>
      <sheetName val="REKAP_BQ_"/>
      <sheetName val="_Kr_tengahDiva_xls聝analysi"/>
      <sheetName val="Combine2005"/>
      <sheetName val="Ubas"/>
      <sheetName val="Marketing"/>
      <sheetName val="HRG SATUAN"/>
      <sheetName val="labor"/>
      <sheetName val="AC-WC dan LAPIS PEREKAT"/>
      <sheetName val="beton k-350"/>
      <sheetName val="besi"/>
      <sheetName val="MONITOR &amp; INPUT"/>
      <sheetName val="Div"/>
      <sheetName val="unit"/>
      <sheetName val="TONG HOP VL-NC"/>
      <sheetName val="DONGIA"/>
      <sheetName val="PAD-F"/>
      <sheetName val="page 1"/>
      <sheetName val="Data Umum Penawaran"/>
      <sheetName val="Pekerjaan"/>
      <sheetName val="Anas"/>
      <sheetName val="chitimc"/>
      <sheetName val="dongia (2)"/>
      <sheetName val="LKVL-CK-HT-GD1"/>
      <sheetName val="gtrinh"/>
      <sheetName val="THPDMoi  (2)"/>
      <sheetName val="lam-moi"/>
      <sheetName val="6"/>
      <sheetName val="sched-induk-(Th.2008 5M)"/>
      <sheetName val="inst.pemrintah"/>
      <sheetName val="Bill 2.1 Basement 41 "/>
      <sheetName val="Perhitungan KC ke SUBKON"/>
      <sheetName val="CAT"/>
      <sheetName val="surat "/>
      <sheetName val="Ajuan"/>
      <sheetName val="Hit"/>
      <sheetName val="AWAL"/>
      <sheetName val="Dist_analys"/>
      <sheetName val="HD ALAT"/>
      <sheetName val="HD BAHAN"/>
      <sheetName val="Hrg Satuan &amp; Upah"/>
      <sheetName val="MAJOR"/>
      <sheetName val="MAPP"/>
      <sheetName val="Tambahan Biaro"/>
      <sheetName val="Bhn,Alat&amp;Upah"/>
      <sheetName val="SPREAD SHEET"/>
      <sheetName val="SGC-Rate"/>
      <sheetName val="analisa-pagar"/>
      <sheetName val="Sag1"/>
      <sheetName val="Volume"/>
      <sheetName val="BQ PL "/>
      <sheetName val="Mall"/>
      <sheetName val="AnalisaSIPIL RIIL"/>
      <sheetName val="Sizing_Input_Output"/>
      <sheetName val="Sizing_Assumptions"/>
      <sheetName val="Sizing_Parameters"/>
      <sheetName val="81+200"/>
      <sheetName val="bayar_04_fak"/>
      <sheetName val="D-HARGA"/>
      <sheetName val="DAF.TUL"/>
      <sheetName val="teori"/>
      <sheetName val="Type 57  A"/>
      <sheetName val="DAFPEK-SA"/>
      <sheetName val="SUM_ALL"/>
      <sheetName val="SUM_BB"/>
      <sheetName val="SUM_FO"/>
      <sheetName val="B1.2-BB"/>
      <sheetName val="ANAL2"/>
      <sheetName val="ANAL1"/>
      <sheetName val="harga lama"/>
      <sheetName val="DATUM"/>
      <sheetName val="BQ-Tenis"/>
      <sheetName val="james's"/>
      <sheetName val="01"/>
      <sheetName val="09"/>
      <sheetName val="analisa 09"/>
      <sheetName val="010"/>
      <sheetName val="011"/>
      <sheetName val="012"/>
      <sheetName val="013"/>
      <sheetName val="014"/>
      <sheetName val="015"/>
      <sheetName val="02"/>
      <sheetName val="03"/>
      <sheetName val="04"/>
      <sheetName val="04_REV_2"/>
      <sheetName val="05"/>
      <sheetName val="07"/>
      <sheetName val="08"/>
      <sheetName val="Analisa (2)"/>
      <sheetName val="Kell.Dind-GC"/>
      <sheetName val="EXISTING"/>
      <sheetName val="rekap PINTU"/>
      <sheetName val="upah.bahan.alat"/>
      <sheetName val="analisa.K"/>
      <sheetName val="daftarkuantitas"/>
      <sheetName val="HARGA SAT"/>
      <sheetName val="Lau Luhung"/>
      <sheetName val="anal.alat"/>
      <sheetName val="MATERIAL-UPAH"/>
      <sheetName val="Bahan "/>
      <sheetName val="rek det 1-3"/>
      <sheetName val="R1. GREJA KATHOLIK"/>
      <sheetName val="mp &amp; eq"/>
      <sheetName val="UPAH &amp; SEWA"/>
      <sheetName val="config"/>
      <sheetName val="HSBU ANA"/>
      <sheetName val="SCH5"/>
      <sheetName val="SKEMA"/>
      <sheetName val="Jalan"/>
      <sheetName val="Penwrn"/>
      <sheetName val="Hargamaterial"/>
      <sheetName val="B.T"/>
      <sheetName val="Coef"/>
      <sheetName val="H-Bahan &amp; Tenaga"/>
      <sheetName val="REKAP."/>
      <sheetName val="Divisi1"/>
      <sheetName val="DAFTAR BESI KANAL C SIKU"/>
      <sheetName val="MPU. 6-3(4).LastonAC"/>
      <sheetName val="Data Info"/>
      <sheetName val="bahan dan upah"/>
      <sheetName val="D6-1b"/>
      <sheetName val="Sheet9"/>
      <sheetName val="ANAL RABP"/>
      <sheetName val="BQ-SIPIL"/>
      <sheetName val="Indirect_Const"/>
      <sheetName val="STN BAHAN"/>
      <sheetName val="Breakdown"/>
      <sheetName val="DATA 2009"/>
      <sheetName val="DATA 2010"/>
      <sheetName val="Target Raker TW III"/>
      <sheetName val="KUB-01(10)"/>
      <sheetName val="610.04"/>
      <sheetName val="610.05"/>
      <sheetName val="610.06"/>
      <sheetName val="610.07"/>
      <sheetName val="610.08"/>
      <sheetName val="BOQ CONTRACT WK"/>
      <sheetName val="Schedule 11a"/>
      <sheetName val="Temporary"/>
      <sheetName val="Septick tank"/>
      <sheetName val="PRIST LIST"/>
      <sheetName val="PERALATAN PROYEK GOL III A"/>
      <sheetName val="UP-MAT-ALT"/>
      <sheetName val="Gal Sal"/>
      <sheetName val="DatabaseBarang"/>
      <sheetName val="AHSSNI"/>
      <sheetName val="Rupiah"/>
      <sheetName val="Total for Check"/>
      <sheetName val="갑지"/>
      <sheetName val="FAB별"/>
      <sheetName val="수량산출"/>
      <sheetName val="analisa Str"/>
      <sheetName val="upah_borong"/>
      <sheetName val="satuan_pek"/>
      <sheetName val="Analisa  _2_"/>
      <sheetName val="SPL"/>
      <sheetName val="DivX"/>
      <sheetName val="DivVI"/>
      <sheetName val="DivVIII"/>
      <sheetName val="Sheet6"/>
      <sheetName val="DivII"/>
      <sheetName val="DivI"/>
      <sheetName val="DivIII"/>
      <sheetName val="DivIV"/>
      <sheetName val="DivV"/>
      <sheetName val="Infumum"/>
      <sheetName val="E"/>
      <sheetName val="forml"/>
      <sheetName val="Master Schedule"/>
      <sheetName val="DCF"/>
      <sheetName val="Rinci-Biaya"/>
      <sheetName val="Rinci-Pendapatan"/>
      <sheetName val="Pro-Base"/>
      <sheetName val="Sheet1 (3)"/>
      <sheetName val="Hrg Readymix"/>
      <sheetName val="perhtg material"/>
      <sheetName val="jadwal2"/>
      <sheetName val="Harga Upah + Bahan"/>
      <sheetName val="DATA-ALAT"/>
      <sheetName val="S-Curve (Weekly)"/>
      <sheetName val="KNO"/>
      <sheetName val="INPUT_TABLE"/>
      <sheetName val="Connections"/>
      <sheetName val="Operation Cost "/>
      <sheetName val="Fasilitas Site"/>
      <sheetName val=" HSE Site"/>
      <sheetName val="Sekretariat Site"/>
      <sheetName val="Transport Site"/>
      <sheetName val="NAMES"/>
      <sheetName val="Analisa  (2)"/>
      <sheetName val="an. struktur"/>
      <sheetName val="H STN"/>
      <sheetName val="DUB"/>
      <sheetName val="H ALAT"/>
      <sheetName val="SAT"/>
      <sheetName val="REK PEN"/>
      <sheetName val="Harga Pekerjaan"/>
      <sheetName val="Analis Kusen 1 ESKALASI"/>
      <sheetName val="VESEL"/>
      <sheetName val="trf multiple dnrks"/>
      <sheetName val="Harga bahan-1"/>
      <sheetName val="rekap1"/>
      <sheetName val="trf_multiple_dnrks"/>
      <sheetName val="Harga_bahan-1"/>
      <sheetName val="Short term loan"/>
      <sheetName val="Analisa Prelim"/>
      <sheetName val="Df-Kuan"/>
      <sheetName val="Data_alat"/>
      <sheetName val="upah_bahan_"/>
      <sheetName val="Rinc__Harg_BHN"/>
      <sheetName val="Data_alat1"/>
      <sheetName val="upah_bahan_1"/>
      <sheetName val="Rinc__Harg_BHN1"/>
      <sheetName val="DAFTAR_HARGA1"/>
      <sheetName val="Sumber_Daya2"/>
      <sheetName val="Basic_alat2"/>
      <sheetName val="Basic_bahan2"/>
      <sheetName val="Basic_upah2"/>
      <sheetName val="Appendix_2(SatDas)2"/>
      <sheetName val="Currency_Rate2"/>
      <sheetName val="UPAH_BAHAN_ARST2"/>
      <sheetName val="ELEC_STIS2"/>
      <sheetName val="analisa_stroke2"/>
      <sheetName val="Investment_Valuation2"/>
      <sheetName val="daftar_analisa2"/>
      <sheetName val="Data_alat2"/>
      <sheetName val="upah_bahan_2"/>
      <sheetName val="Rinc__Harg_BHN2"/>
      <sheetName val="Kuantitas_&amp;_Harga2"/>
      <sheetName val="Daftar_Kuantitas_&amp;_Harga2"/>
      <sheetName val="Analisa_Harga2"/>
      <sheetName val="1_22"/>
      <sheetName val="JadpeL-Pkt1-Kampar (4)"/>
      <sheetName val="corbeldatail"/>
      <sheetName val="pekerjaan "/>
      <sheetName val="U"/>
      <sheetName val="Bangunan Utama B"/>
      <sheetName val="Bt.Kosong"/>
      <sheetName val="Volume 1"/>
      <sheetName val="REKAP_GROSS1"/>
      <sheetName val="AN_BIAYA_MAKAN1"/>
      <sheetName val="Daf_Dasar_Upah&amp;Bahan1"/>
      <sheetName val="OFFICE_2_LT1"/>
      <sheetName val="Ana_Fin1"/>
      <sheetName val="Vendor_Information1"/>
      <sheetName val="BAHAN_(2)1"/>
      <sheetName val="Tata_Udara1"/>
      <sheetName val="4_2_Public1"/>
      <sheetName val="ANALISA_GRS_TENGAH1"/>
      <sheetName val="_INCOME_STATEMENT_(2)1"/>
      <sheetName val="CAB_21"/>
      <sheetName val="HRG_BAHAN___UPAH_okk1"/>
      <sheetName val="HRG_BAHAN_&amp;_UPAH_okk1"/>
      <sheetName val="Analis_Kusen_okk1"/>
      <sheetName val="KJ_20021"/>
      <sheetName val="Tie_Beam_GN1"/>
      <sheetName val="Tangga_GN1"/>
      <sheetName val="Villa_A1"/>
      <sheetName val="ITB_COST1"/>
      <sheetName val="Daf_Besi1"/>
      <sheetName val="ana_pt1"/>
      <sheetName val="ANA_bab_61"/>
      <sheetName val="HSD_BAHAN1"/>
      <sheetName val="HSD_UPAH_1"/>
      <sheetName val="7_PEK-STRUKTUR1"/>
      <sheetName val="A+Supl_1"/>
      <sheetName val="RAB_Ekstern1"/>
      <sheetName val="Standby_Alat1"/>
      <sheetName val="LAP__HARIAN1"/>
      <sheetName val="Urai__Resap_pengikat1"/>
      <sheetName val="Schedule_OK_Status1"/>
      <sheetName val="Payback Analysis"/>
      <sheetName val="1-2"/>
      <sheetName val="harsat_sdy"/>
      <sheetName val="cons_workpapers"/>
      <sheetName val="BULAN_1"/>
      <sheetName val="Analisa_SNI_STANDART_"/>
      <sheetName val="Basic_P"/>
      <sheetName val="Amortization_Table"/>
      <sheetName val="RAB_(A)_(2)"/>
      <sheetName val="(htp@___"/>
      <sheetName val="Daf_Biaya_sewa_alat"/>
      <sheetName val="Supl_X"/>
      <sheetName val="An__HS"/>
      <sheetName val="RAB_TTB_ADM8"/>
      <sheetName val="Harga_Bahan"/>
      <sheetName val="Internal_AFE_Form_2_"/>
      <sheetName val="H__Dasar4"/>
      <sheetName val="data_profit"/>
      <sheetName val="Anl_2s_d4e"/>
      <sheetName val="Dftr_Isi"/>
      <sheetName val="MONITORING PENGADAAN"/>
      <sheetName val="LNPB"/>
      <sheetName val="Pemakaian besi"/>
      <sheetName val="CIANTEN-3"/>
      <sheetName val="5-Alat"/>
      <sheetName val="4-Price"/>
      <sheetName val="4-Quarry"/>
      <sheetName val="curve s"/>
      <sheetName val="DWTables"/>
      <sheetName val="terendah"/>
      <sheetName val="1-REKAP"/>
      <sheetName val="1-BQ"/>
      <sheetName val="3-DIV1"/>
      <sheetName val="3-DIV6"/>
      <sheetName val="DIVISI 6. A"/>
      <sheetName val="3-DIV7"/>
      <sheetName val="3-DIV7.1"/>
      <sheetName val="4-ANTEK"/>
      <sheetName val="BAHAN , UPAH , ALAT"/>
      <sheetName val="8-Lamp1 (2)"/>
      <sheetName val="8-lamp5"/>
      <sheetName val="8-Lamp6.B"/>
      <sheetName val="8-Lamp10"/>
      <sheetName val="8-Lamp9"/>
      <sheetName val="8-Lamp11"/>
      <sheetName val="8-Lamp13"/>
      <sheetName val="8-Lamp14 "/>
      <sheetName val="8-Lamp15"/>
      <sheetName val="9-DATA"/>
      <sheetName val="10-SIMAK"/>
      <sheetName val="11-S.PEN"/>
      <sheetName val="L2MO"/>
      <sheetName val="ketuma gal.Wed"/>
      <sheetName val="ketema AC"/>
      <sheetName val="Bill No 6 Koord &amp; Attendance"/>
      <sheetName val="met mpu"/>
      <sheetName val="vels"/>
      <sheetName val="DA_List"/>
      <sheetName val="NDA_List"/>
      <sheetName val="Kuantitas &amp; Harga "/>
      <sheetName val="Up _ bhn"/>
      <sheetName val="HARSAT_BAH"/>
      <sheetName val="Grading Tahap 1"/>
      <sheetName val="[K?_te?gah?iva_xls?A聮a?isa_HS1"/>
      <sheetName val="Analisa K"/>
      <sheetName val="HS BHN&amp;UPAH"/>
      <sheetName val="BBL"/>
      <sheetName val="JBTNAS_Des2012"/>
      <sheetName val="tgl"/>
      <sheetName val="Daftar Upah_Material_Alat"/>
      <sheetName val="BGT_07"/>
      <sheetName val="Daf_Harga_Satuan"/>
      <sheetName val="Uraian_Upah"/>
      <sheetName val="ANA_bab_2"/>
      <sheetName val="UMUR_ALAT"/>
      <sheetName val="FAKTOR_MODAL_CRF"/>
      <sheetName val="eQUIPMENT_COST"/>
      <sheetName val="u_aLAT"/>
      <sheetName val="rab_g__menara_pengawas"/>
      <sheetName val="tabel_pnganan_mslh"/>
      <sheetName val="D_1_7"/>
      <sheetName val="D_1_5"/>
      <sheetName val="D_2_3"/>
      <sheetName val="D_2_2"/>
      <sheetName val="SCH_GG_&amp;_SAS"/>
      <sheetName val="Data_Base_List"/>
      <sheetName val="HSU_2016"/>
      <sheetName val="Goodwill_Calculation"/>
      <sheetName val="Rekap_BBM"/>
      <sheetName val="ANALISA_EL_DAN_ELC"/>
      <sheetName val="HSP_LT_BS"/>
      <sheetName val="BAHAN_MKNL"/>
      <sheetName val="Anal_Alat_Type_II_A"/>
      <sheetName val="01_FA"/>
      <sheetName val="BILL_OF_QUAN"/>
      <sheetName val="Faktor_Konversi"/>
      <sheetName val="Bahan_Upah"/>
      <sheetName val="RAB_AR&amp;STR"/>
      <sheetName val="AnalisaSIPIL_RIIL_RAP"/>
      <sheetName val="GS Tanah Kalimas Baru (2)"/>
      <sheetName val="AHS ME "/>
      <sheetName val="SUB &amp; mandor"/>
      <sheetName val="EVALUASI"/>
      <sheetName val="jan"/>
      <sheetName val="FEB"/>
      <sheetName val="MAR"/>
      <sheetName val="Parameter"/>
      <sheetName val="MasterSheet"/>
      <sheetName val="rate-alat"/>
      <sheetName val="MAP 1-2"/>
      <sheetName val="bau-6"/>
      <sheetName val="prd01-5"/>
      <sheetName val="REKAP HP"/>
      <sheetName val="BERAT TUL."/>
      <sheetName val="Up"/>
      <sheetName val="An-Sipil(ADA KODE)"/>
      <sheetName val="DICA AKTIF"/>
      <sheetName val="2011"/>
      <sheetName val="S-1"/>
      <sheetName val="KODE BAHAN"/>
      <sheetName val="KODE UPAH"/>
      <sheetName val="INPUT AGST"/>
      <sheetName val="UPAH PEKERJA"/>
      <sheetName val="ANALYS EXTERN"/>
      <sheetName val="COMM"/>
      <sheetName val="BOQ INTERN"/>
      <sheetName val="WELCOME"/>
      <sheetName val="BQ RESO"/>
      <sheetName val="REKAP INDIRECT"/>
      <sheetName val="ORGANIZATION"/>
      <sheetName val="MATRIX"/>
      <sheetName val="SUMMARY IN"/>
      <sheetName val="PROGRAM"/>
      <sheetName val="INDIRECT COST"/>
      <sheetName val="DATA1"/>
      <sheetName val="LMKC CB V"/>
      <sheetName val="Seg history by BT"/>
      <sheetName val="HP evol by seg"/>
      <sheetName val="REKAP_STRUKTUR"/>
      <sheetName val="EK-JAN-08"/>
      <sheetName val="3Arch"/>
      <sheetName val="_Kr_tengah_iva_xls_H_Satua_3"/>
      <sheetName val="_Kr_te_gah_iva_xls_MAT_BAR__AC3"/>
      <sheetName val="_Kr_tengah_iva_xls_H_Satua_13"/>
      <sheetName val="_K__tengah_iva_xls_Kap_Tenaga3"/>
      <sheetName val="_K__te_gah_iva_xls_Ana_isa_HS3"/>
      <sheetName val="B_-_Nor_lec3"/>
      <sheetName val="_K__tengah_iva_xls_5-P_ralatan3"/>
      <sheetName val="_K__te_gah_iva_xls_Inf_rmasi3"/>
      <sheetName val="_Kr_te_gah_iva_xls_upahbahan3"/>
      <sheetName val="_Kr_tengah_iva_xls_01A-_RA_3"/>
      <sheetName val="_Kr_tengah_iva_xls_NS_GD_U_AMA3"/>
      <sheetName val="_Kr_tengah_iva_xls_Str_Bengkel3"/>
      <sheetName val="_K__te_gah_iva_xls_ANA__BOW3"/>
      <sheetName val="_K__tengah_iva_xls_G_SUMMARY3"/>
      <sheetName val="_Kr_tengahDiva_xls_ANAL_HREZ3"/>
      <sheetName val="ANAL__M_3"/>
      <sheetName val="_Kr_tengahDiva_xls_analysis3"/>
      <sheetName val="PERSONIL P1"/>
      <sheetName val="OUT"/>
      <sheetName val="fill in first"/>
      <sheetName val="BQMPALOC"/>
      <sheetName val="KP1590_E"/>
      <sheetName val="수입"/>
      <sheetName val="Koordinat"/>
      <sheetName val="ee"/>
      <sheetName val="res200"/>
      <sheetName val="Harga Sat."/>
      <sheetName val="D2"/>
      <sheetName val="DIV.3"/>
      <sheetName val="DIV.4"/>
      <sheetName val="DIV7-BM"/>
      <sheetName val="analt"/>
      <sheetName val="A-ALAT"/>
      <sheetName val="Perhitungan RAB"/>
      <sheetName val="MC0"/>
      <sheetName val="RAB STEEL "/>
      <sheetName val="Finishing Warehouse"/>
      <sheetName val="material "/>
      <sheetName val="BOQ_EM"/>
      <sheetName val="Field_DCPT"/>
      <sheetName val="HSP inen"/>
      <sheetName val="TIME"/>
      <sheetName val="BahanAnalisa"/>
      <sheetName val="ItunganMat"/>
      <sheetName val="E1-322"/>
      <sheetName val="E1-511"/>
      <sheetName val="HSP 2018"/>
      <sheetName val="Pajak (2) Agst"/>
      <sheetName val="HPP X Q'TY"/>
      <sheetName val="BLOK-BJR"/>
      <sheetName val="RINCIAN-SC"/>
      <sheetName val="Bab10"/>
      <sheetName val="412"/>
      <sheetName val="SELISIHKURSSOURCE"/>
      <sheetName val="tetrapod"/>
      <sheetName val="2930"/>
      <sheetName val="2933"/>
      <sheetName val="2934"/>
      <sheetName val="PDPC0908"/>
      <sheetName val="smt"/>
      <sheetName val="GP-WB"/>
      <sheetName val="029Cikeas00"/>
      <sheetName val="Ex_Fin_Output"/>
      <sheetName val="Depr_calc"/>
      <sheetName val="JM"/>
      <sheetName val="LAMP_2.2"/>
      <sheetName val="VOL_1"/>
      <sheetName val="LUMPSUM"/>
      <sheetName val="igp-popno"/>
      <sheetName val="pt-perso"/>
      <sheetName val="pivot"/>
      <sheetName val="D.78"/>
      <sheetName val="Sat Das"/>
      <sheetName val="Analisa (ok punya)"/>
      <sheetName val="Harga Upah"/>
      <sheetName val="BOQ Seksi A"/>
      <sheetName val="misc"/>
      <sheetName val="LEVEL 2"/>
      <sheetName val="LEVEL 4"/>
      <sheetName val="HANGERS"/>
      <sheetName val="FIXASS_MAR"/>
      <sheetName val="Sensitive"/>
      <sheetName val="IDLE_ALAT6"/>
      <sheetName val="ATB_pers_(2)6"/>
      <sheetName val="FOTO_PR6"/>
      <sheetName val="G_umum6"/>
      <sheetName val="SCHE_vareto6"/>
      <sheetName val="ATB_pers6"/>
      <sheetName val="BQ_diva6"/>
      <sheetName val="MAT_BARU_AC6"/>
      <sheetName val="H_Satuan7"/>
      <sheetName val="AC_+6"/>
      <sheetName val="an_ATB_G6"/>
      <sheetName val="an_AC6"/>
      <sheetName val="an_ATB_L6"/>
      <sheetName val="ATB_+6"/>
      <sheetName val="Alat_DC6"/>
      <sheetName val="Kap_Tenaga6"/>
      <sheetName val="HRG_BHN5"/>
      <sheetName val="Agregat_Halus_&amp;_Kasar5"/>
      <sheetName val="B_-_Norelec5"/>
      <sheetName val="01A-_RAB5"/>
      <sheetName val="Analisa_HS5"/>
      <sheetName val="Kr_tengahDiva5"/>
      <sheetName val="Isolasi_Luar_Dalam5"/>
      <sheetName val="Isolasi_Luar5"/>
      <sheetName val="REKAP_ARSITEKTUR_5"/>
      <sheetName val="RAB_ADMINISTRASI_PUSAT_(1)5"/>
      <sheetName val="Man_Power5"/>
      <sheetName val="L3_An_H_Sat_Mob5"/>
      <sheetName val="RKP_PLUMBING4"/>
      <sheetName val="HB_4"/>
      <sheetName val="rekap_mekanikal5"/>
      <sheetName val="PROTEKSI_PETIR5"/>
      <sheetName val="KABEL_FEEDER5"/>
      <sheetName val="PENRNGN_&amp;_KTK-KNTK5"/>
      <sheetName val="fin_pro_centers4"/>
      <sheetName val="GASATAGG_XLS5"/>
      <sheetName val="EXTERNAL_WORK5"/>
      <sheetName val="Analisa___Upah5"/>
      <sheetName val="M&amp;E_R5"/>
      <sheetName val="RAB_PERSIAPAN_5"/>
      <sheetName val="ANAL__ME5"/>
      <sheetName val="BW_analisa_cika_20055"/>
      <sheetName val="Harga_Satuan4"/>
      <sheetName val="FIRE_FIGHTING5"/>
      <sheetName val="Master_1_05"/>
      <sheetName val="Bill_No_2_1_Cold_Water_System5"/>
      <sheetName val="Civil_Works5"/>
      <sheetName val="rab_me_(by_owner)_5"/>
      <sheetName val="BQ_(by_owner)5"/>
      <sheetName val="NS_GD_UTAMA5"/>
      <sheetName val="BANGUNAN_PENUNJANG5"/>
      <sheetName val="STD_Lanjutan5"/>
      <sheetName val="NS_Lanjutan5"/>
      <sheetName val="BoQ_C45"/>
      <sheetName val="Fill_this_out_first___10"/>
      <sheetName val="F_ALARM5"/>
      <sheetName val="Fill_this_out_first___11"/>
      <sheetName val="BOQ_KSN5"/>
      <sheetName val="ANAL_BOW6"/>
      <sheetName val="rab_me_(fisik)5"/>
      <sheetName val="1_B5"/>
      <sheetName val="Sat_Upah5"/>
      <sheetName val="HS_Alat5"/>
      <sheetName val="HS_Upah5"/>
      <sheetName val="HS_Sub-Kon5"/>
      <sheetName val="Analisa_ME_(2)5"/>
      <sheetName val="sheet_24"/>
      <sheetName val="RAB_ME4"/>
      <sheetName val="bill_qty5"/>
      <sheetName val="meth_hsl_nego5"/>
      <sheetName val="ANALISA_14"/>
      <sheetName val="4-Basic_Price4"/>
      <sheetName val="R_A_B_4"/>
      <sheetName val="Analisa_&amp;_Upah5"/>
      <sheetName val="M_12__2_5"/>
      <sheetName val="Daftar_berat5"/>
      <sheetName val="Fire_Alarm5"/>
      <sheetName val="D_&amp;_W_sizes5"/>
      <sheetName val="Cable_150kV_Ref_5"/>
      <sheetName val="MAIN_EQUIP_AC5"/>
      <sheetName val="Rekap_Prelim5"/>
      <sheetName val="An_HarSatPek4"/>
      <sheetName val="Unit_Rate4"/>
      <sheetName val="BQ_Stdr_R-14"/>
      <sheetName val="Pipa_(2)4"/>
      <sheetName val="Lamp_BAP4"/>
      <sheetName val="DUTCH_CONE5"/>
      <sheetName val="Rekap_Direct_Cost4"/>
      <sheetName val="Urai___Guide_Post4"/>
      <sheetName val="Met_Pas_Batu4"/>
      <sheetName val="Urai_Galian_Tanah4"/>
      <sheetName val="Met__Minor4"/>
      <sheetName val="Pos_4-15"/>
      <sheetName val="Lead_Schedule4"/>
      <sheetName val="NS_GD_UGD4"/>
      <sheetName val="STD_GD_UGD4"/>
      <sheetName val="D___W_sizes5"/>
      <sheetName val="Bill_of_Qty_MEP5"/>
      <sheetName val="Mat_Mek5"/>
      <sheetName val="Transfer_Pump4"/>
      <sheetName val="RAW_MATERIALS_4"/>
      <sheetName val="COST-PERSON-J_O_4"/>
      <sheetName val="Data_Ktr_Bupati_Tapsel4"/>
      <sheetName val="BQ_struktur4"/>
      <sheetName val="Analisa_ME4"/>
      <sheetName val="Upah_Bahan4"/>
      <sheetName val="ANALIS_15"/>
      <sheetName val="REKAP_ARSITEKTUR4"/>
      <sheetName val="rincian_per_proyek4"/>
      <sheetName val="AHS_str4"/>
      <sheetName val="Daf__No____4_24"/>
      <sheetName val="BQ_Arsit4"/>
      <sheetName val="Sat_Bah_&amp;_Up4"/>
      <sheetName val="Perm__Test4"/>
      <sheetName val="New_MADC4"/>
      <sheetName val="HARGA_ALAT4"/>
      <sheetName val="ETAB_14"/>
      <sheetName val="Daf_14"/>
      <sheetName val="Anal_Koef4"/>
      <sheetName val="Rekap_Biaya4"/>
      <sheetName val="Hydran___springkler4"/>
      <sheetName val="GH_Quantity4"/>
      <sheetName val="Daftar_Upah,Bhn,&amp;_alat4"/>
      <sheetName val="KAN__LOKAL4"/>
      <sheetName val="Terbilang_sertifikat4"/>
      <sheetName val="Bill_5_Summary4"/>
      <sheetName val="Analisa_24"/>
      <sheetName val="Upah_dan_bahan4"/>
      <sheetName val="AC_LOAD4"/>
      <sheetName val="D_1_2_LT-_1_~_Atap4"/>
      <sheetName val="ENC_144"/>
      <sheetName val="2_NSB_4"/>
      <sheetName val="2_SB4"/>
      <sheetName val="M_ITEM4"/>
      <sheetName val="BHN_Ars4"/>
      <sheetName val="7_NS_H4"/>
      <sheetName val="Analisa_Pusaka_Jaya4"/>
      <sheetName val="Report_detil_kondisi4"/>
      <sheetName val="REKAP_TOTAL4"/>
      <sheetName val="Bill_Of_Quantity4"/>
      <sheetName val="BGN_PENUNJANG4"/>
      <sheetName val="KH_Bahagia4"/>
      <sheetName val="AN_Panel5"/>
      <sheetName val="KONTRAK_INDUK_BULANAN4"/>
      <sheetName val="Bq_Ars4"/>
      <sheetName val="Up&amp;Bhn_4"/>
      <sheetName val="Sat_Alat4"/>
      <sheetName val="ANALISA_HARGA_SATUAN4"/>
      <sheetName val="Bill_4_Summary4"/>
      <sheetName val="GFA_224"/>
      <sheetName val="T-3_4_Cost_of_Equipment4"/>
      <sheetName val="An_H_Sat_Pek_Ut4"/>
      <sheetName val="Harga_Sat_Das4"/>
      <sheetName val="T-3_2_UP_Labour4"/>
      <sheetName val="T-3_3_UP_Material4"/>
      <sheetName val="Input_monthly_capex4"/>
      <sheetName val="PENJ_NERACA4"/>
      <sheetName val="CASH_FLOW4"/>
      <sheetName val="List_of_Eqp4"/>
      <sheetName val="REKAP_ME4"/>
      <sheetName val="SELISIH_HARGA4"/>
      <sheetName val="struktur_tdk_dipakai4"/>
      <sheetName val="B___Norelec4"/>
      <sheetName val="Site_Expenses4"/>
      <sheetName val="2__MVAC_R14"/>
      <sheetName val="Cover_Daf-24"/>
      <sheetName val="[Kr_tengahࡄiva_xls聝H_Satua聮4"/>
      <sheetName val="[Kr_te࡮gahࡄiva_xls聝MAT_BAR聕_AC4"/>
      <sheetName val="[Kr_tengahࡄiva࠮xls聝H_Satua聮14"/>
      <sheetName val="[Kࡲ_tengahࡄiva_xls聝Kap聟Tenaga4"/>
      <sheetName val="[Kࡲ_te࡮gahࡄiva_xls聝Ana聬isa_HS4"/>
      <sheetName val="B_-耠Nor聥lec4"/>
      <sheetName val="[Kࡲ_tengahࡄiva_xls聝5-P聥ralatan4"/>
      <sheetName val="[Kࡲ_te࡮gahࡄiva࠮xls聝Inf聯rmasi4"/>
      <sheetName val="[Kr_te࡮gahࡄiva_xls聝upahbahan4"/>
      <sheetName val="[Kr_tengahࡄiva࠮xls聝01A-_RA聂4"/>
      <sheetName val="[Kr_tengahࡄiva࠮xls聝NS_GD_U联AMA4"/>
      <sheetName val="[Kr_tengahࡄiva_xls聝Str耭Bengkel4"/>
      <sheetName val="[Kࡲ_te࡮gahࡄiva࠮xls聝ANA职_BOW4"/>
      <sheetName val="M_12__2聟4"/>
      <sheetName val="[Kࡲ_tengahࡄiva_xls聝G_SUMMARY4"/>
      <sheetName val="[Kr_tengahDiva_xls聝ANAL_HREZ4"/>
      <sheetName val="ANAL__M聅4"/>
      <sheetName val="[Kr_tengahDiva_xls聝analysis4"/>
      <sheetName val="3_3b4"/>
      <sheetName val="Sec_I_ML4"/>
      <sheetName val="Cash_Flow_bulanan4"/>
      <sheetName val="[Kr_tengah?iva_xls?H_Satua?4"/>
      <sheetName val="[Kr_te?gah?iva_xls?MAT_BAR?_AC4"/>
      <sheetName val="[Kr_tengah?iva?xls?H_Satua?14"/>
      <sheetName val="[K?_tengah?iva_xls?Kap?Tenaga4"/>
      <sheetName val="[K?_te?gah?iva_xls?Ana?isa_HS4"/>
      <sheetName val="B_-?Nor?lec4"/>
      <sheetName val="[K?_tengah?iva_xls?5-P?ralatan4"/>
      <sheetName val="[K?_te?gah?iva?xls?Inf?rmasi4"/>
      <sheetName val="[Kr_te?gah?iva_xls?upahbahan4"/>
      <sheetName val="[Kr_tengah?iva?xls?01A-_RA?4"/>
      <sheetName val="[Kr_tengah?iva?xls?NS_GD_U?AMA4"/>
      <sheetName val="[Kr_tengah?iva_xls?Str?Bengkel4"/>
      <sheetName val="[K?_te?gah?iva?xls?ANA?_BOW4"/>
      <sheetName val="M_12__2?4"/>
      <sheetName val="[K?_tengah?iva_xls?G_SUMMARY4"/>
      <sheetName val="[Kr_tengahDiva_xls?ANAL_HREZ4"/>
      <sheetName val="ANAL__M?4"/>
      <sheetName val="[Kr_tengahDiva_xls?analysis4"/>
      <sheetName val="T__Cs_Log_P_III4"/>
      <sheetName val="REF_ONLY4"/>
      <sheetName val="Summary_Sheets4"/>
      <sheetName val="Mat_Elk4"/>
      <sheetName val="AHS_Isolasi4"/>
      <sheetName val="Data_Sei_Belutu4"/>
      <sheetName val="610_64"/>
      <sheetName val="610_54"/>
      <sheetName val="Data_Sinabung4"/>
      <sheetName val="List_Plant4"/>
      <sheetName val="Price_list4"/>
      <sheetName val="ANAL_TEKNIK4"/>
      <sheetName val="bhn_FINAL4"/>
      <sheetName val="_Kr_tengahࡄiva_xls聝H_Satua聮4"/>
      <sheetName val="_Kr_te࡮gahࡄiva_xls聝MAT_BAR聕_AC4"/>
      <sheetName val="_Kr_tengahࡄiva࠮xls聝H_Satua聮14"/>
      <sheetName val="_Kࡲ_tengahࡄiva_xls聝Kap聟Tenaga4"/>
      <sheetName val="_Kࡲ_te࡮gahࡄiva_xls聝Ana聬isa_HS4"/>
      <sheetName val="_Kࡲ_tengahࡄiva_xls聝5-P聥ralatan4"/>
      <sheetName val="_Kࡲ_te࡮gahࡄiva࠮xls聝Inf聯rmasi4"/>
      <sheetName val="_Kr_te࡮gahࡄiva_xls聝upahbahan4"/>
      <sheetName val="_Kr_tengahࡄiva࠮xls聝01A-_RA聂4"/>
      <sheetName val="_Kr_tengahࡄiva࠮xls聝NS_GD_U联AMA4"/>
      <sheetName val="_Kr_tengahࡄiva_xls聝Str耭Bengkel4"/>
      <sheetName val="_Kࡲ_te࡮gahࡄiva࠮xls聝ANA职_BOW4"/>
      <sheetName val="_Kࡲ_tengahࡄiva_xls聝G_SUMMARY4"/>
      <sheetName val="_Kr_tengahDiva_xls聝ANAL_HREZ4"/>
      <sheetName val="_Kr_tengahDiva_xls聝analysis4"/>
      <sheetName val="3_Mob4"/>
      <sheetName val="TE_TS_FA_LAN_MATV4"/>
      <sheetName val="PAGE_1_4"/>
      <sheetName val="ME_Apt24"/>
      <sheetName val="Rate_Analysis4"/>
      <sheetName val="HARGA_MATERIAL4"/>
      <sheetName val="Blk_B14"/>
      <sheetName val="Pengalaman_Per2"/>
      <sheetName val="II_MAIN-LOB2"/>
      <sheetName val="Unit_Cost2"/>
      <sheetName val="Rkp_Total2"/>
      <sheetName val="Harsat_Bahan2"/>
      <sheetName val="List_Material2"/>
      <sheetName val="On_Time2"/>
      <sheetName val="Ｎｏ_132"/>
      <sheetName val="Analisa_HSP2"/>
      <sheetName val="Galian_12"/>
      <sheetName val="Analisa_(ok)2"/>
      <sheetName val="Master_Edit2"/>
      <sheetName val="Div_12"/>
      <sheetName val="Form_4,5,62"/>
      <sheetName val="PL_(MONTHLY)2"/>
      <sheetName val="Data_Pendukung2"/>
      <sheetName val="Basic_Price2"/>
      <sheetName val="7_공정표2"/>
      <sheetName val="Analisa_Upah_&amp;_Bahan_Plum2"/>
      <sheetName val="Upah&amp;Bahan_(2)2"/>
      <sheetName val="Analisa-Harga_(1F)2"/>
      <sheetName val="TOTAL_Agustus2"/>
      <sheetName val="DAF_ALAT2"/>
      <sheetName val="M_Pekerjaan2"/>
      <sheetName val="BIIL_ASLI2"/>
      <sheetName val="ANALISA_PEK_UMUM2"/>
      <sheetName val="Speck_ARSITEK2"/>
      <sheetName val="Stden_center2"/>
      <sheetName val="HDS_Sipil1"/>
      <sheetName val="Q'ty_per_m2"/>
      <sheetName val="Rencana__2_1"/>
      <sheetName val="8LT_121"/>
      <sheetName val="_2"/>
      <sheetName val="AnBiaya_OperasionalAlat1"/>
      <sheetName val="_Kr_tengahDiva_xls聝analysi蕈2"/>
      <sheetName val="hrg-sat_pek2"/>
      <sheetName val="Lt_12"/>
      <sheetName val="SAT_UPH_BHN2"/>
      <sheetName val="BQ_Mekanikal2"/>
      <sheetName val="Assumption_&amp;_Dashboard_2"/>
      <sheetName val="rab_me__by_owner__2"/>
      <sheetName val="BQ__by_owner_2"/>
      <sheetName val="rab_me__fisik_2"/>
      <sheetName val="ANALISA_railing2"/>
      <sheetName val="BUL__A2"/>
      <sheetName val="analisa_SNI1"/>
      <sheetName val="Daftar_Upah2"/>
      <sheetName val="Sum_IF2"/>
      <sheetName val="Uraian_Analisa2"/>
      <sheetName val="Control_Settings2"/>
      <sheetName val="Dates_&amp;_Escalators2"/>
      <sheetName val="Check_Totals2"/>
      <sheetName val="Har_Sat2"/>
      <sheetName val="HASAT_DASAR1"/>
      <sheetName val="SAT_UPAH_RAPI1"/>
      <sheetName val="Data_Tower2"/>
      <sheetName val="Price_of_Equip1"/>
      <sheetName val="COST_TOGO1"/>
      <sheetName val="H_Satuan_Dasar1"/>
      <sheetName val="LINK-MAST__BASIC_PRICE1"/>
      <sheetName val="Price_of_Mat1"/>
      <sheetName val="GAL_BIASA1"/>
      <sheetName val="4-Basic_Price-Upah1"/>
      <sheetName val="BANG_TONG_HOP_(2)2"/>
      <sheetName val="RPP01_62"/>
      <sheetName val="m_schedule2"/>
      <sheetName val="HM_MEK_2"/>
      <sheetName val="Rokan_11"/>
      <sheetName val="500kV_BOQ2"/>
      <sheetName val="STOK_MAT2"/>
      <sheetName val="H_Alat1"/>
      <sheetName val="H_Bahan1"/>
      <sheetName val="Rekap_RAB1"/>
      <sheetName val="unit_31"/>
      <sheetName val="Rekap_BQ-Pompong2"/>
      <sheetName val="PERS_PENY2"/>
      <sheetName val="RAB_DC2"/>
      <sheetName val="anal_rinci2"/>
      <sheetName val="Rek_An2"/>
      <sheetName val="Rekap_1"/>
      <sheetName val="hrg_sat2"/>
      <sheetName val="Daftar_Paket1"/>
      <sheetName val="Cover_Daf_21"/>
      <sheetName val="GRADE_SKALA1"/>
      <sheetName val="MASTER_DATA1"/>
      <sheetName val="Muh_Akhir1"/>
      <sheetName val="Chandra_Prabowo1"/>
      <sheetName val="urain_teknis1"/>
      <sheetName val="RAB_11"/>
      <sheetName val="RAB_21"/>
      <sheetName val="RAB_31"/>
      <sheetName val="Unit_Price1"/>
      <sheetName val="Metod_TWR1"/>
      <sheetName val="H__Dasar5"/>
      <sheetName val="D2_4"/>
      <sheetName val="D4_3_(TE)"/>
      <sheetName val="D5_3_(TF)_"/>
      <sheetName val="D8_3_(TJ)"/>
      <sheetName val="Analisa_Alat"/>
      <sheetName val="SNI_FIX"/>
      <sheetName val="List_Pla"/>
      <sheetName val="Harga_Mat_"/>
      <sheetName val="LIST_ANHARSAT"/>
      <sheetName val="Summary_and_Design"/>
      <sheetName val="Kata_Pengantar"/>
      <sheetName val="Tambahan_Biaro"/>
      <sheetName val="s_g_exx"/>
      <sheetName val="_BoQ_Green_Field_option_1"/>
      <sheetName val="L__Hr"/>
      <sheetName val="Div_2_-_Drainase"/>
      <sheetName val="Div_3_-_Tanah"/>
      <sheetName val="Div_5_-_Berbutir"/>
      <sheetName val="Div_6_-_Aspal"/>
      <sheetName val="Div_7_-_Struktur"/>
      <sheetName val="Div_8_-_Peng_Kondisi"/>
      <sheetName val="rms_remunerasi"/>
      <sheetName val="Bahan_"/>
      <sheetName val="LEVEL_2"/>
      <sheetName val="LEVEL_4"/>
      <sheetName val="Urugan_Pasir"/>
      <sheetName val="Harsat_Bahan_"/>
      <sheetName val="HD_ALAT"/>
      <sheetName val="HD_BAHAN"/>
      <sheetName val="Hrg_Satuan_&amp;_Upah"/>
      <sheetName val="rek_det_1-3"/>
      <sheetName val="H__Satuan_Upah_&amp;_Bahan"/>
      <sheetName val="Analisa_Satuan_Pekerjaan"/>
      <sheetName val="H__Satuan_Pekerjaan"/>
      <sheetName val="DATA_2009"/>
      <sheetName val="DATA_2010"/>
      <sheetName val="Target_Raker_TW_III"/>
      <sheetName val="610_04"/>
      <sheetName val="610_05"/>
      <sheetName val="610_06"/>
      <sheetName val="610_07"/>
      <sheetName val="610_08"/>
      <sheetName val="BOQ_CONTRACT_WK"/>
      <sheetName val="Schedule_11a"/>
      <sheetName val="Septick_tank"/>
      <sheetName val="PRIST_LIST"/>
      <sheetName val="PERALATAN_PROYEK_GOL_III_A"/>
      <sheetName val="REKAP_Tbh"/>
      <sheetName val="DAF_HRG"/>
      <sheetName val="Analisa_Upah___Bahan_Plum"/>
      <sheetName val="DATA_BASE"/>
      <sheetName val="Man_Power_&amp;_Comp"/>
      <sheetName val="ANALISA_GRS_kota"/>
      <sheetName val="Harga_Dasar"/>
      <sheetName val="NP_(2)"/>
      <sheetName val="Harsat_Upah"/>
      <sheetName val="AHS_ME_"/>
      <sheetName val="SUB_&amp;_mandor"/>
      <sheetName val="Master_Schedule"/>
      <sheetName val="Currency"/>
      <sheetName val="Equipment Data"/>
      <sheetName val="PEMAKAIAN"/>
      <sheetName val="PENERIMAAN"/>
      <sheetName val="DATA PROYEK"/>
      <sheetName val="BBM-03"/>
      <sheetName val="MK"/>
      <sheetName val="Memb Schd"/>
      <sheetName val="SPH"/>
      <sheetName val="BJA TULANGAN"/>
      <sheetName val="K500"/>
      <sheetName val="TC"/>
      <sheetName val="Drn"/>
      <sheetName val="Gali"/>
      <sheetName val="AA"/>
      <sheetName val="BB"/>
      <sheetName val="CTB"/>
      <sheetName val="OP.ALAT"/>
      <sheetName val="oe"/>
      <sheetName val="PERMINTAAN"/>
      <sheetName val="App. 2a-1"/>
      <sheetName val="App. 2a-2"/>
      <sheetName val="SCH alat"/>
      <sheetName val="CIF"/>
      <sheetName val="SCH Mat"/>
      <sheetName val="Daf Bahan"/>
      <sheetName val="Daf Sub"/>
      <sheetName val="Daf MPU"/>
      <sheetName val="Lamp.6a"/>
      <sheetName val="Lamp.6b"/>
      <sheetName val="Data-Pdk"/>
      <sheetName val="An-Lat"/>
      <sheetName val="DT PENDUKUNG"/>
      <sheetName val="DAF-5"/>
      <sheetName val="PE-F-37 Rev 00 Paym.GBP"/>
      <sheetName val="AnAlat"/>
      <sheetName val="CODE"/>
      <sheetName val="JVFORM"/>
      <sheetName val="C2"/>
      <sheetName val="G2.01"/>
      <sheetName val="Q2"/>
      <sheetName val="I.2"/>
      <sheetName val="Bekis"/>
      <sheetName val="RinciBab1_Seksi1"/>
      <sheetName val="grail"/>
      <sheetName val="P2"/>
      <sheetName val="ESC"/>
      <sheetName val="BAG-III"/>
      <sheetName val="div7-1"/>
      <sheetName val="MAP-Prog"/>
      <sheetName val="BoQ Total_lama"/>
      <sheetName val="ANSTRUK"/>
      <sheetName val="tp 45x45 (6)"/>
      <sheetName val="TEKNIS"/>
      <sheetName val="PROD 15-1"/>
      <sheetName val="HargaBahan"/>
      <sheetName val="Cashflow_ref"/>
      <sheetName val="AHS-8FO"/>
      <sheetName val="7.1(3)"/>
      <sheetName val="ANALISA TENDER"/>
      <sheetName val="RPP-6"/>
      <sheetName val="szdfs"/>
      <sheetName val="tulang"/>
      <sheetName val="hit.BKMM"/>
      <sheetName val="_Kr tengahDiva.xls聝analysi_x000"/>
      <sheetName val="Material-mr"/>
      <sheetName val="quantyty"/>
      <sheetName val="PumpSpec"/>
      <sheetName val="bukan PNS"/>
      <sheetName val="k300 123"/>
      <sheetName val="H_S_BAHAN"/>
      <sheetName val="HST"/>
      <sheetName val="AN"/>
      <sheetName val="D.UPH&amp;PEK"/>
      <sheetName val="Hardasar-PSJJ"/>
      <sheetName val="NPV"/>
      <sheetName val="ANALISA satuan poryek sungai"/>
      <sheetName val="dt"/>
      <sheetName val="BOW"/>
      <sheetName val="Bu_str"/>
      <sheetName val="Lamp. Bahan"/>
      <sheetName val="Tabel"/>
      <sheetName val="Analisa_Harga3"/>
      <sheetName val="Investment_Valuation3"/>
      <sheetName val="analisa_stroke3"/>
      <sheetName val="Sumber_Daya3"/>
      <sheetName val="UPAH_BAHAN_ARST3"/>
      <sheetName val="ELEC_STIS3"/>
      <sheetName val="Appendix_2(SatDas)3"/>
      <sheetName val="Currency_Rate3"/>
      <sheetName val="daftar_analisa3"/>
      <sheetName val="Kuantitas_&amp;_Harga3"/>
      <sheetName val="CASHFLOW_FORECAST1"/>
      <sheetName val="1_23"/>
      <sheetName val="Basic_alat3"/>
      <sheetName val="Basic_bahan3"/>
      <sheetName val="Basic_upah3"/>
      <sheetName val="_Kr_tengahDiva_xls聝analysi1"/>
      <sheetName val="Daftar_Kuantitas_&amp;_Harga3"/>
      <sheetName val="D_79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Bangunan_Utama"/>
      <sheetName val="Analisa_Baku_ME"/>
      <sheetName val="Analisa_Baku_STR_ARS"/>
      <sheetName val="RAB_adm"/>
      <sheetName val="Sat_adm"/>
      <sheetName val="OPNAME_COMM-10+825-10+300"/>
      <sheetName val="Public_Area"/>
      <sheetName val="ANALISA_BANGLI"/>
      <sheetName val="HRG-_UPAH"/>
      <sheetName val="5_1_ELEKTRIKAL-ELEKTRONIK"/>
      <sheetName val="_Kr_tengahDiva_xls聝analysi뷈"/>
      <sheetName val="FORM_X_COST"/>
      <sheetName val="_Kr_tengahDiva_xls聝analysi飈"/>
      <sheetName val="_Kr_tengahDiva_xls聝analysi"/>
      <sheetName val="_Kr_tengahDiva_xls聝analysi鷸"/>
      <sheetName val="_Kr_tengahDiva_xls聝analysi闀"/>
      <sheetName val="_Kr_tengahDiva_xls聝analysi魈"/>
      <sheetName val="lt__dasar"/>
      <sheetName val="2__Elektrik"/>
      <sheetName val="REKAP_ELEKTRIKAL1"/>
      <sheetName val="jgn_dihapus!1"/>
      <sheetName val="REKAP_BQ_1"/>
      <sheetName val="1__PERSIAPAN"/>
      <sheetName val="GRAND_REKAP"/>
      <sheetName val="Rekap_Bill"/>
      <sheetName val="Jdw_Alat"/>
      <sheetName val="S_Penawar"/>
      <sheetName val="ADD_2_(1)"/>
      <sheetName val="sh健et_2"/>
      <sheetName val="lkalibrasi_BENENAIN"/>
      <sheetName val="REKAP_PRELIM_2014"/>
      <sheetName val="DIRECT_COST"/>
      <sheetName val="anal-drainase,tanah&amp;ps_batu"/>
      <sheetName val="upah_bahan_3"/>
      <sheetName val="Rinc__Harg_BHN3"/>
      <sheetName val="ocean_voyage"/>
      <sheetName val="FAB-2010_sd_2011"/>
      <sheetName val="A_Card"/>
      <sheetName val="LAPORAN_KARYA"/>
      <sheetName val="6a_Rekap"/>
      <sheetName val="trf_7_jht"/>
      <sheetName val="13mm_E_P_"/>
      <sheetName val="20mm(E_P)"/>
      <sheetName val="20mm(StaircaseP_P)"/>
      <sheetName val="13mm_P_P"/>
      <sheetName val="REK_ADD"/>
      <sheetName val="Pay_Items"/>
      <sheetName val="Rekap_Anl"/>
      <sheetName val="AHS_all"/>
      <sheetName val="ANALI_PP"/>
      <sheetName val="FINAL_SUM"/>
      <sheetName val="Perhitungan_KC_ke_SUBKON"/>
      <sheetName val="surat_"/>
      <sheetName val="GRAFIK_"/>
      <sheetName val="ANL_K"/>
      <sheetName val="Lab_E_(FKU)"/>
      <sheetName val="SPREAD_SHEET"/>
      <sheetName val="TONG_HOP_VL-NC"/>
      <sheetName val="AC-WC_dan_LAPIS_PEREKAT"/>
      <sheetName val="beton_k-350"/>
      <sheetName val="MONITOR_&amp;_INPUT"/>
      <sheetName val="KGP_Thp_II"/>
      <sheetName val="harga_Satua_Dasar"/>
      <sheetName val="page_1"/>
      <sheetName val="Sdy_Bhn_Upah_Alat"/>
      <sheetName val="Rencana_Anggaran_Biaya"/>
      <sheetName val="Mobilisasi_(2)"/>
      <sheetName val="HALAMAN_1-60"/>
      <sheetName val="Daftar_No_MAPPI"/>
      <sheetName val="Rekap_-sarana_luar"/>
      <sheetName val="RUMUS_BEKISTING"/>
      <sheetName val="MASTER_1"/>
      <sheetName val="DRUP_(ASLI)"/>
      <sheetName val="Appendix_2(SatDas´"/>
      <sheetName val="Als_Struk"/>
      <sheetName val="URAIAN_"/>
      <sheetName val="Data_Umum_Penawaran"/>
      <sheetName val="dongia_(2)"/>
      <sheetName val="THPDMoi__(2)"/>
      <sheetName val="sched-induk-(Th_2008_5M)"/>
      <sheetName val="ANALISA_SBU"/>
      <sheetName val="Harga_S_Dasar_UNTUK_IDISI"/>
      <sheetName val="inst_pemrintah"/>
      <sheetName val="_MINGGUAN"/>
      <sheetName val="AnalisaSIPIL_RIIL"/>
      <sheetName val="Hit_Vol_Str_Jambi"/>
      <sheetName val="Gal_Sal"/>
      <sheetName val="HSBU_ANA"/>
      <sheetName val="Total_for_Check"/>
      <sheetName val="analisa_Str"/>
      <sheetName val="HARGA_SAT"/>
      <sheetName val="Lau_Luhung"/>
      <sheetName val="upah_bahan_alat"/>
      <sheetName val="analisa_K"/>
      <sheetName val="analisa_09"/>
      <sheetName val="Analisa_(2)"/>
      <sheetName val="Kell_Dind-GC"/>
      <sheetName val="pekerjaan_"/>
      <sheetName val="List_Pla_x005f_x0000_È"/>
      <sheetName val="HRG_SATUAN"/>
      <sheetName val="Hrg_Readymix"/>
      <sheetName val="perhtg_material"/>
      <sheetName val="Harga_Upah_+_Bahan"/>
      <sheetName val="S-Curve_(Weekly)"/>
      <sheetName val="BQ_PL_"/>
      <sheetName val="Bill_2_1_Basement_41_"/>
      <sheetName val="Operation_Cost_"/>
      <sheetName val="Fasilitas_Site"/>
      <sheetName val="_HSE_Site"/>
      <sheetName val="Sekretariat_Site"/>
      <sheetName val="Transport_Site"/>
      <sheetName val="B1_2-BB"/>
      <sheetName val="DAF_TUL"/>
      <sheetName val="Type_57__A"/>
      <sheetName val="harga_lama"/>
      <sheetName val="time_schedulle"/>
      <sheetName val="rekap_PINTU"/>
      <sheetName val="anal_alat1"/>
      <sheetName val="R1__GREJA_KATHOLIK"/>
      <sheetName val="mp_&amp;_eq"/>
      <sheetName val="UPAH_&amp;_SEWA"/>
      <sheetName val="B_T"/>
      <sheetName val="H-Bahan_&amp;_Tenaga"/>
      <sheetName val="DAFTAR_BESI_KANAL_C_SIKU"/>
      <sheetName val="MPU__6-3(4)_LastonAC"/>
      <sheetName val="Data_Info"/>
      <sheetName val="bahan_dan_upah"/>
      <sheetName val="ANAL_RABP"/>
      <sheetName val="STN_BAHAN"/>
      <sheetName val="Hg_Sat"/>
      <sheetName val="URA_E450"/>
      <sheetName val="Sheet1_(3)"/>
      <sheetName val="an__struktur"/>
      <sheetName val="JadpeL-Pkt1-Kampar_(4)"/>
      <sheetName val="DIV_3"/>
      <sheetName val="DIV_4"/>
      <sheetName val="Perhitungan_RAB"/>
      <sheetName val="_3"/>
      <sheetName val="Analisa_Prelim"/>
      <sheetName val="RAB_STEEL_"/>
      <sheetName val="Finishing_Warehouse"/>
      <sheetName val="material_"/>
      <sheetName val="Analisa___2_"/>
      <sheetName val="Analis_Kusen_1_ESKALASI"/>
      <sheetName val="trf_multiple_dnrks1"/>
      <sheetName val="Harga_bahan-11"/>
      <sheetName val="Short_term_loan"/>
      <sheetName val="Analisa__(2)"/>
      <sheetName val="Ideal"/>
      <sheetName val="AHS_1"/>
      <sheetName val="SOPMA DD"/>
      <sheetName val="Wall - Dewatering"/>
      <sheetName val="Faktor Markup"/>
      <sheetName val="D3"/>
      <sheetName val="D6"/>
      <sheetName val="D8"/>
      <sheetName val="SKh.1.7.16.1.(3)"/>
      <sheetName val="HARDAS-UPAH"/>
      <sheetName val="Time Schedule"/>
      <sheetName val="SP10"/>
      <sheetName val="Bill rekap"/>
      <sheetName val="Default"/>
      <sheetName val="경비2내역"/>
      <sheetName val="skejul"/>
      <sheetName val="Staff"/>
      <sheetName val="Tawar"/>
      <sheetName val="Lain2"/>
      <sheetName val="terdistribusi"/>
      <sheetName val="Marka"/>
      <sheetName val="Gia"/>
      <sheetName val="Data-pendukung"/>
      <sheetName val="Anal-BM"/>
      <sheetName val="Agg Halus &amp; Kasar"/>
      <sheetName val="anal-mos"/>
      <sheetName val="mob-demob"/>
      <sheetName val="Sheet5"/>
      <sheetName val="Data P-1"/>
      <sheetName val="Aggr"/>
      <sheetName val="HG-UPAH"/>
      <sheetName val="HG_JADI"/>
      <sheetName val="U,B"/>
      <sheetName val="R.ALT"/>
      <sheetName val="HSPek"/>
      <sheetName val="HSAlat"/>
      <sheetName val="HS-SKGub"/>
      <sheetName val="HSPek 6xx-7xx"/>
      <sheetName val="input data umum"/>
      <sheetName val="Analisa Gabungan"/>
      <sheetName val="DON GIA"/>
      <sheetName val="DG"/>
      <sheetName val="VCV-BE-TONG"/>
      <sheetName val="CHITIET VL-NC"/>
      <sheetName val="TARGET RAKER "/>
      <sheetName val="target raker 1"/>
      <sheetName val="BS Assumptions"/>
      <sheetName val="bhn-upah"/>
      <sheetName val="Normalisasi"/>
      <sheetName val="01Reg3"/>
      <sheetName val="Attachement"/>
      <sheetName val="EXTERNAL  (revisi 1)"/>
      <sheetName val="HS1b"/>
      <sheetName val="DEF"/>
      <sheetName val="BD-LS"/>
      <sheetName val="HS KALIJATI"/>
      <sheetName val="UNDER PASS"/>
      <sheetName val="Pier Head"/>
      <sheetName val="ListAnalisa"/>
      <sheetName val="Perolehan 2007"/>
      <sheetName val="RM-034"/>
      <sheetName val="INF"/>
      <sheetName val="ana-alat"/>
      <sheetName val="IN OUT"/>
      <sheetName val="Gen"/>
      <sheetName val="trans"/>
      <sheetName val="rekI"/>
      <sheetName val="Harsat_Pek"/>
      <sheetName val="ANALISA 2010"/>
      <sheetName val="Anals.1"/>
      <sheetName val="HARGASEWAALAT"/>
      <sheetName val="NOPAT_VDF"/>
      <sheetName val="Summary Page_VDF"/>
      <sheetName val="bilangk_x0000__x0000_"/>
      <sheetName val="s_v13"/>
      <sheetName val="s_v14"/>
      <sheetName val="s_v16"/>
      <sheetName val="p_fb01"/>
      <sheetName val="p_fb02"/>
      <sheetName val="PLINT 3.1.G"/>
      <sheetName val="Pertumbuhan"/>
      <sheetName val="dok aromindo"/>
      <sheetName val="Dbase"/>
      <sheetName val="4-B Price"/>
      <sheetName val="Div 9 - Harian"/>
      <sheetName val="TONGKE-HT"/>
      <sheetName val="ALAT3"/>
      <sheetName val="4SM00369 &amp; 4SM00370 "/>
      <sheetName val="L_23"/>
      <sheetName val="HDS"/>
      <sheetName val="Daftar Harga Bahan"/>
      <sheetName val="analisa stripping"/>
      <sheetName val="EPC"/>
      <sheetName val="Scurve"/>
      <sheetName val="Jadwal Pekerjaan"/>
      <sheetName val="RAB.1"/>
      <sheetName val="RAB.2"/>
      <sheetName val="RAB.4"/>
      <sheetName val="RAB.5"/>
      <sheetName val="RAB.6"/>
      <sheetName val="DIV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06">
          <cell r="C106" t="str">
            <v>Hour</v>
          </cell>
          <cell r="D106">
            <v>50625</v>
          </cell>
          <cell r="E106">
            <v>25312.5</v>
          </cell>
          <cell r="F106">
            <v>5000</v>
          </cell>
          <cell r="G106">
            <v>7142.8571428571431</v>
          </cell>
          <cell r="H106">
            <v>7142.8571428571431</v>
          </cell>
          <cell r="I106">
            <v>55000</v>
          </cell>
          <cell r="J106">
            <v>6666.67</v>
          </cell>
          <cell r="K106">
            <v>7700</v>
          </cell>
          <cell r="L106">
            <v>80937.5</v>
          </cell>
          <cell r="M106">
            <v>76509.527142857143</v>
          </cell>
          <cell r="N106">
            <v>157447.02714285717</v>
          </cell>
          <cell r="O106">
            <v>80937.5</v>
          </cell>
          <cell r="P106">
            <v>76509.527142857143</v>
          </cell>
        </row>
        <row r="107">
          <cell r="C107" t="str">
            <v>Hour</v>
          </cell>
          <cell r="D107">
            <v>4500</v>
          </cell>
          <cell r="E107">
            <v>2700</v>
          </cell>
          <cell r="F107">
            <v>531</v>
          </cell>
          <cell r="G107">
            <v>4250</v>
          </cell>
          <cell r="H107">
            <v>850</v>
          </cell>
          <cell r="I107">
            <v>4250</v>
          </cell>
          <cell r="J107">
            <v>850</v>
          </cell>
          <cell r="K107">
            <v>5100</v>
          </cell>
          <cell r="L107">
            <v>0</v>
          </cell>
          <cell r="M107">
            <v>0</v>
          </cell>
          <cell r="N107">
            <v>12831</v>
          </cell>
          <cell r="O107">
            <v>7731</v>
          </cell>
          <cell r="P107">
            <v>5100</v>
          </cell>
        </row>
        <row r="108">
          <cell r="C108" t="str">
            <v>Hour</v>
          </cell>
          <cell r="D108">
            <v>2250</v>
          </cell>
          <cell r="E108">
            <v>405</v>
          </cell>
          <cell r="F108">
            <v>7600</v>
          </cell>
          <cell r="G108">
            <v>7600</v>
          </cell>
          <cell r="H108">
            <v>0</v>
          </cell>
          <cell r="I108">
            <v>5000</v>
          </cell>
          <cell r="J108">
            <v>225</v>
          </cell>
          <cell r="K108">
            <v>0</v>
          </cell>
          <cell r="L108">
            <v>2655</v>
          </cell>
          <cell r="M108">
            <v>12825</v>
          </cell>
          <cell r="N108">
            <v>15480</v>
          </cell>
          <cell r="O108">
            <v>2655</v>
          </cell>
          <cell r="P108">
            <v>12825</v>
          </cell>
        </row>
        <row r="109">
          <cell r="C109" t="str">
            <v>Hour</v>
          </cell>
          <cell r="D109">
            <v>8250</v>
          </cell>
          <cell r="E109">
            <v>3300</v>
          </cell>
          <cell r="F109">
            <v>1093.75</v>
          </cell>
          <cell r="G109">
            <v>16730</v>
          </cell>
          <cell r="H109">
            <v>0</v>
          </cell>
          <cell r="I109">
            <v>9125</v>
          </cell>
          <cell r="J109">
            <v>1600</v>
          </cell>
          <cell r="K109">
            <v>0</v>
          </cell>
          <cell r="L109">
            <v>40098.75</v>
          </cell>
          <cell r="M109">
            <v>12643.75</v>
          </cell>
          <cell r="N109">
            <v>40098.75</v>
          </cell>
          <cell r="O109">
            <v>12643.75</v>
          </cell>
          <cell r="P109">
            <v>27455</v>
          </cell>
        </row>
        <row r="110">
          <cell r="C110" t="str">
            <v>Hour</v>
          </cell>
          <cell r="D110">
            <v>22800</v>
          </cell>
          <cell r="E110">
            <v>5700</v>
          </cell>
          <cell r="F110">
            <v>0</v>
          </cell>
          <cell r="G110">
            <v>22800</v>
          </cell>
          <cell r="H110">
            <v>5700</v>
          </cell>
          <cell r="I110">
            <v>0</v>
          </cell>
          <cell r="J110">
            <v>128500</v>
          </cell>
          <cell r="K110">
            <v>100000</v>
          </cell>
          <cell r="L110">
            <v>0</v>
          </cell>
          <cell r="M110">
            <v>0</v>
          </cell>
          <cell r="N110">
            <v>128500</v>
          </cell>
          <cell r="O110">
            <v>0</v>
          </cell>
          <cell r="P110">
            <v>128500</v>
          </cell>
        </row>
        <row r="111">
          <cell r="C111" t="str">
            <v>Hour</v>
          </cell>
          <cell r="D111">
            <v>25000</v>
          </cell>
          <cell r="E111">
            <v>0</v>
          </cell>
          <cell r="F111">
            <v>0</v>
          </cell>
          <cell r="G111">
            <v>16280</v>
          </cell>
          <cell r="H111">
            <v>0</v>
          </cell>
          <cell r="I111">
            <v>15500</v>
          </cell>
          <cell r="J111">
            <v>2500</v>
          </cell>
          <cell r="K111">
            <v>0</v>
          </cell>
          <cell r="L111">
            <v>59280</v>
          </cell>
          <cell r="M111">
            <v>25000</v>
          </cell>
          <cell r="N111">
            <v>59280</v>
          </cell>
          <cell r="O111">
            <v>25000</v>
          </cell>
          <cell r="P111">
            <v>34280</v>
          </cell>
        </row>
        <row r="112">
          <cell r="C112" t="str">
            <v>Ls</v>
          </cell>
          <cell r="D112">
            <v>1000</v>
          </cell>
          <cell r="E112">
            <v>1000</v>
          </cell>
          <cell r="F112">
            <v>0</v>
          </cell>
          <cell r="G112">
            <v>1000</v>
          </cell>
          <cell r="H112">
            <v>0</v>
          </cell>
          <cell r="I112">
            <v>0</v>
          </cell>
          <cell r="J112">
            <v>0</v>
          </cell>
          <cell r="K112">
            <v>1000</v>
          </cell>
          <cell r="L112">
            <v>0</v>
          </cell>
          <cell r="M112">
            <v>0</v>
          </cell>
          <cell r="N112">
            <v>1000</v>
          </cell>
          <cell r="O112">
            <v>0</v>
          </cell>
          <cell r="P112">
            <v>1000</v>
          </cell>
        </row>
        <row r="113">
          <cell r="C113" t="str">
            <v>Hour</v>
          </cell>
          <cell r="D113">
            <v>7865</v>
          </cell>
          <cell r="E113">
            <v>5160</v>
          </cell>
          <cell r="F113">
            <v>830</v>
          </cell>
          <cell r="G113">
            <v>0</v>
          </cell>
          <cell r="H113">
            <v>0</v>
          </cell>
          <cell r="I113">
            <v>1750</v>
          </cell>
          <cell r="J113">
            <v>0</v>
          </cell>
          <cell r="K113">
            <v>0</v>
          </cell>
          <cell r="L113">
            <v>15605</v>
          </cell>
          <cell r="M113">
            <v>13855</v>
          </cell>
          <cell r="N113">
            <v>15605</v>
          </cell>
          <cell r="O113">
            <v>13855</v>
          </cell>
          <cell r="P113">
            <v>1750</v>
          </cell>
        </row>
        <row r="114">
          <cell r="C114" t="str">
            <v>Hour</v>
          </cell>
          <cell r="D114">
            <v>28500</v>
          </cell>
          <cell r="E114">
            <v>5700</v>
          </cell>
          <cell r="F114">
            <v>130000</v>
          </cell>
          <cell r="G114">
            <v>28500</v>
          </cell>
          <cell r="H114">
            <v>5700</v>
          </cell>
          <cell r="I114">
            <v>164200</v>
          </cell>
          <cell r="J114">
            <v>0</v>
          </cell>
          <cell r="K114">
            <v>130000</v>
          </cell>
          <cell r="L114">
            <v>0</v>
          </cell>
          <cell r="M114">
            <v>0</v>
          </cell>
          <cell r="N114">
            <v>164200</v>
          </cell>
          <cell r="O114">
            <v>0</v>
          </cell>
          <cell r="P114">
            <v>164200</v>
          </cell>
        </row>
        <row r="115">
          <cell r="C115" t="str">
            <v>Hour</v>
          </cell>
          <cell r="D115">
            <v>28500</v>
          </cell>
          <cell r="E115">
            <v>5700</v>
          </cell>
          <cell r="F115">
            <v>130000</v>
          </cell>
          <cell r="G115">
            <v>28500</v>
          </cell>
          <cell r="H115">
            <v>5700</v>
          </cell>
          <cell r="I115">
            <v>164200</v>
          </cell>
          <cell r="J115">
            <v>0</v>
          </cell>
          <cell r="K115">
            <v>130000</v>
          </cell>
          <cell r="L115">
            <v>0</v>
          </cell>
          <cell r="M115">
            <v>0</v>
          </cell>
          <cell r="N115">
            <v>164200</v>
          </cell>
          <cell r="O115">
            <v>0</v>
          </cell>
          <cell r="P115">
            <v>164200</v>
          </cell>
        </row>
        <row r="116">
          <cell r="C116" t="str">
            <v>Hour</v>
          </cell>
          <cell r="D116">
            <v>1750</v>
          </cell>
          <cell r="E116">
            <v>315</v>
          </cell>
          <cell r="F116">
            <v>21.88</v>
          </cell>
          <cell r="G116">
            <v>2087.5</v>
          </cell>
          <cell r="H116">
            <v>445.5</v>
          </cell>
          <cell r="I116">
            <v>875</v>
          </cell>
          <cell r="J116">
            <v>175</v>
          </cell>
          <cell r="K116">
            <v>280</v>
          </cell>
          <cell r="L116">
            <v>5949.88</v>
          </cell>
          <cell r="M116">
            <v>2086.88</v>
          </cell>
          <cell r="N116">
            <v>5949.88</v>
          </cell>
          <cell r="O116">
            <v>2086.88</v>
          </cell>
          <cell r="P116">
            <v>3863</v>
          </cell>
        </row>
        <row r="117">
          <cell r="C117" t="str">
            <v>Hour</v>
          </cell>
          <cell r="D117">
            <v>15200</v>
          </cell>
          <cell r="E117">
            <v>4300</v>
          </cell>
          <cell r="F117">
            <v>1000</v>
          </cell>
          <cell r="G117">
            <v>15200</v>
          </cell>
          <cell r="H117">
            <v>4300</v>
          </cell>
          <cell r="I117">
            <v>0</v>
          </cell>
          <cell r="J117">
            <v>1000</v>
          </cell>
          <cell r="K117">
            <v>60000</v>
          </cell>
          <cell r="L117">
            <v>0</v>
          </cell>
          <cell r="M117">
            <v>0</v>
          </cell>
          <cell r="N117">
            <v>80500</v>
          </cell>
          <cell r="O117">
            <v>0</v>
          </cell>
          <cell r="P117">
            <v>80500</v>
          </cell>
        </row>
        <row r="118">
          <cell r="C118" t="str">
            <v>Hour</v>
          </cell>
          <cell r="D118">
            <v>15200</v>
          </cell>
          <cell r="E118">
            <v>0</v>
          </cell>
          <cell r="F118">
            <v>1000</v>
          </cell>
          <cell r="G118">
            <v>15200</v>
          </cell>
          <cell r="H118">
            <v>0</v>
          </cell>
          <cell r="I118">
            <v>0</v>
          </cell>
          <cell r="J118">
            <v>1000</v>
          </cell>
          <cell r="K118">
            <v>0</v>
          </cell>
          <cell r="L118">
            <v>0</v>
          </cell>
          <cell r="M118">
            <v>0</v>
          </cell>
          <cell r="N118">
            <v>16200</v>
          </cell>
          <cell r="O118">
            <v>0</v>
          </cell>
          <cell r="P118">
            <v>16200</v>
          </cell>
        </row>
        <row r="119">
          <cell r="C119" t="str">
            <v>Hour</v>
          </cell>
          <cell r="D119">
            <v>50000</v>
          </cell>
          <cell r="E119">
            <v>0</v>
          </cell>
          <cell r="F119">
            <v>0</v>
          </cell>
          <cell r="G119">
            <v>29275</v>
          </cell>
          <cell r="H119">
            <v>0</v>
          </cell>
          <cell r="I119">
            <v>33500</v>
          </cell>
          <cell r="J119">
            <v>7500</v>
          </cell>
          <cell r="K119">
            <v>0</v>
          </cell>
          <cell r="L119">
            <v>120275</v>
          </cell>
          <cell r="M119">
            <v>50000</v>
          </cell>
          <cell r="N119">
            <v>120275</v>
          </cell>
          <cell r="O119">
            <v>50000</v>
          </cell>
          <cell r="P119">
            <v>70275</v>
          </cell>
        </row>
        <row r="120">
          <cell r="C120" t="str">
            <v>Hour</v>
          </cell>
          <cell r="D120">
            <v>0</v>
          </cell>
          <cell r="E120">
            <v>0</v>
          </cell>
          <cell r="F120">
            <v>0</v>
          </cell>
          <cell r="G120">
            <v>38000</v>
          </cell>
          <cell r="H120">
            <v>5700</v>
          </cell>
          <cell r="I120">
            <v>0</v>
          </cell>
          <cell r="J120">
            <v>0</v>
          </cell>
          <cell r="K120">
            <v>125000</v>
          </cell>
          <cell r="L120">
            <v>168700</v>
          </cell>
          <cell r="M120">
            <v>0</v>
          </cell>
          <cell r="N120">
            <v>168700</v>
          </cell>
          <cell r="O120">
            <v>0</v>
          </cell>
          <cell r="P120">
            <v>168700</v>
          </cell>
        </row>
        <row r="121">
          <cell r="O121">
            <v>0</v>
          </cell>
        </row>
        <row r="122">
          <cell r="N122">
            <v>165583</v>
          </cell>
          <cell r="O12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 refreshError="1"/>
      <sheetData sheetId="747" refreshError="1"/>
      <sheetData sheetId="748">
        <row r="106">
          <cell r="C106" t="str">
            <v>Hour</v>
          </cell>
        </row>
      </sheetData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>
        <row r="106">
          <cell r="C106" t="str">
            <v>Hour</v>
          </cell>
        </row>
      </sheetData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>
        <row r="106">
          <cell r="C106" t="str">
            <v>Hour</v>
          </cell>
        </row>
      </sheetData>
      <sheetData sheetId="814">
        <row r="106">
          <cell r="C106" t="str">
            <v>Hour</v>
          </cell>
        </row>
      </sheetData>
      <sheetData sheetId="815">
        <row r="106">
          <cell r="C106" t="str">
            <v>Hour</v>
          </cell>
        </row>
      </sheetData>
      <sheetData sheetId="816">
        <row r="106">
          <cell r="C106" t="str">
            <v>Hour</v>
          </cell>
        </row>
      </sheetData>
      <sheetData sheetId="817">
        <row r="106">
          <cell r="C106" t="str">
            <v>Hour</v>
          </cell>
        </row>
      </sheetData>
      <sheetData sheetId="818">
        <row r="106">
          <cell r="C106" t="str">
            <v>Hour</v>
          </cell>
        </row>
      </sheetData>
      <sheetData sheetId="819">
        <row r="106">
          <cell r="C106" t="str">
            <v>Hour</v>
          </cell>
        </row>
      </sheetData>
      <sheetData sheetId="820">
        <row r="106">
          <cell r="C106" t="str">
            <v>Hour</v>
          </cell>
        </row>
      </sheetData>
      <sheetData sheetId="821">
        <row r="106">
          <cell r="C106" t="str">
            <v>Hour</v>
          </cell>
        </row>
      </sheetData>
      <sheetData sheetId="822">
        <row r="106">
          <cell r="C106" t="str">
            <v>Hour</v>
          </cell>
        </row>
      </sheetData>
      <sheetData sheetId="823">
        <row r="106">
          <cell r="C106" t="str">
            <v>Hour</v>
          </cell>
        </row>
      </sheetData>
      <sheetData sheetId="824">
        <row r="106">
          <cell r="C106" t="str">
            <v>Hour</v>
          </cell>
        </row>
      </sheetData>
      <sheetData sheetId="825">
        <row r="106">
          <cell r="C106" t="str">
            <v>Hour</v>
          </cell>
        </row>
      </sheetData>
      <sheetData sheetId="826">
        <row r="106">
          <cell r="C106" t="str">
            <v>Hour</v>
          </cell>
        </row>
      </sheetData>
      <sheetData sheetId="827">
        <row r="106">
          <cell r="C106" t="str">
            <v>Hour</v>
          </cell>
        </row>
      </sheetData>
      <sheetData sheetId="828">
        <row r="106">
          <cell r="C106" t="str">
            <v>Hour</v>
          </cell>
        </row>
      </sheetData>
      <sheetData sheetId="829">
        <row r="106">
          <cell r="C106" t="str">
            <v>Hour</v>
          </cell>
        </row>
      </sheetData>
      <sheetData sheetId="830">
        <row r="106">
          <cell r="C106" t="str">
            <v>Hour</v>
          </cell>
        </row>
      </sheetData>
      <sheetData sheetId="831">
        <row r="106">
          <cell r="C106" t="str">
            <v>Hour</v>
          </cell>
        </row>
      </sheetData>
      <sheetData sheetId="832">
        <row r="106">
          <cell r="C106" t="str">
            <v>Hour</v>
          </cell>
        </row>
      </sheetData>
      <sheetData sheetId="833">
        <row r="106">
          <cell r="C106" t="str">
            <v>Hour</v>
          </cell>
        </row>
      </sheetData>
      <sheetData sheetId="834">
        <row r="106">
          <cell r="C106" t="str">
            <v>Hour</v>
          </cell>
        </row>
      </sheetData>
      <sheetData sheetId="835">
        <row r="106">
          <cell r="C106" t="str">
            <v>Hour</v>
          </cell>
        </row>
      </sheetData>
      <sheetData sheetId="836">
        <row r="106">
          <cell r="C106" t="str">
            <v>Hour</v>
          </cell>
        </row>
      </sheetData>
      <sheetData sheetId="837">
        <row r="106">
          <cell r="C106" t="str">
            <v>Hour</v>
          </cell>
        </row>
      </sheetData>
      <sheetData sheetId="838">
        <row r="106">
          <cell r="C106" t="str">
            <v>Hour</v>
          </cell>
        </row>
      </sheetData>
      <sheetData sheetId="839">
        <row r="106">
          <cell r="C106" t="str">
            <v>Hour</v>
          </cell>
        </row>
      </sheetData>
      <sheetData sheetId="840">
        <row r="106">
          <cell r="C106" t="str">
            <v>Hour</v>
          </cell>
        </row>
      </sheetData>
      <sheetData sheetId="841">
        <row r="106">
          <cell r="C106" t="str">
            <v>Hour</v>
          </cell>
        </row>
      </sheetData>
      <sheetData sheetId="842">
        <row r="106">
          <cell r="C106" t="str">
            <v>Hour</v>
          </cell>
        </row>
      </sheetData>
      <sheetData sheetId="843">
        <row r="106">
          <cell r="C106" t="str">
            <v>Hour</v>
          </cell>
        </row>
      </sheetData>
      <sheetData sheetId="844">
        <row r="106">
          <cell r="C106" t="str">
            <v>Hour</v>
          </cell>
        </row>
      </sheetData>
      <sheetData sheetId="845">
        <row r="106">
          <cell r="C106" t="str">
            <v>Hour</v>
          </cell>
        </row>
      </sheetData>
      <sheetData sheetId="846">
        <row r="106">
          <cell r="C106" t="str">
            <v>Hour</v>
          </cell>
        </row>
      </sheetData>
      <sheetData sheetId="847">
        <row r="106">
          <cell r="C106" t="str">
            <v>Hour</v>
          </cell>
        </row>
      </sheetData>
      <sheetData sheetId="848">
        <row r="106">
          <cell r="C106" t="str">
            <v>Hour</v>
          </cell>
        </row>
      </sheetData>
      <sheetData sheetId="849">
        <row r="106">
          <cell r="C106" t="str">
            <v>Hour</v>
          </cell>
        </row>
      </sheetData>
      <sheetData sheetId="850">
        <row r="106">
          <cell r="C106" t="str">
            <v>Hour</v>
          </cell>
        </row>
      </sheetData>
      <sheetData sheetId="851">
        <row r="106">
          <cell r="C106" t="str">
            <v>Hour</v>
          </cell>
        </row>
      </sheetData>
      <sheetData sheetId="852">
        <row r="106">
          <cell r="C106" t="str">
            <v>Hour</v>
          </cell>
        </row>
      </sheetData>
      <sheetData sheetId="853">
        <row r="106">
          <cell r="C106" t="str">
            <v>Hour</v>
          </cell>
        </row>
      </sheetData>
      <sheetData sheetId="854">
        <row r="106">
          <cell r="C106" t="str">
            <v>Hour</v>
          </cell>
        </row>
      </sheetData>
      <sheetData sheetId="855">
        <row r="106">
          <cell r="C106" t="str">
            <v>Hour</v>
          </cell>
        </row>
      </sheetData>
      <sheetData sheetId="856">
        <row r="106">
          <cell r="C106" t="str">
            <v>Hour</v>
          </cell>
        </row>
      </sheetData>
      <sheetData sheetId="857">
        <row r="106">
          <cell r="C106" t="str">
            <v>Hour</v>
          </cell>
        </row>
      </sheetData>
      <sheetData sheetId="858">
        <row r="106">
          <cell r="C106" t="str">
            <v>Hour</v>
          </cell>
        </row>
      </sheetData>
      <sheetData sheetId="859">
        <row r="106">
          <cell r="C106" t="str">
            <v>Hour</v>
          </cell>
        </row>
      </sheetData>
      <sheetData sheetId="860">
        <row r="106">
          <cell r="C106" t="str">
            <v>Hour</v>
          </cell>
        </row>
      </sheetData>
      <sheetData sheetId="861">
        <row r="106">
          <cell r="C106" t="str">
            <v>Hour</v>
          </cell>
        </row>
      </sheetData>
      <sheetData sheetId="862">
        <row r="106">
          <cell r="C106" t="str">
            <v>Hour</v>
          </cell>
        </row>
      </sheetData>
      <sheetData sheetId="863">
        <row r="106">
          <cell r="C106" t="str">
            <v>Hour</v>
          </cell>
        </row>
      </sheetData>
      <sheetData sheetId="864">
        <row r="106">
          <cell r="C106" t="str">
            <v>Hour</v>
          </cell>
        </row>
      </sheetData>
      <sheetData sheetId="865">
        <row r="106">
          <cell r="C106" t="str">
            <v>Hour</v>
          </cell>
        </row>
      </sheetData>
      <sheetData sheetId="866">
        <row r="106">
          <cell r="C106" t="str">
            <v>Hour</v>
          </cell>
        </row>
      </sheetData>
      <sheetData sheetId="867">
        <row r="106">
          <cell r="C106" t="str">
            <v>Hour</v>
          </cell>
        </row>
      </sheetData>
      <sheetData sheetId="868">
        <row r="106">
          <cell r="C106" t="str">
            <v>Hour</v>
          </cell>
        </row>
      </sheetData>
      <sheetData sheetId="869">
        <row r="106">
          <cell r="C106" t="str">
            <v>Hour</v>
          </cell>
        </row>
      </sheetData>
      <sheetData sheetId="870">
        <row r="106">
          <cell r="C106" t="str">
            <v>Hour</v>
          </cell>
        </row>
      </sheetData>
      <sheetData sheetId="871">
        <row r="106">
          <cell r="C106" t="str">
            <v>Hour</v>
          </cell>
        </row>
      </sheetData>
      <sheetData sheetId="872">
        <row r="106">
          <cell r="C106" t="str">
            <v>Hour</v>
          </cell>
        </row>
      </sheetData>
      <sheetData sheetId="873">
        <row r="106">
          <cell r="C106" t="str">
            <v>Hour</v>
          </cell>
        </row>
      </sheetData>
      <sheetData sheetId="874">
        <row r="106">
          <cell r="C106" t="str">
            <v>Hour</v>
          </cell>
        </row>
      </sheetData>
      <sheetData sheetId="875">
        <row r="106">
          <cell r="C106" t="str">
            <v>Hour</v>
          </cell>
        </row>
      </sheetData>
      <sheetData sheetId="876">
        <row r="106">
          <cell r="C106" t="str">
            <v>Hour</v>
          </cell>
        </row>
      </sheetData>
      <sheetData sheetId="877">
        <row r="106">
          <cell r="C106" t="str">
            <v>Hour</v>
          </cell>
        </row>
      </sheetData>
      <sheetData sheetId="878">
        <row r="106">
          <cell r="C106" t="str">
            <v>Hour</v>
          </cell>
        </row>
      </sheetData>
      <sheetData sheetId="879">
        <row r="106">
          <cell r="C106" t="str">
            <v>Hour</v>
          </cell>
        </row>
      </sheetData>
      <sheetData sheetId="880">
        <row r="106">
          <cell r="C106" t="str">
            <v>Hour</v>
          </cell>
        </row>
      </sheetData>
      <sheetData sheetId="881">
        <row r="106">
          <cell r="C106" t="str">
            <v>Hour</v>
          </cell>
        </row>
      </sheetData>
      <sheetData sheetId="882">
        <row r="106">
          <cell r="C106" t="str">
            <v>Hour</v>
          </cell>
        </row>
      </sheetData>
      <sheetData sheetId="883">
        <row r="106">
          <cell r="C106" t="str">
            <v>Hour</v>
          </cell>
        </row>
      </sheetData>
      <sheetData sheetId="884">
        <row r="106">
          <cell r="C106" t="str">
            <v>Hour</v>
          </cell>
        </row>
      </sheetData>
      <sheetData sheetId="885">
        <row r="106">
          <cell r="C106" t="str">
            <v>Hour</v>
          </cell>
        </row>
      </sheetData>
      <sheetData sheetId="886">
        <row r="106">
          <cell r="C106" t="str">
            <v>Hour</v>
          </cell>
        </row>
      </sheetData>
      <sheetData sheetId="887">
        <row r="106">
          <cell r="C106" t="str">
            <v>Hour</v>
          </cell>
        </row>
      </sheetData>
      <sheetData sheetId="888">
        <row r="106">
          <cell r="C106" t="str">
            <v>Hour</v>
          </cell>
        </row>
      </sheetData>
      <sheetData sheetId="889">
        <row r="106">
          <cell r="C106" t="str">
            <v>Hour</v>
          </cell>
        </row>
      </sheetData>
      <sheetData sheetId="890">
        <row r="106">
          <cell r="C106" t="str">
            <v>Hour</v>
          </cell>
        </row>
      </sheetData>
      <sheetData sheetId="891">
        <row r="106">
          <cell r="C106" t="str">
            <v>Hour</v>
          </cell>
        </row>
      </sheetData>
      <sheetData sheetId="892">
        <row r="106">
          <cell r="C106" t="str">
            <v>Hour</v>
          </cell>
        </row>
      </sheetData>
      <sheetData sheetId="893">
        <row r="106">
          <cell r="C106" t="str">
            <v>Hour</v>
          </cell>
        </row>
      </sheetData>
      <sheetData sheetId="894">
        <row r="106">
          <cell r="C106" t="str">
            <v>Hour</v>
          </cell>
        </row>
      </sheetData>
      <sheetData sheetId="895">
        <row r="106">
          <cell r="C106" t="str">
            <v>Hour</v>
          </cell>
        </row>
      </sheetData>
      <sheetData sheetId="896">
        <row r="106">
          <cell r="C106" t="str">
            <v>Hour</v>
          </cell>
        </row>
      </sheetData>
      <sheetData sheetId="897">
        <row r="106">
          <cell r="C106" t="str">
            <v>Hour</v>
          </cell>
        </row>
      </sheetData>
      <sheetData sheetId="898">
        <row r="106">
          <cell r="C106" t="str">
            <v>Hour</v>
          </cell>
        </row>
      </sheetData>
      <sheetData sheetId="899">
        <row r="106">
          <cell r="C106" t="str">
            <v>Hour</v>
          </cell>
        </row>
      </sheetData>
      <sheetData sheetId="900">
        <row r="106">
          <cell r="C106" t="str">
            <v>Hour</v>
          </cell>
        </row>
      </sheetData>
      <sheetData sheetId="901">
        <row r="106">
          <cell r="C106" t="str">
            <v>Hour</v>
          </cell>
        </row>
      </sheetData>
      <sheetData sheetId="902">
        <row r="106">
          <cell r="C106" t="str">
            <v>Hour</v>
          </cell>
        </row>
      </sheetData>
      <sheetData sheetId="903">
        <row r="106">
          <cell r="C106" t="str">
            <v>Hour</v>
          </cell>
        </row>
      </sheetData>
      <sheetData sheetId="904">
        <row r="106">
          <cell r="C106" t="str">
            <v>Hour</v>
          </cell>
        </row>
      </sheetData>
      <sheetData sheetId="905">
        <row r="106">
          <cell r="C106" t="str">
            <v>Hour</v>
          </cell>
        </row>
      </sheetData>
      <sheetData sheetId="906">
        <row r="106">
          <cell r="C106" t="str">
            <v>Hour</v>
          </cell>
        </row>
      </sheetData>
      <sheetData sheetId="907">
        <row r="106">
          <cell r="C106" t="str">
            <v>Hour</v>
          </cell>
        </row>
      </sheetData>
      <sheetData sheetId="908">
        <row r="106">
          <cell r="C106" t="str">
            <v>Hour</v>
          </cell>
        </row>
      </sheetData>
      <sheetData sheetId="909">
        <row r="106">
          <cell r="C106" t="str">
            <v>Hour</v>
          </cell>
        </row>
      </sheetData>
      <sheetData sheetId="910">
        <row r="106">
          <cell r="C106" t="str">
            <v>Hour</v>
          </cell>
        </row>
      </sheetData>
      <sheetData sheetId="911">
        <row r="106">
          <cell r="C106" t="str">
            <v>Hour</v>
          </cell>
        </row>
      </sheetData>
      <sheetData sheetId="912">
        <row r="106">
          <cell r="C106" t="str">
            <v>Hour</v>
          </cell>
        </row>
      </sheetData>
      <sheetData sheetId="913">
        <row r="106">
          <cell r="C106" t="str">
            <v>Hour</v>
          </cell>
        </row>
      </sheetData>
      <sheetData sheetId="914">
        <row r="106">
          <cell r="C106" t="str">
            <v>Hour</v>
          </cell>
        </row>
      </sheetData>
      <sheetData sheetId="915">
        <row r="106">
          <cell r="C106" t="str">
            <v>Hour</v>
          </cell>
        </row>
      </sheetData>
      <sheetData sheetId="916">
        <row r="106">
          <cell r="C106" t="str">
            <v>Hour</v>
          </cell>
        </row>
      </sheetData>
      <sheetData sheetId="917">
        <row r="106">
          <cell r="C106" t="str">
            <v>Hour</v>
          </cell>
        </row>
      </sheetData>
      <sheetData sheetId="918">
        <row r="106">
          <cell r="C106" t="str">
            <v>Hour</v>
          </cell>
        </row>
      </sheetData>
      <sheetData sheetId="919">
        <row r="106">
          <cell r="C106" t="str">
            <v>Hour</v>
          </cell>
        </row>
      </sheetData>
      <sheetData sheetId="920">
        <row r="106">
          <cell r="C106" t="str">
            <v>Hour</v>
          </cell>
        </row>
      </sheetData>
      <sheetData sheetId="921">
        <row r="106">
          <cell r="C106" t="str">
            <v>Hour</v>
          </cell>
        </row>
      </sheetData>
      <sheetData sheetId="922">
        <row r="106">
          <cell r="C106" t="str">
            <v>Hour</v>
          </cell>
        </row>
      </sheetData>
      <sheetData sheetId="923">
        <row r="106">
          <cell r="C106" t="str">
            <v>Hour</v>
          </cell>
        </row>
      </sheetData>
      <sheetData sheetId="924">
        <row r="106">
          <cell r="C106" t="str">
            <v>Hour</v>
          </cell>
        </row>
      </sheetData>
      <sheetData sheetId="925">
        <row r="106">
          <cell r="C106" t="str">
            <v>Hour</v>
          </cell>
        </row>
      </sheetData>
      <sheetData sheetId="926">
        <row r="106">
          <cell r="C106" t="str">
            <v>Hour</v>
          </cell>
        </row>
      </sheetData>
      <sheetData sheetId="927">
        <row r="106">
          <cell r="C106" t="str">
            <v>Hour</v>
          </cell>
        </row>
      </sheetData>
      <sheetData sheetId="928">
        <row r="106">
          <cell r="C106" t="str">
            <v>Hour</v>
          </cell>
        </row>
      </sheetData>
      <sheetData sheetId="929">
        <row r="106">
          <cell r="C106" t="str">
            <v>Hour</v>
          </cell>
        </row>
      </sheetData>
      <sheetData sheetId="930">
        <row r="106">
          <cell r="C106" t="str">
            <v>Hour</v>
          </cell>
        </row>
      </sheetData>
      <sheetData sheetId="931">
        <row r="106">
          <cell r="C106" t="str">
            <v>Hour</v>
          </cell>
        </row>
      </sheetData>
      <sheetData sheetId="932">
        <row r="106">
          <cell r="C106" t="str">
            <v>Hour</v>
          </cell>
        </row>
      </sheetData>
      <sheetData sheetId="933">
        <row r="106">
          <cell r="C106" t="str">
            <v>Hour</v>
          </cell>
        </row>
      </sheetData>
      <sheetData sheetId="934">
        <row r="106">
          <cell r="C106" t="str">
            <v>Hour</v>
          </cell>
        </row>
      </sheetData>
      <sheetData sheetId="935">
        <row r="106">
          <cell r="C106" t="str">
            <v>Hour</v>
          </cell>
        </row>
      </sheetData>
      <sheetData sheetId="936">
        <row r="106">
          <cell r="C106" t="str">
            <v>Hour</v>
          </cell>
        </row>
      </sheetData>
      <sheetData sheetId="937">
        <row r="106">
          <cell r="C106" t="str">
            <v>Hour</v>
          </cell>
        </row>
      </sheetData>
      <sheetData sheetId="938">
        <row r="106">
          <cell r="C106" t="str">
            <v>Hour</v>
          </cell>
        </row>
      </sheetData>
      <sheetData sheetId="939">
        <row r="106">
          <cell r="C106" t="str">
            <v>Hour</v>
          </cell>
        </row>
      </sheetData>
      <sheetData sheetId="940">
        <row r="106">
          <cell r="C106" t="str">
            <v>Hour</v>
          </cell>
        </row>
      </sheetData>
      <sheetData sheetId="941">
        <row r="106">
          <cell r="C106" t="str">
            <v>Hour</v>
          </cell>
        </row>
      </sheetData>
      <sheetData sheetId="942">
        <row r="106">
          <cell r="C106" t="str">
            <v>Hour</v>
          </cell>
        </row>
      </sheetData>
      <sheetData sheetId="943">
        <row r="106">
          <cell r="C106" t="str">
            <v>Hour</v>
          </cell>
        </row>
      </sheetData>
      <sheetData sheetId="944">
        <row r="106">
          <cell r="C106" t="str">
            <v>Hour</v>
          </cell>
        </row>
      </sheetData>
      <sheetData sheetId="945">
        <row r="106">
          <cell r="C106" t="str">
            <v>Hour</v>
          </cell>
        </row>
      </sheetData>
      <sheetData sheetId="946">
        <row r="106">
          <cell r="C106" t="str">
            <v>Hour</v>
          </cell>
        </row>
      </sheetData>
      <sheetData sheetId="947">
        <row r="106">
          <cell r="C106" t="str">
            <v>Hour</v>
          </cell>
        </row>
      </sheetData>
      <sheetData sheetId="948">
        <row r="106">
          <cell r="C106" t="str">
            <v>Hour</v>
          </cell>
        </row>
      </sheetData>
      <sheetData sheetId="949">
        <row r="106">
          <cell r="C106" t="str">
            <v>Hour</v>
          </cell>
        </row>
      </sheetData>
      <sheetData sheetId="950">
        <row r="106">
          <cell r="C106" t="str">
            <v>Hour</v>
          </cell>
        </row>
      </sheetData>
      <sheetData sheetId="951">
        <row r="106">
          <cell r="C106" t="str">
            <v>Hour</v>
          </cell>
        </row>
      </sheetData>
      <sheetData sheetId="952">
        <row r="106">
          <cell r="C106" t="str">
            <v>Hour</v>
          </cell>
        </row>
      </sheetData>
      <sheetData sheetId="953">
        <row r="106">
          <cell r="C106" t="str">
            <v>Hour</v>
          </cell>
        </row>
      </sheetData>
      <sheetData sheetId="954">
        <row r="106">
          <cell r="C106" t="str">
            <v>Hour</v>
          </cell>
        </row>
      </sheetData>
      <sheetData sheetId="955">
        <row r="106">
          <cell r="C106" t="str">
            <v>Hour</v>
          </cell>
        </row>
      </sheetData>
      <sheetData sheetId="956">
        <row r="106">
          <cell r="C106" t="str">
            <v>Hour</v>
          </cell>
        </row>
      </sheetData>
      <sheetData sheetId="957">
        <row r="106">
          <cell r="C106" t="str">
            <v>Hour</v>
          </cell>
        </row>
      </sheetData>
      <sheetData sheetId="958">
        <row r="106">
          <cell r="C106" t="str">
            <v>Hour</v>
          </cell>
        </row>
      </sheetData>
      <sheetData sheetId="959">
        <row r="106">
          <cell r="C106" t="str">
            <v>Hour</v>
          </cell>
        </row>
      </sheetData>
      <sheetData sheetId="960">
        <row r="106">
          <cell r="C106" t="str">
            <v>Hour</v>
          </cell>
        </row>
      </sheetData>
      <sheetData sheetId="961">
        <row r="106">
          <cell r="C106" t="str">
            <v>Hour</v>
          </cell>
        </row>
      </sheetData>
      <sheetData sheetId="962">
        <row r="106">
          <cell r="C106" t="str">
            <v>Hour</v>
          </cell>
        </row>
      </sheetData>
      <sheetData sheetId="963">
        <row r="106">
          <cell r="C106" t="str">
            <v>Hour</v>
          </cell>
        </row>
      </sheetData>
      <sheetData sheetId="964">
        <row r="106">
          <cell r="C106" t="str">
            <v>Hour</v>
          </cell>
        </row>
      </sheetData>
      <sheetData sheetId="965">
        <row r="106">
          <cell r="C106" t="str">
            <v>Hour</v>
          </cell>
        </row>
      </sheetData>
      <sheetData sheetId="966">
        <row r="106">
          <cell r="C106" t="str">
            <v>Hour</v>
          </cell>
        </row>
      </sheetData>
      <sheetData sheetId="967">
        <row r="106">
          <cell r="C106" t="str">
            <v>Hour</v>
          </cell>
        </row>
      </sheetData>
      <sheetData sheetId="968">
        <row r="106">
          <cell r="C106" t="str">
            <v>Hour</v>
          </cell>
        </row>
      </sheetData>
      <sheetData sheetId="969">
        <row r="106">
          <cell r="C106" t="str">
            <v>Hour</v>
          </cell>
        </row>
      </sheetData>
      <sheetData sheetId="970">
        <row r="106">
          <cell r="C106" t="str">
            <v>Hour</v>
          </cell>
        </row>
      </sheetData>
      <sheetData sheetId="971">
        <row r="106">
          <cell r="C106" t="str">
            <v>Hour</v>
          </cell>
        </row>
      </sheetData>
      <sheetData sheetId="972">
        <row r="106">
          <cell r="C106" t="str">
            <v>Hour</v>
          </cell>
        </row>
      </sheetData>
      <sheetData sheetId="973">
        <row r="106">
          <cell r="C106" t="str">
            <v>Hour</v>
          </cell>
        </row>
      </sheetData>
      <sheetData sheetId="974">
        <row r="106">
          <cell r="C106" t="str">
            <v>Hour</v>
          </cell>
        </row>
      </sheetData>
      <sheetData sheetId="975">
        <row r="106">
          <cell r="C106" t="str">
            <v>Hour</v>
          </cell>
        </row>
      </sheetData>
      <sheetData sheetId="976">
        <row r="106">
          <cell r="C106" t="str">
            <v>Hour</v>
          </cell>
        </row>
      </sheetData>
      <sheetData sheetId="977">
        <row r="106">
          <cell r="C106" t="str">
            <v>Hour</v>
          </cell>
        </row>
      </sheetData>
      <sheetData sheetId="978">
        <row r="106">
          <cell r="C106" t="str">
            <v>Hour</v>
          </cell>
        </row>
      </sheetData>
      <sheetData sheetId="979">
        <row r="106">
          <cell r="C106" t="str">
            <v>Hour</v>
          </cell>
        </row>
      </sheetData>
      <sheetData sheetId="980">
        <row r="106">
          <cell r="C106" t="str">
            <v>Hour</v>
          </cell>
        </row>
      </sheetData>
      <sheetData sheetId="981">
        <row r="106">
          <cell r="C106" t="str">
            <v>Hour</v>
          </cell>
        </row>
      </sheetData>
      <sheetData sheetId="982">
        <row r="106">
          <cell r="C106" t="str">
            <v>Hour</v>
          </cell>
        </row>
      </sheetData>
      <sheetData sheetId="983">
        <row r="106">
          <cell r="C106" t="str">
            <v>Hour</v>
          </cell>
        </row>
      </sheetData>
      <sheetData sheetId="984">
        <row r="106">
          <cell r="C106" t="str">
            <v>Hour</v>
          </cell>
        </row>
      </sheetData>
      <sheetData sheetId="985">
        <row r="106">
          <cell r="C106" t="str">
            <v>Hour</v>
          </cell>
        </row>
      </sheetData>
      <sheetData sheetId="986">
        <row r="106">
          <cell r="C106" t="str">
            <v>Hour</v>
          </cell>
        </row>
      </sheetData>
      <sheetData sheetId="987">
        <row r="106">
          <cell r="C106" t="str">
            <v>Hour</v>
          </cell>
        </row>
      </sheetData>
      <sheetData sheetId="988">
        <row r="106">
          <cell r="C106" t="str">
            <v>Hour</v>
          </cell>
        </row>
      </sheetData>
      <sheetData sheetId="989">
        <row r="106">
          <cell r="C106" t="str">
            <v>Hour</v>
          </cell>
        </row>
      </sheetData>
      <sheetData sheetId="990">
        <row r="106">
          <cell r="C106" t="str">
            <v>Hour</v>
          </cell>
        </row>
      </sheetData>
      <sheetData sheetId="991">
        <row r="106">
          <cell r="C106" t="str">
            <v>Hour</v>
          </cell>
        </row>
      </sheetData>
      <sheetData sheetId="992">
        <row r="106">
          <cell r="C106" t="str">
            <v>Hour</v>
          </cell>
        </row>
      </sheetData>
      <sheetData sheetId="993">
        <row r="106">
          <cell r="C106" t="str">
            <v>Hour</v>
          </cell>
        </row>
      </sheetData>
      <sheetData sheetId="994">
        <row r="106">
          <cell r="C106" t="str">
            <v>Hour</v>
          </cell>
        </row>
      </sheetData>
      <sheetData sheetId="995">
        <row r="106">
          <cell r="C106" t="str">
            <v>Hour</v>
          </cell>
        </row>
      </sheetData>
      <sheetData sheetId="996">
        <row r="106">
          <cell r="C106" t="str">
            <v>Hour</v>
          </cell>
        </row>
      </sheetData>
      <sheetData sheetId="997">
        <row r="106">
          <cell r="C106" t="str">
            <v>Hour</v>
          </cell>
        </row>
      </sheetData>
      <sheetData sheetId="998">
        <row r="106">
          <cell r="C106" t="str">
            <v>Hour</v>
          </cell>
        </row>
      </sheetData>
      <sheetData sheetId="999">
        <row r="106">
          <cell r="C106" t="str">
            <v>Hour</v>
          </cell>
        </row>
      </sheetData>
      <sheetData sheetId="1000">
        <row r="106">
          <cell r="C106" t="str">
            <v>Hour</v>
          </cell>
        </row>
      </sheetData>
      <sheetData sheetId="1001">
        <row r="106">
          <cell r="C106" t="str">
            <v>Hour</v>
          </cell>
        </row>
      </sheetData>
      <sheetData sheetId="1002">
        <row r="106">
          <cell r="C106" t="str">
            <v>Hour</v>
          </cell>
        </row>
      </sheetData>
      <sheetData sheetId="1003">
        <row r="106">
          <cell r="C106" t="str">
            <v>Hour</v>
          </cell>
        </row>
      </sheetData>
      <sheetData sheetId="1004">
        <row r="106">
          <cell r="C106" t="str">
            <v>Hour</v>
          </cell>
        </row>
      </sheetData>
      <sheetData sheetId="1005">
        <row r="106">
          <cell r="C106" t="str">
            <v>Hour</v>
          </cell>
        </row>
      </sheetData>
      <sheetData sheetId="1006">
        <row r="106">
          <cell r="C106" t="str">
            <v>Hour</v>
          </cell>
        </row>
      </sheetData>
      <sheetData sheetId="1007">
        <row r="106">
          <cell r="C106" t="str">
            <v>Hour</v>
          </cell>
        </row>
      </sheetData>
      <sheetData sheetId="1008">
        <row r="106">
          <cell r="C106" t="str">
            <v>Hour</v>
          </cell>
        </row>
      </sheetData>
      <sheetData sheetId="1009">
        <row r="106">
          <cell r="C106" t="str">
            <v>Hour</v>
          </cell>
        </row>
      </sheetData>
      <sheetData sheetId="1010">
        <row r="106">
          <cell r="C106" t="str">
            <v>Hour</v>
          </cell>
        </row>
      </sheetData>
      <sheetData sheetId="1011">
        <row r="106">
          <cell r="C106" t="str">
            <v>Hour</v>
          </cell>
        </row>
      </sheetData>
      <sheetData sheetId="1012">
        <row r="106">
          <cell r="C106" t="str">
            <v>Hour</v>
          </cell>
        </row>
      </sheetData>
      <sheetData sheetId="1013">
        <row r="106">
          <cell r="C106" t="str">
            <v>Hour</v>
          </cell>
        </row>
      </sheetData>
      <sheetData sheetId="1014">
        <row r="106">
          <cell r="C106" t="str">
            <v>Hour</v>
          </cell>
        </row>
      </sheetData>
      <sheetData sheetId="1015">
        <row r="106">
          <cell r="C106" t="str">
            <v>Hour</v>
          </cell>
        </row>
      </sheetData>
      <sheetData sheetId="1016">
        <row r="106">
          <cell r="C106" t="str">
            <v>Hour</v>
          </cell>
        </row>
      </sheetData>
      <sheetData sheetId="1017">
        <row r="106">
          <cell r="C106" t="str">
            <v>Hour</v>
          </cell>
        </row>
      </sheetData>
      <sheetData sheetId="1018">
        <row r="106">
          <cell r="C106" t="str">
            <v>Hour</v>
          </cell>
        </row>
      </sheetData>
      <sheetData sheetId="1019">
        <row r="106">
          <cell r="C106" t="str">
            <v>Hour</v>
          </cell>
        </row>
      </sheetData>
      <sheetData sheetId="1020">
        <row r="106">
          <cell r="C106" t="str">
            <v>Hour</v>
          </cell>
        </row>
      </sheetData>
      <sheetData sheetId="1021">
        <row r="106">
          <cell r="C106" t="str">
            <v>Hour</v>
          </cell>
        </row>
      </sheetData>
      <sheetData sheetId="1022">
        <row r="106">
          <cell r="C106" t="str">
            <v>Hour</v>
          </cell>
        </row>
      </sheetData>
      <sheetData sheetId="1023">
        <row r="106">
          <cell r="C106" t="str">
            <v>Hour</v>
          </cell>
        </row>
      </sheetData>
      <sheetData sheetId="1024">
        <row r="106">
          <cell r="C106" t="str">
            <v>Hour</v>
          </cell>
        </row>
      </sheetData>
      <sheetData sheetId="1025">
        <row r="106">
          <cell r="C106" t="str">
            <v>Hour</v>
          </cell>
        </row>
      </sheetData>
      <sheetData sheetId="1026">
        <row r="106">
          <cell r="C106" t="str">
            <v>Hour</v>
          </cell>
        </row>
      </sheetData>
      <sheetData sheetId="1027">
        <row r="106">
          <cell r="C106" t="str">
            <v>Hour</v>
          </cell>
        </row>
      </sheetData>
      <sheetData sheetId="1028">
        <row r="106">
          <cell r="C106" t="str">
            <v>Hour</v>
          </cell>
        </row>
      </sheetData>
      <sheetData sheetId="1029">
        <row r="106">
          <cell r="C106" t="str">
            <v>Hour</v>
          </cell>
        </row>
      </sheetData>
      <sheetData sheetId="1030">
        <row r="106">
          <cell r="C106" t="str">
            <v>Hour</v>
          </cell>
        </row>
      </sheetData>
      <sheetData sheetId="1031">
        <row r="106">
          <cell r="C106" t="str">
            <v>Hour</v>
          </cell>
        </row>
      </sheetData>
      <sheetData sheetId="1032">
        <row r="106">
          <cell r="C106" t="str">
            <v>Hour</v>
          </cell>
        </row>
      </sheetData>
      <sheetData sheetId="1033">
        <row r="106">
          <cell r="C106" t="str">
            <v>Hour</v>
          </cell>
        </row>
      </sheetData>
      <sheetData sheetId="1034">
        <row r="106">
          <cell r="C106" t="str">
            <v>Hour</v>
          </cell>
        </row>
      </sheetData>
      <sheetData sheetId="1035">
        <row r="106">
          <cell r="C106" t="str">
            <v>Hour</v>
          </cell>
        </row>
      </sheetData>
      <sheetData sheetId="1036">
        <row r="106">
          <cell r="C106" t="str">
            <v>Hour</v>
          </cell>
        </row>
      </sheetData>
      <sheetData sheetId="1037">
        <row r="106">
          <cell r="C106" t="str">
            <v>Hour</v>
          </cell>
        </row>
      </sheetData>
      <sheetData sheetId="1038">
        <row r="106">
          <cell r="C106" t="str">
            <v>Hour</v>
          </cell>
        </row>
      </sheetData>
      <sheetData sheetId="1039">
        <row r="106">
          <cell r="C106" t="str">
            <v>Hour</v>
          </cell>
        </row>
      </sheetData>
      <sheetData sheetId="1040">
        <row r="106">
          <cell r="C106" t="str">
            <v>Hour</v>
          </cell>
        </row>
      </sheetData>
      <sheetData sheetId="1041">
        <row r="106">
          <cell r="C106" t="str">
            <v>Hour</v>
          </cell>
        </row>
      </sheetData>
      <sheetData sheetId="1042">
        <row r="106">
          <cell r="C106" t="str">
            <v>Hour</v>
          </cell>
        </row>
      </sheetData>
      <sheetData sheetId="1043">
        <row r="106">
          <cell r="C106" t="str">
            <v>Hour</v>
          </cell>
        </row>
      </sheetData>
      <sheetData sheetId="1044">
        <row r="106">
          <cell r="C106" t="str">
            <v>Hour</v>
          </cell>
        </row>
      </sheetData>
      <sheetData sheetId="1045">
        <row r="106">
          <cell r="C106" t="str">
            <v>Hour</v>
          </cell>
        </row>
      </sheetData>
      <sheetData sheetId="1046">
        <row r="106">
          <cell r="C106" t="str">
            <v>Hour</v>
          </cell>
        </row>
      </sheetData>
      <sheetData sheetId="1047">
        <row r="106">
          <cell r="C106" t="str">
            <v>Hour</v>
          </cell>
        </row>
      </sheetData>
      <sheetData sheetId="1048">
        <row r="106">
          <cell r="C106" t="str">
            <v>Hour</v>
          </cell>
        </row>
      </sheetData>
      <sheetData sheetId="1049">
        <row r="106">
          <cell r="C106" t="str">
            <v>Hour</v>
          </cell>
        </row>
      </sheetData>
      <sheetData sheetId="1050">
        <row r="106">
          <cell r="C106" t="str">
            <v>Hour</v>
          </cell>
        </row>
      </sheetData>
      <sheetData sheetId="1051">
        <row r="106">
          <cell r="C106" t="str">
            <v>Hour</v>
          </cell>
        </row>
      </sheetData>
      <sheetData sheetId="1052">
        <row r="106">
          <cell r="C106" t="str">
            <v>Hour</v>
          </cell>
        </row>
      </sheetData>
      <sheetData sheetId="1053">
        <row r="106">
          <cell r="C106" t="str">
            <v>Hour</v>
          </cell>
        </row>
      </sheetData>
      <sheetData sheetId="1054">
        <row r="106">
          <cell r="C106" t="str">
            <v>Hour</v>
          </cell>
        </row>
      </sheetData>
      <sheetData sheetId="1055">
        <row r="106">
          <cell r="C106" t="str">
            <v>Hour</v>
          </cell>
        </row>
      </sheetData>
      <sheetData sheetId="1056">
        <row r="106">
          <cell r="C106" t="str">
            <v>Hour</v>
          </cell>
        </row>
      </sheetData>
      <sheetData sheetId="1057">
        <row r="106">
          <cell r="C106" t="str">
            <v>Hour</v>
          </cell>
        </row>
      </sheetData>
      <sheetData sheetId="1058">
        <row r="106">
          <cell r="C106" t="str">
            <v>Hour</v>
          </cell>
        </row>
      </sheetData>
      <sheetData sheetId="1059">
        <row r="106">
          <cell r="C106" t="str">
            <v>Hour</v>
          </cell>
        </row>
      </sheetData>
      <sheetData sheetId="1060">
        <row r="106">
          <cell r="C106" t="str">
            <v>Hour</v>
          </cell>
        </row>
      </sheetData>
      <sheetData sheetId="1061">
        <row r="106">
          <cell r="C106" t="str">
            <v>Hour</v>
          </cell>
        </row>
      </sheetData>
      <sheetData sheetId="1062">
        <row r="106">
          <cell r="C106" t="str">
            <v>Hour</v>
          </cell>
        </row>
      </sheetData>
      <sheetData sheetId="1063">
        <row r="106">
          <cell r="C106" t="str">
            <v>Hour</v>
          </cell>
        </row>
      </sheetData>
      <sheetData sheetId="1064">
        <row r="106">
          <cell r="C106" t="str">
            <v>Hour</v>
          </cell>
        </row>
      </sheetData>
      <sheetData sheetId="1065">
        <row r="106">
          <cell r="C106" t="str">
            <v>Hour</v>
          </cell>
        </row>
      </sheetData>
      <sheetData sheetId="1066">
        <row r="106">
          <cell r="C106" t="str">
            <v>Hour</v>
          </cell>
        </row>
      </sheetData>
      <sheetData sheetId="1067">
        <row r="106">
          <cell r="C106" t="str">
            <v>Hour</v>
          </cell>
        </row>
      </sheetData>
      <sheetData sheetId="1068">
        <row r="106">
          <cell r="C106" t="str">
            <v>Hour</v>
          </cell>
        </row>
      </sheetData>
      <sheetData sheetId="1069">
        <row r="106">
          <cell r="C106" t="str">
            <v>Hour</v>
          </cell>
        </row>
      </sheetData>
      <sheetData sheetId="1070">
        <row r="106">
          <cell r="C106" t="str">
            <v>Hour</v>
          </cell>
        </row>
      </sheetData>
      <sheetData sheetId="1071">
        <row r="106">
          <cell r="C106" t="str">
            <v>Hour</v>
          </cell>
        </row>
      </sheetData>
      <sheetData sheetId="1072">
        <row r="106">
          <cell r="C106" t="str">
            <v>Hour</v>
          </cell>
        </row>
      </sheetData>
      <sheetData sheetId="1073">
        <row r="106">
          <cell r="C106" t="str">
            <v>Hour</v>
          </cell>
        </row>
      </sheetData>
      <sheetData sheetId="1074">
        <row r="106">
          <cell r="C106" t="str">
            <v>Hour</v>
          </cell>
        </row>
      </sheetData>
      <sheetData sheetId="1075">
        <row r="106">
          <cell r="C106" t="str">
            <v>Hour</v>
          </cell>
        </row>
      </sheetData>
      <sheetData sheetId="1076">
        <row r="106">
          <cell r="C106" t="str">
            <v>Hour</v>
          </cell>
        </row>
      </sheetData>
      <sheetData sheetId="1077">
        <row r="106">
          <cell r="C106" t="str">
            <v>Hour</v>
          </cell>
        </row>
      </sheetData>
      <sheetData sheetId="1078">
        <row r="106">
          <cell r="C106" t="str">
            <v>Hour</v>
          </cell>
        </row>
      </sheetData>
      <sheetData sheetId="1079">
        <row r="106">
          <cell r="C106" t="str">
            <v>Hour</v>
          </cell>
        </row>
      </sheetData>
      <sheetData sheetId="1080">
        <row r="106">
          <cell r="C106" t="str">
            <v>Hour</v>
          </cell>
        </row>
      </sheetData>
      <sheetData sheetId="1081">
        <row r="106">
          <cell r="C106" t="str">
            <v>Hour</v>
          </cell>
        </row>
      </sheetData>
      <sheetData sheetId="1082">
        <row r="106">
          <cell r="C106" t="str">
            <v>Hour</v>
          </cell>
        </row>
      </sheetData>
      <sheetData sheetId="1083">
        <row r="106">
          <cell r="C106" t="str">
            <v>Hour</v>
          </cell>
        </row>
      </sheetData>
      <sheetData sheetId="1084">
        <row r="106">
          <cell r="C106" t="str">
            <v>Hour</v>
          </cell>
        </row>
      </sheetData>
      <sheetData sheetId="1085">
        <row r="106">
          <cell r="C106" t="str">
            <v>Hour</v>
          </cell>
        </row>
      </sheetData>
      <sheetData sheetId="1086">
        <row r="106">
          <cell r="C106" t="str">
            <v>Hour</v>
          </cell>
        </row>
      </sheetData>
      <sheetData sheetId="1087">
        <row r="106">
          <cell r="C106" t="str">
            <v>Hour</v>
          </cell>
        </row>
      </sheetData>
      <sheetData sheetId="1088">
        <row r="106">
          <cell r="C106" t="str">
            <v>Hour</v>
          </cell>
        </row>
      </sheetData>
      <sheetData sheetId="1089">
        <row r="106">
          <cell r="C106" t="str">
            <v>Hour</v>
          </cell>
        </row>
      </sheetData>
      <sheetData sheetId="1090">
        <row r="106">
          <cell r="C106" t="str">
            <v>Hour</v>
          </cell>
        </row>
      </sheetData>
      <sheetData sheetId="1091">
        <row r="106">
          <cell r="C106" t="str">
            <v>Hour</v>
          </cell>
        </row>
      </sheetData>
      <sheetData sheetId="1092">
        <row r="106">
          <cell r="C106" t="str">
            <v>Hour</v>
          </cell>
        </row>
      </sheetData>
      <sheetData sheetId="1093">
        <row r="106">
          <cell r="C106" t="str">
            <v>Hour</v>
          </cell>
        </row>
      </sheetData>
      <sheetData sheetId="1094">
        <row r="106">
          <cell r="C106" t="str">
            <v>Hour</v>
          </cell>
        </row>
      </sheetData>
      <sheetData sheetId="1095">
        <row r="106">
          <cell r="C106" t="str">
            <v>Hour</v>
          </cell>
        </row>
      </sheetData>
      <sheetData sheetId="1096">
        <row r="106">
          <cell r="C106" t="str">
            <v>Hour</v>
          </cell>
        </row>
      </sheetData>
      <sheetData sheetId="1097">
        <row r="106">
          <cell r="C106" t="str">
            <v>Hour</v>
          </cell>
        </row>
      </sheetData>
      <sheetData sheetId="1098">
        <row r="106">
          <cell r="C106" t="str">
            <v>Hour</v>
          </cell>
        </row>
      </sheetData>
      <sheetData sheetId="1099">
        <row r="106">
          <cell r="C106" t="str">
            <v>Hour</v>
          </cell>
        </row>
      </sheetData>
      <sheetData sheetId="1100">
        <row r="106">
          <cell r="C106" t="str">
            <v>Hour</v>
          </cell>
        </row>
      </sheetData>
      <sheetData sheetId="1101">
        <row r="106">
          <cell r="C106" t="str">
            <v>Hour</v>
          </cell>
        </row>
      </sheetData>
      <sheetData sheetId="1102">
        <row r="106">
          <cell r="C106" t="str">
            <v>Hour</v>
          </cell>
        </row>
      </sheetData>
      <sheetData sheetId="1103">
        <row r="106">
          <cell r="C106" t="str">
            <v>Hour</v>
          </cell>
        </row>
      </sheetData>
      <sheetData sheetId="1104">
        <row r="106">
          <cell r="C106" t="str">
            <v>Hour</v>
          </cell>
        </row>
      </sheetData>
      <sheetData sheetId="1105">
        <row r="106">
          <cell r="C106" t="str">
            <v>Hour</v>
          </cell>
        </row>
      </sheetData>
      <sheetData sheetId="1106">
        <row r="106">
          <cell r="C106" t="str">
            <v>Hour</v>
          </cell>
        </row>
      </sheetData>
      <sheetData sheetId="1107">
        <row r="106">
          <cell r="C106" t="str">
            <v>Hour</v>
          </cell>
        </row>
      </sheetData>
      <sheetData sheetId="1108">
        <row r="106">
          <cell r="C106" t="str">
            <v>Hour</v>
          </cell>
        </row>
      </sheetData>
      <sheetData sheetId="1109">
        <row r="106">
          <cell r="C106" t="str">
            <v>Hour</v>
          </cell>
        </row>
      </sheetData>
      <sheetData sheetId="1110">
        <row r="106">
          <cell r="C106" t="str">
            <v>Hour</v>
          </cell>
        </row>
      </sheetData>
      <sheetData sheetId="1111">
        <row r="106">
          <cell r="C106" t="str">
            <v>Hour</v>
          </cell>
        </row>
      </sheetData>
      <sheetData sheetId="1112">
        <row r="106">
          <cell r="C106" t="str">
            <v>Hour</v>
          </cell>
        </row>
      </sheetData>
      <sheetData sheetId="1113">
        <row r="106">
          <cell r="C106" t="str">
            <v>Hour</v>
          </cell>
        </row>
      </sheetData>
      <sheetData sheetId="1114">
        <row r="106">
          <cell r="C106" t="str">
            <v>Hour</v>
          </cell>
        </row>
      </sheetData>
      <sheetData sheetId="1115">
        <row r="106">
          <cell r="C106" t="str">
            <v>Hour</v>
          </cell>
        </row>
      </sheetData>
      <sheetData sheetId="1116">
        <row r="106">
          <cell r="C106" t="str">
            <v>Hour</v>
          </cell>
        </row>
      </sheetData>
      <sheetData sheetId="1117">
        <row r="106">
          <cell r="C106" t="str">
            <v>Hour</v>
          </cell>
        </row>
      </sheetData>
      <sheetData sheetId="1118">
        <row r="106">
          <cell r="C106" t="str">
            <v>Hour</v>
          </cell>
        </row>
      </sheetData>
      <sheetData sheetId="1119">
        <row r="106">
          <cell r="C106" t="str">
            <v>Hour</v>
          </cell>
        </row>
      </sheetData>
      <sheetData sheetId="1120">
        <row r="106">
          <cell r="C106" t="str">
            <v>Hour</v>
          </cell>
        </row>
      </sheetData>
      <sheetData sheetId="1121">
        <row r="106">
          <cell r="C106" t="str">
            <v>Hour</v>
          </cell>
        </row>
      </sheetData>
      <sheetData sheetId="1122">
        <row r="106">
          <cell r="C106" t="str">
            <v>Hour</v>
          </cell>
        </row>
      </sheetData>
      <sheetData sheetId="1123">
        <row r="106">
          <cell r="C106" t="str">
            <v>Hour</v>
          </cell>
        </row>
      </sheetData>
      <sheetData sheetId="1124">
        <row r="106">
          <cell r="C106" t="str">
            <v>Hour</v>
          </cell>
        </row>
      </sheetData>
      <sheetData sheetId="1125">
        <row r="106">
          <cell r="C106" t="str">
            <v>Hour</v>
          </cell>
        </row>
      </sheetData>
      <sheetData sheetId="1126">
        <row r="106">
          <cell r="C106" t="str">
            <v>Hour</v>
          </cell>
        </row>
      </sheetData>
      <sheetData sheetId="1127">
        <row r="106">
          <cell r="C106" t="str">
            <v>Hour</v>
          </cell>
        </row>
      </sheetData>
      <sheetData sheetId="1128">
        <row r="106">
          <cell r="C106" t="str">
            <v>Hour</v>
          </cell>
        </row>
      </sheetData>
      <sheetData sheetId="1129">
        <row r="106">
          <cell r="C106" t="str">
            <v>Hour</v>
          </cell>
        </row>
      </sheetData>
      <sheetData sheetId="1130">
        <row r="106">
          <cell r="C106" t="str">
            <v>Hour</v>
          </cell>
        </row>
      </sheetData>
      <sheetData sheetId="1131">
        <row r="106">
          <cell r="C106" t="str">
            <v>Hour</v>
          </cell>
        </row>
      </sheetData>
      <sheetData sheetId="1132">
        <row r="106">
          <cell r="C106" t="str">
            <v>Hour</v>
          </cell>
        </row>
      </sheetData>
      <sheetData sheetId="1133">
        <row r="106">
          <cell r="C106" t="str">
            <v>Hour</v>
          </cell>
        </row>
      </sheetData>
      <sheetData sheetId="1134">
        <row r="106">
          <cell r="C106" t="str">
            <v>Hour</v>
          </cell>
        </row>
      </sheetData>
      <sheetData sheetId="1135">
        <row r="106">
          <cell r="C106" t="str">
            <v>Hour</v>
          </cell>
        </row>
      </sheetData>
      <sheetData sheetId="1136">
        <row r="106">
          <cell r="C106" t="str">
            <v>Hour</v>
          </cell>
        </row>
      </sheetData>
      <sheetData sheetId="1137">
        <row r="106">
          <cell r="C106" t="str">
            <v>Hour</v>
          </cell>
        </row>
      </sheetData>
      <sheetData sheetId="1138">
        <row r="106">
          <cell r="C106" t="str">
            <v>Hour</v>
          </cell>
        </row>
      </sheetData>
      <sheetData sheetId="1139">
        <row r="106">
          <cell r="C106" t="str">
            <v>Hour</v>
          </cell>
        </row>
      </sheetData>
      <sheetData sheetId="1140">
        <row r="106">
          <cell r="C106" t="str">
            <v>Hour</v>
          </cell>
        </row>
      </sheetData>
      <sheetData sheetId="1141">
        <row r="106">
          <cell r="C106" t="str">
            <v>Hour</v>
          </cell>
        </row>
      </sheetData>
      <sheetData sheetId="1142">
        <row r="106">
          <cell r="C106" t="str">
            <v>Hour</v>
          </cell>
        </row>
      </sheetData>
      <sheetData sheetId="1143">
        <row r="106">
          <cell r="C106" t="str">
            <v>Hour</v>
          </cell>
        </row>
      </sheetData>
      <sheetData sheetId="1144">
        <row r="106">
          <cell r="C106" t="str">
            <v>Hour</v>
          </cell>
        </row>
      </sheetData>
      <sheetData sheetId="1145">
        <row r="106">
          <cell r="C106" t="str">
            <v>Hour</v>
          </cell>
        </row>
      </sheetData>
      <sheetData sheetId="1146">
        <row r="106">
          <cell r="C106" t="str">
            <v>Hour</v>
          </cell>
        </row>
      </sheetData>
      <sheetData sheetId="1147">
        <row r="106">
          <cell r="C106" t="str">
            <v>Hour</v>
          </cell>
        </row>
      </sheetData>
      <sheetData sheetId="1148">
        <row r="106">
          <cell r="C106" t="str">
            <v>Hour</v>
          </cell>
        </row>
      </sheetData>
      <sheetData sheetId="1149">
        <row r="106">
          <cell r="C106" t="str">
            <v>Hour</v>
          </cell>
        </row>
      </sheetData>
      <sheetData sheetId="1150">
        <row r="106">
          <cell r="C106" t="str">
            <v>Hour</v>
          </cell>
        </row>
      </sheetData>
      <sheetData sheetId="1151">
        <row r="106">
          <cell r="C106" t="str">
            <v>Hour</v>
          </cell>
        </row>
      </sheetData>
      <sheetData sheetId="1152">
        <row r="106">
          <cell r="C106" t="str">
            <v>Hour</v>
          </cell>
        </row>
      </sheetData>
      <sheetData sheetId="1153">
        <row r="106">
          <cell r="C106" t="str">
            <v>Hour</v>
          </cell>
        </row>
      </sheetData>
      <sheetData sheetId="1154">
        <row r="106">
          <cell r="C106" t="str">
            <v>Hour</v>
          </cell>
        </row>
      </sheetData>
      <sheetData sheetId="1155">
        <row r="106">
          <cell r="C106" t="str">
            <v>Hour</v>
          </cell>
        </row>
      </sheetData>
      <sheetData sheetId="1156">
        <row r="106">
          <cell r="C106" t="str">
            <v>Hour</v>
          </cell>
        </row>
      </sheetData>
      <sheetData sheetId="1157">
        <row r="106">
          <cell r="C106" t="str">
            <v>Hour</v>
          </cell>
        </row>
      </sheetData>
      <sheetData sheetId="1158">
        <row r="106">
          <cell r="C106" t="str">
            <v>Hour</v>
          </cell>
        </row>
      </sheetData>
      <sheetData sheetId="1159">
        <row r="106">
          <cell r="C106" t="str">
            <v>Hour</v>
          </cell>
        </row>
      </sheetData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>
        <row r="106">
          <cell r="C106" t="str">
            <v>Hour</v>
          </cell>
        </row>
      </sheetData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/>
      <sheetData sheetId="1273"/>
      <sheetData sheetId="1274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>
        <row r="106">
          <cell r="C106" t="str">
            <v>Hour</v>
          </cell>
        </row>
      </sheetData>
      <sheetData sheetId="1318">
        <row r="106">
          <cell r="C106" t="str">
            <v>Hour</v>
          </cell>
        </row>
      </sheetData>
      <sheetData sheetId="1319">
        <row r="106">
          <cell r="C106" t="str">
            <v>Hour</v>
          </cell>
        </row>
      </sheetData>
      <sheetData sheetId="1320">
        <row r="106">
          <cell r="C106" t="str">
            <v>Hour</v>
          </cell>
        </row>
      </sheetData>
      <sheetData sheetId="1321" refreshError="1"/>
      <sheetData sheetId="1322">
        <row r="106">
          <cell r="C106" t="str">
            <v>Hour</v>
          </cell>
        </row>
      </sheetData>
      <sheetData sheetId="1323">
        <row r="106">
          <cell r="C106" t="str">
            <v>Hour</v>
          </cell>
        </row>
      </sheetData>
      <sheetData sheetId="1324">
        <row r="106">
          <cell r="C106" t="str">
            <v>Hour</v>
          </cell>
        </row>
      </sheetData>
      <sheetData sheetId="1325" refreshError="1"/>
      <sheetData sheetId="1326" refreshError="1"/>
      <sheetData sheetId="1327" refreshError="1"/>
      <sheetData sheetId="1328">
        <row r="106">
          <cell r="C106" t="str">
            <v>Hour</v>
          </cell>
        </row>
      </sheetData>
      <sheetData sheetId="1329">
        <row r="106">
          <cell r="C106" t="str">
            <v>Hour</v>
          </cell>
        </row>
      </sheetData>
      <sheetData sheetId="1330">
        <row r="106">
          <cell r="C106" t="str">
            <v>Hour</v>
          </cell>
        </row>
      </sheetData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>
        <row r="106">
          <cell r="C106" t="str">
            <v>Hour</v>
          </cell>
        </row>
      </sheetData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/>
      <sheetData sheetId="1473"/>
      <sheetData sheetId="1474"/>
      <sheetData sheetId="1475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>
        <row r="106">
          <cell r="C106" t="str">
            <v>Hour</v>
          </cell>
        </row>
      </sheetData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>
        <row r="106">
          <cell r="C106" t="str">
            <v>Hour</v>
          </cell>
        </row>
      </sheetData>
      <sheetData sheetId="1510">
        <row r="106">
          <cell r="C106" t="str">
            <v>Hour</v>
          </cell>
        </row>
      </sheetData>
      <sheetData sheetId="1511">
        <row r="106">
          <cell r="C106" t="str">
            <v>Hour</v>
          </cell>
        </row>
      </sheetData>
      <sheetData sheetId="1512">
        <row r="106">
          <cell r="C106" t="str">
            <v>Hour</v>
          </cell>
        </row>
      </sheetData>
      <sheetData sheetId="1513">
        <row r="106">
          <cell r="C106" t="str">
            <v>Hour</v>
          </cell>
        </row>
      </sheetData>
      <sheetData sheetId="1514">
        <row r="106">
          <cell r="C106" t="str">
            <v>Hour</v>
          </cell>
        </row>
      </sheetData>
      <sheetData sheetId="1515">
        <row r="106">
          <cell r="C106" t="str">
            <v>Hour</v>
          </cell>
        </row>
      </sheetData>
      <sheetData sheetId="1516">
        <row r="106">
          <cell r="C106" t="str">
            <v>Hour</v>
          </cell>
        </row>
      </sheetData>
      <sheetData sheetId="1517">
        <row r="106">
          <cell r="C106" t="str">
            <v>Hour</v>
          </cell>
        </row>
      </sheetData>
      <sheetData sheetId="1518">
        <row r="106">
          <cell r="C106" t="str">
            <v>Hour</v>
          </cell>
        </row>
      </sheetData>
      <sheetData sheetId="1519">
        <row r="106">
          <cell r="C106" t="str">
            <v>Hour</v>
          </cell>
        </row>
      </sheetData>
      <sheetData sheetId="1520">
        <row r="106">
          <cell r="C106" t="str">
            <v>Hour</v>
          </cell>
        </row>
      </sheetData>
      <sheetData sheetId="1521">
        <row r="106">
          <cell r="C106" t="str">
            <v>Hour</v>
          </cell>
        </row>
      </sheetData>
      <sheetData sheetId="1522">
        <row r="106">
          <cell r="C106" t="str">
            <v>Hour</v>
          </cell>
        </row>
      </sheetData>
      <sheetData sheetId="1523">
        <row r="106">
          <cell r="C106" t="str">
            <v>Hour</v>
          </cell>
        </row>
      </sheetData>
      <sheetData sheetId="1524">
        <row r="106">
          <cell r="C106" t="str">
            <v>Hour</v>
          </cell>
        </row>
      </sheetData>
      <sheetData sheetId="1525">
        <row r="106">
          <cell r="C106" t="str">
            <v>Hour</v>
          </cell>
        </row>
      </sheetData>
      <sheetData sheetId="1526">
        <row r="106">
          <cell r="C106" t="str">
            <v>Hour</v>
          </cell>
        </row>
      </sheetData>
      <sheetData sheetId="1527">
        <row r="106">
          <cell r="C106" t="str">
            <v>Hour</v>
          </cell>
        </row>
      </sheetData>
      <sheetData sheetId="1528">
        <row r="106">
          <cell r="C106" t="str">
            <v>Hour</v>
          </cell>
        </row>
      </sheetData>
      <sheetData sheetId="1529">
        <row r="106">
          <cell r="C106" t="str">
            <v>Hour</v>
          </cell>
        </row>
      </sheetData>
      <sheetData sheetId="1530">
        <row r="106">
          <cell r="C106" t="str">
            <v>Hour</v>
          </cell>
        </row>
      </sheetData>
      <sheetData sheetId="1531">
        <row r="106">
          <cell r="C106" t="str">
            <v>Hour</v>
          </cell>
        </row>
      </sheetData>
      <sheetData sheetId="1532">
        <row r="106">
          <cell r="C106" t="str">
            <v>Hour</v>
          </cell>
        </row>
      </sheetData>
      <sheetData sheetId="1533">
        <row r="106">
          <cell r="C106" t="str">
            <v>Hour</v>
          </cell>
        </row>
      </sheetData>
      <sheetData sheetId="1534">
        <row r="106">
          <cell r="C106" t="str">
            <v>Hour</v>
          </cell>
        </row>
      </sheetData>
      <sheetData sheetId="1535">
        <row r="106">
          <cell r="C106" t="str">
            <v>Hour</v>
          </cell>
        </row>
      </sheetData>
      <sheetData sheetId="1536">
        <row r="106">
          <cell r="C106" t="str">
            <v>Hour</v>
          </cell>
        </row>
      </sheetData>
      <sheetData sheetId="1537">
        <row r="106">
          <cell r="C106" t="str">
            <v>Hour</v>
          </cell>
        </row>
      </sheetData>
      <sheetData sheetId="1538">
        <row r="106">
          <cell r="C106" t="str">
            <v>Hour</v>
          </cell>
        </row>
      </sheetData>
      <sheetData sheetId="1539">
        <row r="106">
          <cell r="C106" t="str">
            <v>Hour</v>
          </cell>
        </row>
      </sheetData>
      <sheetData sheetId="1540">
        <row r="106">
          <cell r="C106" t="str">
            <v>Hour</v>
          </cell>
        </row>
      </sheetData>
      <sheetData sheetId="1541">
        <row r="106">
          <cell r="C106" t="str">
            <v>Hour</v>
          </cell>
        </row>
      </sheetData>
      <sheetData sheetId="1542">
        <row r="106">
          <cell r="C106" t="str">
            <v>Hour</v>
          </cell>
        </row>
      </sheetData>
      <sheetData sheetId="1543">
        <row r="106">
          <cell r="C106" t="str">
            <v>Hour</v>
          </cell>
        </row>
      </sheetData>
      <sheetData sheetId="1544">
        <row r="106">
          <cell r="C106" t="str">
            <v>Hour</v>
          </cell>
        </row>
      </sheetData>
      <sheetData sheetId="1545">
        <row r="106">
          <cell r="C106" t="str">
            <v>Hour</v>
          </cell>
        </row>
      </sheetData>
      <sheetData sheetId="1546">
        <row r="106">
          <cell r="C106" t="str">
            <v>Hour</v>
          </cell>
        </row>
      </sheetData>
      <sheetData sheetId="1547">
        <row r="106">
          <cell r="C106" t="str">
            <v>Hour</v>
          </cell>
        </row>
      </sheetData>
      <sheetData sheetId="1548">
        <row r="106">
          <cell r="C106" t="str">
            <v>Hour</v>
          </cell>
        </row>
      </sheetData>
      <sheetData sheetId="1549">
        <row r="106">
          <cell r="C106" t="str">
            <v>Hour</v>
          </cell>
        </row>
      </sheetData>
      <sheetData sheetId="1550">
        <row r="106">
          <cell r="C106" t="str">
            <v>Hour</v>
          </cell>
        </row>
      </sheetData>
      <sheetData sheetId="1551">
        <row r="106">
          <cell r="C106" t="str">
            <v>Hour</v>
          </cell>
        </row>
      </sheetData>
      <sheetData sheetId="1552">
        <row r="106">
          <cell r="C106" t="str">
            <v>Hour</v>
          </cell>
        </row>
      </sheetData>
      <sheetData sheetId="1553">
        <row r="106">
          <cell r="C106" t="str">
            <v>Hour</v>
          </cell>
        </row>
      </sheetData>
      <sheetData sheetId="1554">
        <row r="106">
          <cell r="C106" t="str">
            <v>Hour</v>
          </cell>
        </row>
      </sheetData>
      <sheetData sheetId="1555">
        <row r="106">
          <cell r="C106" t="str">
            <v>Hour</v>
          </cell>
        </row>
      </sheetData>
      <sheetData sheetId="1556">
        <row r="106">
          <cell r="C106" t="str">
            <v>Hour</v>
          </cell>
        </row>
      </sheetData>
      <sheetData sheetId="1557">
        <row r="106">
          <cell r="C106" t="str">
            <v>Hour</v>
          </cell>
        </row>
      </sheetData>
      <sheetData sheetId="1558">
        <row r="106">
          <cell r="C106" t="str">
            <v>Hour</v>
          </cell>
        </row>
      </sheetData>
      <sheetData sheetId="1559">
        <row r="106">
          <cell r="C106" t="str">
            <v>Hour</v>
          </cell>
        </row>
      </sheetData>
      <sheetData sheetId="1560">
        <row r="106">
          <cell r="C106" t="str">
            <v>Hour</v>
          </cell>
        </row>
      </sheetData>
      <sheetData sheetId="1561">
        <row r="106">
          <cell r="C106" t="str">
            <v>Hour</v>
          </cell>
        </row>
      </sheetData>
      <sheetData sheetId="1562">
        <row r="106">
          <cell r="C106" t="str">
            <v>Hour</v>
          </cell>
        </row>
      </sheetData>
      <sheetData sheetId="1563">
        <row r="106">
          <cell r="C106" t="str">
            <v>Hour</v>
          </cell>
        </row>
      </sheetData>
      <sheetData sheetId="1564">
        <row r="106">
          <cell r="C106" t="str">
            <v>Hour</v>
          </cell>
        </row>
      </sheetData>
      <sheetData sheetId="1565">
        <row r="106">
          <cell r="C106" t="str">
            <v>Hour</v>
          </cell>
        </row>
      </sheetData>
      <sheetData sheetId="1566">
        <row r="106">
          <cell r="C106" t="str">
            <v>Hour</v>
          </cell>
        </row>
      </sheetData>
      <sheetData sheetId="1567">
        <row r="106">
          <cell r="C106" t="str">
            <v>Hour</v>
          </cell>
        </row>
      </sheetData>
      <sheetData sheetId="1568">
        <row r="106">
          <cell r="C106" t="str">
            <v>Hour</v>
          </cell>
        </row>
      </sheetData>
      <sheetData sheetId="1569">
        <row r="106">
          <cell r="C106" t="str">
            <v>Hour</v>
          </cell>
        </row>
      </sheetData>
      <sheetData sheetId="1570">
        <row r="106">
          <cell r="C106" t="str">
            <v>Hour</v>
          </cell>
        </row>
      </sheetData>
      <sheetData sheetId="1571">
        <row r="106">
          <cell r="C106" t="str">
            <v>Hour</v>
          </cell>
        </row>
      </sheetData>
      <sheetData sheetId="1572">
        <row r="106">
          <cell r="C106" t="str">
            <v>Hour</v>
          </cell>
        </row>
      </sheetData>
      <sheetData sheetId="1573">
        <row r="106">
          <cell r="C106" t="str">
            <v>Hour</v>
          </cell>
        </row>
      </sheetData>
      <sheetData sheetId="1574">
        <row r="106">
          <cell r="C106" t="str">
            <v>Hour</v>
          </cell>
        </row>
      </sheetData>
      <sheetData sheetId="1575">
        <row r="106">
          <cell r="C106" t="str">
            <v>Hour</v>
          </cell>
        </row>
      </sheetData>
      <sheetData sheetId="1576">
        <row r="106">
          <cell r="C106" t="str">
            <v>Hour</v>
          </cell>
        </row>
      </sheetData>
      <sheetData sheetId="1577">
        <row r="106">
          <cell r="C106" t="str">
            <v>Hour</v>
          </cell>
        </row>
      </sheetData>
      <sheetData sheetId="1578">
        <row r="106">
          <cell r="C106" t="str">
            <v>Hour</v>
          </cell>
        </row>
      </sheetData>
      <sheetData sheetId="1579">
        <row r="106">
          <cell r="C106" t="str">
            <v>Hour</v>
          </cell>
        </row>
      </sheetData>
      <sheetData sheetId="1580">
        <row r="106">
          <cell r="C106" t="str">
            <v>Hour</v>
          </cell>
        </row>
      </sheetData>
      <sheetData sheetId="1581">
        <row r="106">
          <cell r="C106" t="str">
            <v>Hour</v>
          </cell>
        </row>
      </sheetData>
      <sheetData sheetId="1582">
        <row r="106">
          <cell r="C106" t="str">
            <v>Hour</v>
          </cell>
        </row>
      </sheetData>
      <sheetData sheetId="1583">
        <row r="106">
          <cell r="C106" t="str">
            <v>Hour</v>
          </cell>
        </row>
      </sheetData>
      <sheetData sheetId="1584">
        <row r="106">
          <cell r="C106" t="str">
            <v>Hour</v>
          </cell>
        </row>
      </sheetData>
      <sheetData sheetId="1585">
        <row r="106">
          <cell r="C106" t="str">
            <v>Hour</v>
          </cell>
        </row>
      </sheetData>
      <sheetData sheetId="1586">
        <row r="106">
          <cell r="C106" t="str">
            <v>Hour</v>
          </cell>
        </row>
      </sheetData>
      <sheetData sheetId="1587">
        <row r="106">
          <cell r="C106" t="str">
            <v>Hour</v>
          </cell>
        </row>
      </sheetData>
      <sheetData sheetId="1588">
        <row r="106">
          <cell r="C106" t="str">
            <v>Hour</v>
          </cell>
        </row>
      </sheetData>
      <sheetData sheetId="1589">
        <row r="106">
          <cell r="C106" t="str">
            <v>Hour</v>
          </cell>
        </row>
      </sheetData>
      <sheetData sheetId="1590">
        <row r="106">
          <cell r="C106" t="str">
            <v>Hour</v>
          </cell>
        </row>
      </sheetData>
      <sheetData sheetId="1591">
        <row r="106">
          <cell r="C106" t="str">
            <v>Hour</v>
          </cell>
        </row>
      </sheetData>
      <sheetData sheetId="1592">
        <row r="106">
          <cell r="C106" t="str">
            <v>Hour</v>
          </cell>
        </row>
      </sheetData>
      <sheetData sheetId="1593">
        <row r="106">
          <cell r="C106" t="str">
            <v>Hour</v>
          </cell>
        </row>
      </sheetData>
      <sheetData sheetId="1594">
        <row r="106">
          <cell r="C106" t="str">
            <v>Hour</v>
          </cell>
        </row>
      </sheetData>
      <sheetData sheetId="1595">
        <row r="106">
          <cell r="C106" t="str">
            <v>Hour</v>
          </cell>
        </row>
      </sheetData>
      <sheetData sheetId="1596">
        <row r="106">
          <cell r="C106" t="str">
            <v>Hour</v>
          </cell>
        </row>
      </sheetData>
      <sheetData sheetId="1597">
        <row r="106">
          <cell r="C106" t="str">
            <v>Hour</v>
          </cell>
        </row>
      </sheetData>
      <sheetData sheetId="1598">
        <row r="106">
          <cell r="C106" t="str">
            <v>Hour</v>
          </cell>
        </row>
      </sheetData>
      <sheetData sheetId="1599">
        <row r="106">
          <cell r="C106" t="str">
            <v>Hour</v>
          </cell>
        </row>
      </sheetData>
      <sheetData sheetId="1600">
        <row r="106">
          <cell r="C106" t="str">
            <v>Hour</v>
          </cell>
        </row>
      </sheetData>
      <sheetData sheetId="1601">
        <row r="106">
          <cell r="C106" t="str">
            <v>Hour</v>
          </cell>
        </row>
      </sheetData>
      <sheetData sheetId="1602">
        <row r="106">
          <cell r="C106" t="str">
            <v>Hour</v>
          </cell>
        </row>
      </sheetData>
      <sheetData sheetId="1603">
        <row r="106">
          <cell r="C106" t="str">
            <v>Hour</v>
          </cell>
        </row>
      </sheetData>
      <sheetData sheetId="1604">
        <row r="106">
          <cell r="C106" t="str">
            <v>Hour</v>
          </cell>
        </row>
      </sheetData>
      <sheetData sheetId="1605">
        <row r="106">
          <cell r="C106" t="str">
            <v>Hour</v>
          </cell>
        </row>
      </sheetData>
      <sheetData sheetId="1606">
        <row r="106">
          <cell r="C106" t="str">
            <v>Hour</v>
          </cell>
        </row>
      </sheetData>
      <sheetData sheetId="1607">
        <row r="106">
          <cell r="C106" t="str">
            <v>Hour</v>
          </cell>
        </row>
      </sheetData>
      <sheetData sheetId="1608">
        <row r="106">
          <cell r="C106" t="str">
            <v>Hour</v>
          </cell>
        </row>
      </sheetData>
      <sheetData sheetId="1609">
        <row r="106">
          <cell r="C106" t="str">
            <v>Hour</v>
          </cell>
        </row>
      </sheetData>
      <sheetData sheetId="1610">
        <row r="106">
          <cell r="C106" t="str">
            <v>Hour</v>
          </cell>
        </row>
      </sheetData>
      <sheetData sheetId="1611">
        <row r="106">
          <cell r="C106" t="str">
            <v>Hour</v>
          </cell>
        </row>
      </sheetData>
      <sheetData sheetId="1612">
        <row r="106">
          <cell r="C106" t="str">
            <v>Hour</v>
          </cell>
        </row>
      </sheetData>
      <sheetData sheetId="1613">
        <row r="106">
          <cell r="C106" t="str">
            <v>Hour</v>
          </cell>
        </row>
      </sheetData>
      <sheetData sheetId="1614">
        <row r="106">
          <cell r="C106" t="str">
            <v>Hour</v>
          </cell>
        </row>
      </sheetData>
      <sheetData sheetId="1615">
        <row r="106">
          <cell r="C106" t="str">
            <v>Hour</v>
          </cell>
        </row>
      </sheetData>
      <sheetData sheetId="1616">
        <row r="106">
          <cell r="C106" t="str">
            <v>Hour</v>
          </cell>
        </row>
      </sheetData>
      <sheetData sheetId="1617">
        <row r="106">
          <cell r="C106" t="str">
            <v>Hour</v>
          </cell>
        </row>
      </sheetData>
      <sheetData sheetId="1618">
        <row r="106">
          <cell r="C106" t="str">
            <v>Hour</v>
          </cell>
        </row>
      </sheetData>
      <sheetData sheetId="1619">
        <row r="106">
          <cell r="C106" t="str">
            <v>Hour</v>
          </cell>
        </row>
      </sheetData>
      <sheetData sheetId="1620">
        <row r="106">
          <cell r="C106" t="str">
            <v>Hour</v>
          </cell>
        </row>
      </sheetData>
      <sheetData sheetId="1621">
        <row r="106">
          <cell r="C106" t="str">
            <v>Hour</v>
          </cell>
        </row>
      </sheetData>
      <sheetData sheetId="1622">
        <row r="106">
          <cell r="C106" t="str">
            <v>Hour</v>
          </cell>
        </row>
      </sheetData>
      <sheetData sheetId="1623">
        <row r="106">
          <cell r="C106" t="str">
            <v>Hour</v>
          </cell>
        </row>
      </sheetData>
      <sheetData sheetId="1624">
        <row r="106">
          <cell r="C106" t="str">
            <v>Hour</v>
          </cell>
        </row>
      </sheetData>
      <sheetData sheetId="1625">
        <row r="106">
          <cell r="C106" t="str">
            <v>Hour</v>
          </cell>
        </row>
      </sheetData>
      <sheetData sheetId="1626">
        <row r="106">
          <cell r="C106" t="str">
            <v>Hour</v>
          </cell>
        </row>
      </sheetData>
      <sheetData sheetId="1627">
        <row r="106">
          <cell r="C106" t="str">
            <v>Hour</v>
          </cell>
        </row>
      </sheetData>
      <sheetData sheetId="1628">
        <row r="106">
          <cell r="C106" t="str">
            <v>Hour</v>
          </cell>
        </row>
      </sheetData>
      <sheetData sheetId="1629">
        <row r="106">
          <cell r="C106" t="str">
            <v>Hour</v>
          </cell>
        </row>
      </sheetData>
      <sheetData sheetId="1630">
        <row r="106">
          <cell r="C106" t="str">
            <v>Hour</v>
          </cell>
        </row>
      </sheetData>
      <sheetData sheetId="1631">
        <row r="106">
          <cell r="C106" t="str">
            <v>Hour</v>
          </cell>
        </row>
      </sheetData>
      <sheetData sheetId="1632">
        <row r="106">
          <cell r="C106" t="str">
            <v>Hour</v>
          </cell>
        </row>
      </sheetData>
      <sheetData sheetId="1633">
        <row r="106">
          <cell r="C106" t="str">
            <v>Hour</v>
          </cell>
        </row>
      </sheetData>
      <sheetData sheetId="1634">
        <row r="106">
          <cell r="C106" t="str">
            <v>Hour</v>
          </cell>
        </row>
      </sheetData>
      <sheetData sheetId="1635">
        <row r="106">
          <cell r="C106" t="str">
            <v>Hour</v>
          </cell>
        </row>
      </sheetData>
      <sheetData sheetId="1636">
        <row r="106">
          <cell r="C106" t="str">
            <v>Hour</v>
          </cell>
        </row>
      </sheetData>
      <sheetData sheetId="1637">
        <row r="106">
          <cell r="C106" t="str">
            <v>Hour</v>
          </cell>
        </row>
      </sheetData>
      <sheetData sheetId="1638">
        <row r="106">
          <cell r="C106" t="str">
            <v>Hour</v>
          </cell>
        </row>
      </sheetData>
      <sheetData sheetId="1639">
        <row r="106">
          <cell r="C106" t="str">
            <v>Hour</v>
          </cell>
        </row>
      </sheetData>
      <sheetData sheetId="1640">
        <row r="106">
          <cell r="C106" t="str">
            <v>Hour</v>
          </cell>
        </row>
      </sheetData>
      <sheetData sheetId="1641">
        <row r="106">
          <cell r="C106" t="str">
            <v>Hour</v>
          </cell>
        </row>
      </sheetData>
      <sheetData sheetId="1642">
        <row r="106">
          <cell r="C106" t="str">
            <v>Hour</v>
          </cell>
        </row>
      </sheetData>
      <sheetData sheetId="1643">
        <row r="106">
          <cell r="C106" t="str">
            <v>Hour</v>
          </cell>
        </row>
      </sheetData>
      <sheetData sheetId="1644">
        <row r="106">
          <cell r="C106" t="str">
            <v>Hour</v>
          </cell>
        </row>
      </sheetData>
      <sheetData sheetId="1645">
        <row r="106">
          <cell r="C106" t="str">
            <v>Hour</v>
          </cell>
        </row>
      </sheetData>
      <sheetData sheetId="1646">
        <row r="106">
          <cell r="C106" t="str">
            <v>Hour</v>
          </cell>
        </row>
      </sheetData>
      <sheetData sheetId="1647">
        <row r="106">
          <cell r="C106" t="str">
            <v>Hour</v>
          </cell>
        </row>
      </sheetData>
      <sheetData sheetId="1648">
        <row r="106">
          <cell r="C106" t="str">
            <v>Hour</v>
          </cell>
        </row>
      </sheetData>
      <sheetData sheetId="1649">
        <row r="106">
          <cell r="C106" t="str">
            <v>Hour</v>
          </cell>
        </row>
      </sheetData>
      <sheetData sheetId="1650">
        <row r="106">
          <cell r="C106" t="str">
            <v>Hour</v>
          </cell>
        </row>
      </sheetData>
      <sheetData sheetId="1651">
        <row r="106">
          <cell r="C106" t="str">
            <v>Hour</v>
          </cell>
        </row>
      </sheetData>
      <sheetData sheetId="1652">
        <row r="106">
          <cell r="C106" t="str">
            <v>Hour</v>
          </cell>
        </row>
      </sheetData>
      <sheetData sheetId="1653">
        <row r="106">
          <cell r="C106" t="str">
            <v>Hour</v>
          </cell>
        </row>
      </sheetData>
      <sheetData sheetId="1654">
        <row r="106">
          <cell r="C106" t="str">
            <v>Hour</v>
          </cell>
        </row>
      </sheetData>
      <sheetData sheetId="1655">
        <row r="106">
          <cell r="C106" t="str">
            <v>Hour</v>
          </cell>
        </row>
      </sheetData>
      <sheetData sheetId="1656">
        <row r="106">
          <cell r="C106" t="str">
            <v>Hour</v>
          </cell>
        </row>
      </sheetData>
      <sheetData sheetId="1657">
        <row r="106">
          <cell r="C106" t="str">
            <v>Hour</v>
          </cell>
        </row>
      </sheetData>
      <sheetData sheetId="1658">
        <row r="106">
          <cell r="C106" t="str">
            <v>Hour</v>
          </cell>
        </row>
      </sheetData>
      <sheetData sheetId="1659">
        <row r="106">
          <cell r="C106" t="str">
            <v>Hour</v>
          </cell>
        </row>
      </sheetData>
      <sheetData sheetId="1660">
        <row r="106">
          <cell r="C106" t="str">
            <v>Hour</v>
          </cell>
        </row>
      </sheetData>
      <sheetData sheetId="1661">
        <row r="106">
          <cell r="C106" t="str">
            <v>Hour</v>
          </cell>
        </row>
      </sheetData>
      <sheetData sheetId="1662">
        <row r="106">
          <cell r="C106" t="str">
            <v>Hour</v>
          </cell>
        </row>
      </sheetData>
      <sheetData sheetId="1663">
        <row r="106">
          <cell r="C106" t="str">
            <v>Hour</v>
          </cell>
        </row>
      </sheetData>
      <sheetData sheetId="1664">
        <row r="106">
          <cell r="C106" t="str">
            <v>Hour</v>
          </cell>
        </row>
      </sheetData>
      <sheetData sheetId="1665">
        <row r="106">
          <cell r="C106" t="str">
            <v>Hour</v>
          </cell>
        </row>
      </sheetData>
      <sheetData sheetId="1666">
        <row r="106">
          <cell r="C106" t="str">
            <v>Hour</v>
          </cell>
        </row>
      </sheetData>
      <sheetData sheetId="1667">
        <row r="106">
          <cell r="C106" t="str">
            <v>Hour</v>
          </cell>
        </row>
      </sheetData>
      <sheetData sheetId="1668">
        <row r="106">
          <cell r="C106" t="str">
            <v>Hour</v>
          </cell>
        </row>
      </sheetData>
      <sheetData sheetId="1669">
        <row r="106">
          <cell r="C106" t="str">
            <v>Hour</v>
          </cell>
        </row>
      </sheetData>
      <sheetData sheetId="1670">
        <row r="106">
          <cell r="C106" t="str">
            <v>Hour</v>
          </cell>
        </row>
      </sheetData>
      <sheetData sheetId="1671">
        <row r="106">
          <cell r="C106" t="str">
            <v>Hour</v>
          </cell>
        </row>
      </sheetData>
      <sheetData sheetId="1672">
        <row r="106">
          <cell r="C106" t="str">
            <v>Hour</v>
          </cell>
        </row>
      </sheetData>
      <sheetData sheetId="1673">
        <row r="106">
          <cell r="C106" t="str">
            <v>Hour</v>
          </cell>
        </row>
      </sheetData>
      <sheetData sheetId="1674">
        <row r="106">
          <cell r="C106" t="str">
            <v>Hour</v>
          </cell>
        </row>
      </sheetData>
      <sheetData sheetId="1675">
        <row r="106">
          <cell r="C106" t="str">
            <v>Hour</v>
          </cell>
        </row>
      </sheetData>
      <sheetData sheetId="1676">
        <row r="106">
          <cell r="C106" t="str">
            <v>Hour</v>
          </cell>
        </row>
      </sheetData>
      <sheetData sheetId="1677">
        <row r="106">
          <cell r="C106" t="str">
            <v>Hour</v>
          </cell>
        </row>
      </sheetData>
      <sheetData sheetId="1678">
        <row r="106">
          <cell r="C106" t="str">
            <v>Hour</v>
          </cell>
        </row>
      </sheetData>
      <sheetData sheetId="1679">
        <row r="106">
          <cell r="C106" t="str">
            <v>Hour</v>
          </cell>
        </row>
      </sheetData>
      <sheetData sheetId="1680">
        <row r="106">
          <cell r="C106" t="str">
            <v>Hour</v>
          </cell>
        </row>
      </sheetData>
      <sheetData sheetId="1681">
        <row r="106">
          <cell r="C106" t="str">
            <v>Hour</v>
          </cell>
        </row>
      </sheetData>
      <sheetData sheetId="1682">
        <row r="106">
          <cell r="C106" t="str">
            <v>Hour</v>
          </cell>
        </row>
      </sheetData>
      <sheetData sheetId="1683">
        <row r="106">
          <cell r="C106" t="str">
            <v>Hour</v>
          </cell>
        </row>
      </sheetData>
      <sheetData sheetId="1684">
        <row r="106">
          <cell r="C106" t="str">
            <v>Hour</v>
          </cell>
        </row>
      </sheetData>
      <sheetData sheetId="1685">
        <row r="106">
          <cell r="C106" t="str">
            <v>Hour</v>
          </cell>
        </row>
      </sheetData>
      <sheetData sheetId="1686">
        <row r="106">
          <cell r="C106" t="str">
            <v>Hour</v>
          </cell>
        </row>
      </sheetData>
      <sheetData sheetId="1687">
        <row r="106">
          <cell r="C106" t="str">
            <v>Hour</v>
          </cell>
        </row>
      </sheetData>
      <sheetData sheetId="1688">
        <row r="106">
          <cell r="C106" t="str">
            <v>Hour</v>
          </cell>
        </row>
      </sheetData>
      <sheetData sheetId="1689">
        <row r="106">
          <cell r="C106" t="str">
            <v>Hour</v>
          </cell>
        </row>
      </sheetData>
      <sheetData sheetId="1690">
        <row r="106">
          <cell r="C106" t="str">
            <v>Hour</v>
          </cell>
        </row>
      </sheetData>
      <sheetData sheetId="1691">
        <row r="106">
          <cell r="C106" t="str">
            <v>Hour</v>
          </cell>
        </row>
      </sheetData>
      <sheetData sheetId="1692">
        <row r="106">
          <cell r="C106" t="str">
            <v>Hour</v>
          </cell>
        </row>
      </sheetData>
      <sheetData sheetId="1693">
        <row r="106">
          <cell r="C106" t="str">
            <v>Hour</v>
          </cell>
        </row>
      </sheetData>
      <sheetData sheetId="1694">
        <row r="106">
          <cell r="C106" t="str">
            <v>Hour</v>
          </cell>
        </row>
      </sheetData>
      <sheetData sheetId="1695">
        <row r="106">
          <cell r="C106" t="str">
            <v>Hour</v>
          </cell>
        </row>
      </sheetData>
      <sheetData sheetId="1696">
        <row r="106">
          <cell r="C106" t="str">
            <v>Hour</v>
          </cell>
        </row>
      </sheetData>
      <sheetData sheetId="1697">
        <row r="106">
          <cell r="C106" t="str">
            <v>Hour</v>
          </cell>
        </row>
      </sheetData>
      <sheetData sheetId="1698">
        <row r="106">
          <cell r="C106" t="str">
            <v>Hour</v>
          </cell>
        </row>
      </sheetData>
      <sheetData sheetId="1699">
        <row r="106">
          <cell r="C106" t="str">
            <v>Hour</v>
          </cell>
        </row>
      </sheetData>
      <sheetData sheetId="1700">
        <row r="106">
          <cell r="C106" t="str">
            <v>Hour</v>
          </cell>
        </row>
      </sheetData>
      <sheetData sheetId="1701">
        <row r="106">
          <cell r="C106" t="str">
            <v>Hour</v>
          </cell>
        </row>
      </sheetData>
      <sheetData sheetId="1702">
        <row r="106">
          <cell r="C106" t="str">
            <v>Hour</v>
          </cell>
        </row>
      </sheetData>
      <sheetData sheetId="1703">
        <row r="106">
          <cell r="C106" t="str">
            <v>Hour</v>
          </cell>
        </row>
      </sheetData>
      <sheetData sheetId="1704">
        <row r="106">
          <cell r="C106" t="str">
            <v>Hour</v>
          </cell>
        </row>
      </sheetData>
      <sheetData sheetId="1705">
        <row r="106">
          <cell r="C106" t="str">
            <v>Hour</v>
          </cell>
        </row>
      </sheetData>
      <sheetData sheetId="1706">
        <row r="106">
          <cell r="C106" t="str">
            <v>Hour</v>
          </cell>
        </row>
      </sheetData>
      <sheetData sheetId="1707">
        <row r="106">
          <cell r="C106" t="str">
            <v>Hour</v>
          </cell>
        </row>
      </sheetData>
      <sheetData sheetId="1708">
        <row r="106">
          <cell r="C106" t="str">
            <v>Hour</v>
          </cell>
        </row>
      </sheetData>
      <sheetData sheetId="1709">
        <row r="106">
          <cell r="C106" t="str">
            <v>Hour</v>
          </cell>
        </row>
      </sheetData>
      <sheetData sheetId="1710">
        <row r="106">
          <cell r="C106" t="str">
            <v>Hour</v>
          </cell>
        </row>
      </sheetData>
      <sheetData sheetId="1711">
        <row r="106">
          <cell r="C106" t="str">
            <v>Hour</v>
          </cell>
        </row>
      </sheetData>
      <sheetData sheetId="1712">
        <row r="106">
          <cell r="C106" t="str">
            <v>Hour</v>
          </cell>
        </row>
      </sheetData>
      <sheetData sheetId="1713">
        <row r="106">
          <cell r="C106" t="str">
            <v>Hour</v>
          </cell>
        </row>
      </sheetData>
      <sheetData sheetId="1714">
        <row r="106">
          <cell r="C106" t="str">
            <v>Hour</v>
          </cell>
        </row>
      </sheetData>
      <sheetData sheetId="1715">
        <row r="106">
          <cell r="C106" t="str">
            <v>Hour</v>
          </cell>
        </row>
      </sheetData>
      <sheetData sheetId="1716">
        <row r="106">
          <cell r="C106" t="str">
            <v>Hour</v>
          </cell>
        </row>
      </sheetData>
      <sheetData sheetId="1717">
        <row r="106">
          <cell r="C106" t="str">
            <v>Hour</v>
          </cell>
        </row>
      </sheetData>
      <sheetData sheetId="1718">
        <row r="106">
          <cell r="C106" t="str">
            <v>Hour</v>
          </cell>
        </row>
      </sheetData>
      <sheetData sheetId="1719">
        <row r="106">
          <cell r="C106" t="str">
            <v>Hour</v>
          </cell>
        </row>
      </sheetData>
      <sheetData sheetId="1720">
        <row r="106">
          <cell r="C106" t="str">
            <v>Hour</v>
          </cell>
        </row>
      </sheetData>
      <sheetData sheetId="1721">
        <row r="106">
          <cell r="C106" t="str">
            <v>Hour</v>
          </cell>
        </row>
      </sheetData>
      <sheetData sheetId="1722">
        <row r="106">
          <cell r="C106" t="str">
            <v>Hour</v>
          </cell>
        </row>
      </sheetData>
      <sheetData sheetId="1723">
        <row r="106">
          <cell r="C106" t="str">
            <v>Hour</v>
          </cell>
        </row>
      </sheetData>
      <sheetData sheetId="1724">
        <row r="106">
          <cell r="C106" t="str">
            <v>Hour</v>
          </cell>
        </row>
      </sheetData>
      <sheetData sheetId="1725">
        <row r="106">
          <cell r="C106" t="str">
            <v>Hour</v>
          </cell>
        </row>
      </sheetData>
      <sheetData sheetId="1726">
        <row r="106">
          <cell r="C106" t="str">
            <v>Hour</v>
          </cell>
        </row>
      </sheetData>
      <sheetData sheetId="1727">
        <row r="106">
          <cell r="C106" t="str">
            <v>Hour</v>
          </cell>
        </row>
      </sheetData>
      <sheetData sheetId="1728">
        <row r="106">
          <cell r="C106" t="str">
            <v>Hour</v>
          </cell>
        </row>
      </sheetData>
      <sheetData sheetId="1729">
        <row r="106">
          <cell r="C106" t="str">
            <v>Hour</v>
          </cell>
        </row>
      </sheetData>
      <sheetData sheetId="1730">
        <row r="106">
          <cell r="C106" t="str">
            <v>Hour</v>
          </cell>
        </row>
      </sheetData>
      <sheetData sheetId="1731">
        <row r="106">
          <cell r="C106" t="str">
            <v>Hour</v>
          </cell>
        </row>
      </sheetData>
      <sheetData sheetId="1732">
        <row r="106">
          <cell r="C106" t="str">
            <v>Hour</v>
          </cell>
        </row>
      </sheetData>
      <sheetData sheetId="1733">
        <row r="106">
          <cell r="C106" t="str">
            <v>Hour</v>
          </cell>
        </row>
      </sheetData>
      <sheetData sheetId="1734">
        <row r="106">
          <cell r="C106" t="str">
            <v>Hour</v>
          </cell>
        </row>
      </sheetData>
      <sheetData sheetId="1735">
        <row r="106">
          <cell r="C106" t="str">
            <v>Hour</v>
          </cell>
        </row>
      </sheetData>
      <sheetData sheetId="1736">
        <row r="106">
          <cell r="C106" t="str">
            <v>Hour</v>
          </cell>
        </row>
      </sheetData>
      <sheetData sheetId="1737">
        <row r="106">
          <cell r="C106" t="str">
            <v>Hour</v>
          </cell>
        </row>
      </sheetData>
      <sheetData sheetId="1738">
        <row r="106">
          <cell r="C106" t="str">
            <v>Hour</v>
          </cell>
        </row>
      </sheetData>
      <sheetData sheetId="1739">
        <row r="106">
          <cell r="C106" t="str">
            <v>Hour</v>
          </cell>
        </row>
      </sheetData>
      <sheetData sheetId="1740">
        <row r="106">
          <cell r="C106" t="str">
            <v>Hour</v>
          </cell>
        </row>
      </sheetData>
      <sheetData sheetId="1741">
        <row r="106">
          <cell r="C106" t="str">
            <v>Hour</v>
          </cell>
        </row>
      </sheetData>
      <sheetData sheetId="1742">
        <row r="106">
          <cell r="C106" t="str">
            <v>Hour</v>
          </cell>
        </row>
      </sheetData>
      <sheetData sheetId="1743">
        <row r="106">
          <cell r="C106" t="str">
            <v>Hour</v>
          </cell>
        </row>
      </sheetData>
      <sheetData sheetId="1744">
        <row r="106">
          <cell r="C106" t="str">
            <v>Hour</v>
          </cell>
        </row>
      </sheetData>
      <sheetData sheetId="1745">
        <row r="106">
          <cell r="C106" t="str">
            <v>Hour</v>
          </cell>
        </row>
      </sheetData>
      <sheetData sheetId="1746">
        <row r="106">
          <cell r="C106" t="str">
            <v>Hour</v>
          </cell>
        </row>
      </sheetData>
      <sheetData sheetId="1747">
        <row r="106">
          <cell r="C106" t="str">
            <v>Hour</v>
          </cell>
        </row>
      </sheetData>
      <sheetData sheetId="1748">
        <row r="106">
          <cell r="C106" t="str">
            <v>Hour</v>
          </cell>
        </row>
      </sheetData>
      <sheetData sheetId="1749">
        <row r="106">
          <cell r="C106" t="str">
            <v>Hour</v>
          </cell>
        </row>
      </sheetData>
      <sheetData sheetId="1750">
        <row r="106">
          <cell r="C106" t="str">
            <v>Hour</v>
          </cell>
        </row>
      </sheetData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 refreshError="1"/>
      <sheetData sheetId="1778" refreshError="1"/>
      <sheetData sheetId="1779" refreshError="1"/>
      <sheetData sheetId="1780"/>
      <sheetData sheetId="178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/>
      <sheetData sheetId="1860"/>
      <sheetData sheetId="1861" refreshError="1"/>
      <sheetData sheetId="1862" refreshError="1"/>
      <sheetData sheetId="1863">
        <row r="106">
          <cell r="C106" t="str">
            <v>Hour</v>
          </cell>
        </row>
      </sheetData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/>
      <sheetData sheetId="1931"/>
      <sheetData sheetId="1932"/>
      <sheetData sheetId="1933">
        <row r="106">
          <cell r="C106" t="str">
            <v>Hour</v>
          </cell>
        </row>
      </sheetData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>
        <row r="106">
          <cell r="C106" t="str">
            <v>Hour</v>
          </cell>
        </row>
      </sheetData>
      <sheetData sheetId="2037">
        <row r="106">
          <cell r="C106" t="str">
            <v>Hour</v>
          </cell>
        </row>
      </sheetData>
      <sheetData sheetId="2038">
        <row r="106">
          <cell r="C106" t="str">
            <v>Hour</v>
          </cell>
        </row>
      </sheetData>
      <sheetData sheetId="2039">
        <row r="106">
          <cell r="C106" t="str">
            <v>Hour</v>
          </cell>
        </row>
      </sheetData>
      <sheetData sheetId="2040">
        <row r="106">
          <cell r="C106" t="str">
            <v>Hour</v>
          </cell>
        </row>
      </sheetData>
      <sheetData sheetId="2041">
        <row r="106">
          <cell r="C106" t="str">
            <v>Hour</v>
          </cell>
        </row>
      </sheetData>
      <sheetData sheetId="2042">
        <row r="106">
          <cell r="C106" t="str">
            <v>Hour</v>
          </cell>
        </row>
      </sheetData>
      <sheetData sheetId="2043">
        <row r="106">
          <cell r="C106" t="str">
            <v>Hour</v>
          </cell>
        </row>
      </sheetData>
      <sheetData sheetId="2044">
        <row r="106">
          <cell r="C106" t="str">
            <v>Hour</v>
          </cell>
        </row>
      </sheetData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>
        <row r="106">
          <cell r="C106" t="str">
            <v>Hour</v>
          </cell>
        </row>
      </sheetData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>
        <row r="106">
          <cell r="C106" t="str">
            <v>Hour</v>
          </cell>
        </row>
      </sheetData>
      <sheetData sheetId="2465">
        <row r="106">
          <cell r="C106" t="str">
            <v>Hour</v>
          </cell>
        </row>
      </sheetData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>
        <row r="106">
          <cell r="C106" t="str">
            <v>Hour</v>
          </cell>
        </row>
      </sheetData>
      <sheetData sheetId="2564">
        <row r="106">
          <cell r="C106" t="str">
            <v>Hour</v>
          </cell>
        </row>
      </sheetData>
      <sheetData sheetId="2565">
        <row r="106">
          <cell r="C106" t="str">
            <v>Hour</v>
          </cell>
        </row>
      </sheetData>
      <sheetData sheetId="2566">
        <row r="106">
          <cell r="C106" t="str">
            <v>Hour</v>
          </cell>
        </row>
      </sheetData>
      <sheetData sheetId="2567">
        <row r="106">
          <cell r="C106" t="str">
            <v>Hour</v>
          </cell>
        </row>
      </sheetData>
      <sheetData sheetId="2568">
        <row r="106">
          <cell r="C106" t="str">
            <v>Hour</v>
          </cell>
        </row>
      </sheetData>
      <sheetData sheetId="2569">
        <row r="106">
          <cell r="C106" t="str">
            <v>Hour</v>
          </cell>
        </row>
      </sheetData>
      <sheetData sheetId="2570">
        <row r="106">
          <cell r="C106" t="str">
            <v>Hour</v>
          </cell>
        </row>
      </sheetData>
      <sheetData sheetId="2571"/>
      <sheetData sheetId="2572">
        <row r="106">
          <cell r="C106" t="str">
            <v>Hour</v>
          </cell>
        </row>
      </sheetData>
      <sheetData sheetId="2573">
        <row r="106">
          <cell r="C106" t="str">
            <v>Hour</v>
          </cell>
        </row>
      </sheetData>
      <sheetData sheetId="2574">
        <row r="106">
          <cell r="C106" t="str">
            <v>Hour</v>
          </cell>
        </row>
      </sheetData>
      <sheetData sheetId="2575">
        <row r="106">
          <cell r="C106" t="str">
            <v>Hour</v>
          </cell>
        </row>
      </sheetData>
      <sheetData sheetId="2576"/>
      <sheetData sheetId="2577">
        <row r="106">
          <cell r="C106" t="str">
            <v>Hour</v>
          </cell>
        </row>
      </sheetData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>
        <row r="106">
          <cell r="C106" t="str">
            <v>Hour</v>
          </cell>
        </row>
      </sheetData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>
        <row r="106">
          <cell r="C106" t="str">
            <v>Hour</v>
          </cell>
        </row>
      </sheetData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>
        <row r="106">
          <cell r="C106" t="str">
            <v>Hour</v>
          </cell>
        </row>
      </sheetData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/>
      <sheetData sheetId="2859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STR"/>
      <sheetName val="D &amp; W sizes"/>
      <sheetName val="Informasi"/>
      <sheetName val="Pipe"/>
      <sheetName val="Price"/>
      <sheetName val="Analisa  (2)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U&amp;B"/>
      <sheetName val="UPY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"/>
      <sheetName val="INDEKS"/>
      <sheetName val="JABATAN"/>
      <sheetName val="DATA"/>
      <sheetName val="PDMP"/>
      <sheetName val="PCE"/>
      <sheetName val="PRODUK"/>
      <sheetName val="TOOL-ME"/>
      <sheetName val="SELISIH HARGA"/>
      <sheetName val="FAK"/>
      <sheetName val="REMUNERASISTANDAR"/>
      <sheetName val="TABEL_DETASIR"/>
      <sheetName val="Code"/>
      <sheetName val="Summary"/>
      <sheetName val="Rkp"/>
      <sheetName val="Alat"/>
      <sheetName val="Persiapan"/>
      <sheetName val="BQ-AC"/>
      <sheetName val="Sheet1"/>
      <sheetName val="Tabel"/>
      <sheetName val="Elektrikal"/>
      <sheetName val="L3 An H Sat Mob"/>
      <sheetName val="Sat Bahan"/>
      <sheetName val="Sat Alat"/>
      <sheetName val="Sat Upah"/>
      <sheetName val="wk prgs"/>
      <sheetName val="Kuantitas &amp; Harga"/>
      <sheetName val="Kuan&amp;Har(PT)"/>
      <sheetName val="A-7"/>
      <sheetName val="Basic"/>
      <sheetName val="NAMES"/>
      <sheetName val="BQ-Tenis"/>
      <sheetName val="Arsitektur"/>
      <sheetName val="Material"/>
      <sheetName val="BOQ_Aula"/>
      <sheetName val="Prelim"/>
      <sheetName val="B _ Norelec"/>
      <sheetName val="A"/>
      <sheetName val="DAF_2"/>
      <sheetName val="NAME"/>
      <sheetName val="gvl"/>
      <sheetName val="REF.ONLY"/>
      <sheetName val="Pile"/>
      <sheetName val="TABEL-DETASIR"/>
      <sheetName val="SAP"/>
      <sheetName val="Harga ME "/>
      <sheetName val="Anls"/>
      <sheetName val="AHS_Kusen"/>
      <sheetName val="harsat&amp;upah"/>
      <sheetName val="STRUKTUR"/>
      <sheetName val="duct"/>
      <sheetName val="Daftmat"/>
      <sheetName val="An_1"/>
      <sheetName val="An_3"/>
      <sheetName val="An_2"/>
      <sheetName val="3Arch"/>
      <sheetName val="RAB"/>
      <sheetName val="BQ-4storey"/>
      <sheetName val="BASEMENT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2-Genset print"/>
      <sheetName val="Profil"/>
      <sheetName val="I-KAMAR"/>
      <sheetName val="Mat.Mek"/>
      <sheetName val="Bill of Quantity_ws_"/>
      <sheetName val="Ars"/>
      <sheetName val="BOQ"/>
      <sheetName val="BQ &amp; Harga"/>
      <sheetName val="RAW MATERIALS "/>
      <sheetName val="Plumbing"/>
      <sheetName val="RAB-STR"/>
      <sheetName val="Analisa  _2_"/>
      <sheetName val="ALEK"/>
      <sheetName val="Sales Rental"/>
      <sheetName val="Sales Parameter"/>
      <sheetName val="Sheet4"/>
      <sheetName val="Sheet2"/>
      <sheetName val="ANALISA PEK.UMUM"/>
      <sheetName val="ASS-UNIT"/>
      <sheetName val="HSPK"/>
      <sheetName val="E.MedGas"/>
      <sheetName val="hsp-STR-ARS"/>
      <sheetName val="Upah-Bahan"/>
      <sheetName val="ISIAN"/>
      <sheetName val="Harga S Dasar"/>
      <sheetName val="COST-PERSON-J.O."/>
      <sheetName val="RENTAL1"/>
      <sheetName val="TOWN"/>
      <sheetName val="koef"/>
      <sheetName val="ANALIS.2"/>
      <sheetName val="ANALIS.1"/>
      <sheetName val="Bill 2.1 DW"/>
      <sheetName val="har-sat"/>
      <sheetName val="Analisa Harga"/>
      <sheetName val="PL"/>
      <sheetName val="An. Beton"/>
      <sheetName val="Fill this out first..."/>
      <sheetName val="Cover (WS)"/>
      <sheetName val="hub"/>
      <sheetName val="BAG-2"/>
      <sheetName val="SEX"/>
      <sheetName val="Cover"/>
      <sheetName val="STD"/>
      <sheetName val="Fire Alarm"/>
      <sheetName val="sort2"/>
      <sheetName val="VAC"/>
      <sheetName val="RAB_HREZ"/>
      <sheetName val="ANAL_HREZ"/>
      <sheetName val="RAB_STR"/>
      <sheetName val="Hrg_Bahan"/>
      <sheetName val="Rekap"/>
      <sheetName val="BoQ "/>
      <sheetName val="BQ (by owner)"/>
      <sheetName val="rab me (fisik)"/>
      <sheetName val="rab me (by owner) "/>
      <sheetName val="BoQ Major Item "/>
      <sheetName val="DKH"/>
      <sheetName val="Lamp-2(Alat)"/>
      <sheetName val="Lamp-2(Bahan)"/>
      <sheetName val="Lamp-2(Upah)"/>
      <sheetName val="BQ_Tenis"/>
      <sheetName val="Bill No 2.1 Cold Water System"/>
      <sheetName val="Bgt_Jun-05"/>
      <sheetName val="Schedule Yasmin"/>
      <sheetName val="Schedule Lingkar Barat"/>
      <sheetName val="Schedule Daan Mogot"/>
      <sheetName val="HARGA ALAT"/>
      <sheetName val="3_ Plumbing"/>
      <sheetName val="2_Hydrant"/>
      <sheetName val="Memb Schd"/>
      <sheetName val="Tuk Koef"/>
      <sheetName val="REKAP-BQ"/>
      <sheetName val="Metode 4"/>
      <sheetName val="Metode 8"/>
      <sheetName val="Metode 16"/>
      <sheetName val="Metode 11"/>
      <sheetName val="Metode 5"/>
      <sheetName val="4_MVAC"/>
      <sheetName val="ELEKTRONIK"/>
      <sheetName val="수입"/>
      <sheetName val="DAF-9"/>
      <sheetName val="2-JTW"/>
      <sheetName val="Fire Fighting"/>
      <sheetName val="hsp_STR_ARS"/>
      <sheetName val="Bill No 2.1 "/>
      <sheetName val="Bill 2.7"/>
      <sheetName val="FS"/>
      <sheetName val="COST SUMM"/>
      <sheetName val="Rekapitulasi"/>
      <sheetName val="harga"/>
      <sheetName val="Ch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arp-3a"/>
      <sheetName val="ARP-10"/>
      <sheetName val="NP"/>
      <sheetName val="DAPRO"/>
      <sheetName val="FINAL"/>
      <sheetName val="BL"/>
      <sheetName val="Valve"/>
      <sheetName val="4-Basic Price"/>
      <sheetName val="5-ALAT(1)"/>
      <sheetName val="Slab"/>
      <sheetName val="Final Summary"/>
      <sheetName val="SITE-E"/>
      <sheetName val="Markup"/>
      <sheetName val="REQDELTA"/>
      <sheetName val="Cover Daf-2"/>
      <sheetName val="tulang"/>
      <sheetName val="hit_BKMM"/>
      <sheetName val="an. struktur"/>
      <sheetName val="harsat"/>
      <sheetName val="Dashboard"/>
      <sheetName val="DONGIA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Div2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GAs Medis "/>
      <sheetName val="D.78"/>
      <sheetName val="D.79"/>
      <sheetName val="Master Schedule"/>
      <sheetName val="[BQ-AC.xls]Inf®&quot;:wS("/>
      <sheetName val="UPH BHN"/>
      <sheetName val="Pengalaman Per"/>
      <sheetName val="Analisarev"/>
      <sheetName val="BQ"/>
      <sheetName val="dia.pipe"/>
      <sheetName val="Informa®&quot;"/>
      <sheetName val="COA"/>
      <sheetName val="Bill 3.8"/>
      <sheetName val="Bill 3.7"/>
      <sheetName val="Bahan"/>
      <sheetName val="Upah"/>
      <sheetName val="Daftar"/>
      <sheetName val="DAF_3"/>
      <sheetName val="DAF_4"/>
      <sheetName val="??"/>
      <sheetName val="Informa�&quot;"/>
      <sheetName val="DHS AC"/>
      <sheetName val="Tab"/>
      <sheetName val="sph"/>
      <sheetName val="sat das"/>
      <sheetName val="LISTRIK"/>
      <sheetName val="REKAP_MEKANIKAL"/>
      <sheetName val="Kuantitas"/>
      <sheetName val="tul"/>
      <sheetName val="K"/>
      <sheetName val="Grand summary"/>
      <sheetName val="__"/>
      <sheetName val="hsat-SD"/>
      <sheetName val="an-satuan"/>
      <sheetName val="Rekap-SD"/>
      <sheetName val="Bill No 6 Koord &amp; Attendance"/>
      <sheetName val="Electrikal"/>
      <sheetName val="Isolasi_Luar2"/>
      <sheetName val="Isolasi_Luar_Dalam2"/>
      <sheetName val="Tanpa_Isolasi2"/>
      <sheetName val="D_&amp;_W_sizes2"/>
      <sheetName val="Analisa__(2)"/>
      <sheetName val="HR_Detail"/>
      <sheetName val="Unit_Rate"/>
      <sheetName val="ANAL_BOW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Unit Rates"/>
      <sheetName val="Fee - Materials"/>
      <sheetName val="TOWER D"/>
      <sheetName val="mat-me pipa"/>
      <sheetName val="WF "/>
      <sheetName val="Div-2"/>
      <sheetName val="Analisa -Baku"/>
      <sheetName val="Rekap Direct Cost"/>
      <sheetName val="BQNSC"/>
      <sheetName val="HS"/>
      <sheetName val="Foundation"/>
      <sheetName val="DJUMANDJI"/>
      <sheetName val="PAR"/>
      <sheetName val="Daf 1"/>
      <sheetName val="BLOK A"/>
      <sheetName val="UTILITAS"/>
      <sheetName val="HSBU"/>
      <sheetName val="Input Data"/>
      <sheetName val="dil"/>
      <sheetName val="FINISHING"/>
      <sheetName val="volume"/>
      <sheetName val="dasboard"/>
      <sheetName val="Lap"/>
      <sheetName val="Mat"/>
      <sheetName val="WI"/>
      <sheetName val="Cost"/>
      <sheetName val="BOQ 2"/>
      <sheetName val="TSS"/>
      <sheetName val="VLOOK"/>
      <sheetName val="A_2"/>
      <sheetName val="Level"/>
      <sheetName val="H.Satuan"/>
      <sheetName val="Basic Price"/>
      <sheetName val="SAA"/>
      <sheetName val="03.BoQ Architecture"/>
      <sheetName val="Deliverable"/>
      <sheetName val="Discipline"/>
      <sheetName val="Area"/>
      <sheetName val="Phase"/>
      <sheetName val="Type"/>
      <sheetName val="YesNo"/>
      <sheetName val="REKAP ANALISA TO PRINT"/>
      <sheetName val="ANALISA STRUKTUR "/>
      <sheetName val="ARP 10 2 BUL"/>
      <sheetName val="Du_lieu"/>
      <sheetName val="Analisa 2"/>
      <sheetName val="sat-pek"/>
      <sheetName val="Inf®&quot;_wS("/>
      <sheetName val="B - Norelec"/>
      <sheetName val="analisa harga satuan"/>
      <sheetName val="PONDASI PANCANG"/>
      <sheetName val="BOQ-Indonesia"/>
      <sheetName val="KK2"/>
      <sheetName val="daf-3(OK)"/>
      <sheetName val="06b"/>
      <sheetName val="Inf®&quot;:wS("/>
      <sheetName val="[BQ-AC.xls][BQ-AC.xls][BQ-AC.xl"/>
      <sheetName val="Ref. Vínculos"/>
      <sheetName val="Regulated Tariff"/>
      <sheetName val="Informa?&quot;"/>
      <sheetName val="D3.4.3"/>
      <sheetName val="D3.4.4"/>
      <sheetName val="Jurnal"/>
      <sheetName val="BQ-E20-02(Rp)"/>
      <sheetName val="ex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AKTOR"/>
      <sheetName val="Data-Masukan"/>
      <sheetName val="H.DASAR"/>
      <sheetName val="huruf (2)"/>
      <sheetName val="DSBDY"/>
      <sheetName val="Energy Model"/>
      <sheetName val="map"/>
      <sheetName val="SATUAN"/>
      <sheetName val="material "/>
      <sheetName val="Dft Harga"/>
      <sheetName val="AKUN"/>
      <sheetName val="R.A.B."/>
      <sheetName val="BASIC-PRICE"/>
      <sheetName val="SAT-DAS"/>
      <sheetName val="Upah&amp;Bahan"/>
      <sheetName val="BQNK"/>
      <sheetName val="BA_ADD"/>
      <sheetName val="HRG BHN"/>
      <sheetName val="anal_hs"/>
      <sheetName val="BQ_&amp;_Harga"/>
      <sheetName val="REF_ONLY"/>
      <sheetName val="B___Norelec"/>
      <sheetName val="Kuantitas_&amp;_Harga"/>
      <sheetName val="Harga_ME_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2-Genset_print"/>
      <sheetName val="Schedule_Yasmin"/>
      <sheetName val="Schedule_Lingkar_Barat"/>
      <sheetName val="Schedule_Daan_Mogot"/>
      <sheetName val="RAW_MATERIALS_"/>
      <sheetName val="COST-PERSON-J_O_"/>
      <sheetName val="TBL_BANTU"/>
      <sheetName val="TBL_PROYEK"/>
      <sheetName val="SUM"/>
      <sheetName val="anal_alat"/>
      <sheetName val="hsd"/>
      <sheetName val="Bhn+Uph"/>
      <sheetName val="Perm. Test"/>
      <sheetName val="Gudang non AC-AC Struktur"/>
      <sheetName val="UBA"/>
      <sheetName val="Schedule(S-Curve)"/>
      <sheetName val="anal"/>
      <sheetName val="Master Edit"/>
      <sheetName val="SD"/>
      <sheetName val="dasar"/>
      <sheetName val="harsat_str"/>
      <sheetName val="ANS ALAT"/>
      <sheetName val="SP17"/>
      <sheetName val="Pintu-Jend."/>
      <sheetName val="GASATAGG.XLS"/>
      <sheetName val="PIK_QUO"/>
      <sheetName val="Villa A"/>
      <sheetName val="Bengkel_str"/>
      <sheetName val="Bengkel_fin"/>
      <sheetName val="Pagar_hal"/>
      <sheetName val="Fasilitas"/>
      <sheetName val="Bill_Qua"/>
      <sheetName val="Uph&amp;bhn"/>
      <sheetName val="PHU 05"/>
      <sheetName val="SAPON"/>
      <sheetName val="DATA_KUI"/>
      <sheetName val="data-pendukung"/>
      <sheetName val="Analisa-Harga"/>
      <sheetName val="Analisa1-10"/>
      <sheetName val="R A B1"/>
      <sheetName val="kki"/>
      <sheetName val="fin pro centers"/>
      <sheetName val="CMS"/>
      <sheetName val="61004"/>
      <sheetName val="H. Dasar"/>
      <sheetName val="daf-7(OK)"/>
      <sheetName val="Rencana Anggaran Biaya"/>
      <sheetName val="Harga Satuan"/>
      <sheetName val="Fill_this_out_first___"/>
      <sheetName val="Analisa___2_"/>
      <sheetName val="ANALISA_PEK_UMUM"/>
      <sheetName val="Mat_Mek"/>
      <sheetName val="Bill_of_Quantity_ws_"/>
      <sheetName val="ANALIS_2"/>
      <sheetName val="ANALIS_1"/>
      <sheetName val="Analisa_Harga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formula"/>
      <sheetName val="Fin-Sum"/>
      <sheetName val="II.5"/>
      <sheetName val="BQ-Str"/>
      <sheetName val="_BQ-AC.xls_Inf®&quot;_wS("/>
      <sheetName val="RAB_POS_JAGA_(19__B_)1"/>
      <sheetName val="RAB_R__POMPA_(20)1"/>
      <sheetName val="RAB_R__KELAS_(2_A)1"/>
      <sheetName val="RAB_R__KELAS_(2_B)1"/>
      <sheetName val="RAB_AULA_UTAMA_(5)1"/>
      <sheetName val="Rekap "/>
      <sheetName val="[BQ-AC.xls][BQ-AC.xls]Inf®&quot;:wS("/>
      <sheetName val="Ladder-Tray"/>
      <sheetName val="An-Dinding"/>
      <sheetName val="An-Kusen"/>
      <sheetName val="I_KAMAR"/>
      <sheetName val="#REF!"/>
      <sheetName val="AHSbj"/>
      <sheetName val="Analisa &amp; Upah"/>
      <sheetName val="BoQ C4"/>
      <sheetName val="PENJUMLAHAN TOTAL"/>
      <sheetName val="작성기준"/>
      <sheetName val="Rek-Analisa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KODE BAHAN"/>
      <sheetName val="KODE UPAH"/>
      <sheetName val="INPUT AGST"/>
      <sheetName val="Lists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Comp"/>
      <sheetName val="Sub"/>
      <sheetName val="inst.pemrintah"/>
      <sheetName val="WT-LIST"/>
      <sheetName val="D4"/>
      <sheetName val="D5"/>
      <sheetName val="D6"/>
      <sheetName val="D7"/>
      <sheetName val="D8"/>
      <sheetName val="Rumus"/>
      <sheetName val="Penwrn"/>
      <sheetName val="Scd_RAB"/>
      <sheetName val="BAG_2"/>
      <sheetName val="Harsat Elektrikal "/>
      <sheetName val="Trafo"/>
      <sheetName val="Informa_&quot;"/>
      <sheetName val="Harga Dasar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PLAT_&amp;_BALOK_TAMBAHAN1"/>
      <sheetName val="ANALISA_PONDASI1"/>
      <sheetName val="ANALISA_STP1"/>
      <sheetName val="ANALISA_PEK_TANAH1"/>
      <sheetName val="Metode_41"/>
      <sheetName val="Metode_81"/>
      <sheetName val="Metode_161"/>
      <sheetName val="Metode_111"/>
      <sheetName val="DHT"/>
      <sheetName val="Satuan Pek."/>
      <sheetName val="COVER BASEMEN"/>
      <sheetName val="COVER PODIUM"/>
      <sheetName val="COVER APARTEMEN"/>
      <sheetName val="COVER HOTEL"/>
      <sheetName val="SILICATE"/>
      <sheetName val="RFP006"/>
      <sheetName val="Header Data"/>
      <sheetName val="Metode"/>
      <sheetName val="KURVA S"/>
      <sheetName val="DG"/>
      <sheetName val="Ref. V�nculos"/>
      <sheetName val="Subkon"/>
      <sheetName val="head Jan"/>
      <sheetName val="Bill sipil"/>
      <sheetName val="REKAP TOTAL"/>
      <sheetName val="BAG_III"/>
      <sheetName val="HrgUpahBahan"/>
      <sheetName val="BACK UP VOL. RELOKASI"/>
      <sheetName val="Skedjul-Pelaksanaan"/>
      <sheetName val="DASHB"/>
      <sheetName val="Data Konsultan"/>
      <sheetName val="Rekap-L3"/>
      <sheetName val="B-BLOW.1"/>
      <sheetName val="B-BLOW.2"/>
      <sheetName val="An.1"/>
      <sheetName val="An.3"/>
      <sheetName val="An.2"/>
      <sheetName val="."/>
      <sheetName val="Calc."/>
      <sheetName val="Produksi &amp; Scedule"/>
      <sheetName val="INCOME"/>
      <sheetName val="Jual Mtr 07"/>
      <sheetName val="Beli Mtr 07"/>
      <sheetName val="Jual Mtr 06"/>
      <sheetName val="Beli Mtr 06"/>
      <sheetName val="Assumptions"/>
      <sheetName val="Admin"/>
      <sheetName val="WACC"/>
      <sheetName val="OFFICE 2 LT"/>
      <sheetName val="RAB ARSITEKTUR &amp; struktur"/>
      <sheetName val="data-2"/>
      <sheetName val="Faktor Markup"/>
      <sheetName val="AC-2"/>
      <sheetName val="Prod-CS"/>
      <sheetName val="ANGGARAN"/>
      <sheetName val="ENG-101"/>
      <sheetName val="Price ARCH"/>
      <sheetName val="Matr'l"/>
      <sheetName val="penawaran baja"/>
      <sheetName val="Pos 4-1"/>
      <sheetName val="R.S_KELAS"/>
      <sheetName val="R.S_GSG"/>
      <sheetName val="PC"/>
      <sheetName val="TB &amp; PLAT 1"/>
      <sheetName val="BL &amp; PLAT 2"/>
      <sheetName val="BESI"/>
      <sheetName val="BL &amp; PLAT 3"/>
      <sheetName val="BL &amp; PLAT 4"/>
      <sheetName val="BL &amp; PLAT MEP"/>
      <sheetName val="TANGGA"/>
      <sheetName val="ITEM PEK"/>
      <sheetName val="ITEM PEK."/>
      <sheetName val="V.Din POLNEP"/>
      <sheetName val="ATAP"/>
      <sheetName val="ATAP (2)"/>
      <sheetName val="MASTER DATA STR"/>
      <sheetName val="V.Din.PH (2)"/>
      <sheetName val="Ker. PH (2)"/>
      <sheetName val="G_SUMMARY"/>
      <sheetName val="KET"/>
      <sheetName val="Equip"/>
      <sheetName val="dinding Spilway lama"/>
      <sheetName val="Rekap AZBIL"/>
      <sheetName val="PercenDiv"/>
      <sheetName val="3-DIV7"/>
      <sheetName val="MASTER"/>
      <sheetName val="Cover page"/>
      <sheetName val="Komposisi"/>
      <sheetName val="WC . SG"/>
      <sheetName val="Kurv. S, Skema Bhn, Alat,tenaga"/>
      <sheetName val="data-1"/>
      <sheetName val="REK"/>
      <sheetName val="Customize Your Invoice"/>
      <sheetName val="HARGA MATERIAL"/>
      <sheetName val="All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  <sheetName val="TA"/>
      <sheetName val="Metode_51"/>
      <sheetName val="4-Basic_Price"/>
      <sheetName val="dia_pipe"/>
      <sheetName val="Summary 6.4"/>
      <sheetName val="HPP"/>
      <sheetName val="INTERNAL"/>
      <sheetName val="LIST (2)"/>
      <sheetName val="Isolasi_Luar4"/>
      <sheetName val="Isolasi_Luar_Dalam4"/>
      <sheetName val="Tanpa_Isolasi4"/>
      <sheetName val="D_&amp;_W_sizes4"/>
      <sheetName val="Analisa__(2)2"/>
      <sheetName val="HR_Detail2"/>
      <sheetName val="Unit_Rate2"/>
      <sheetName val="ANAL_BOW2"/>
      <sheetName val="Kuantitas___Harga2"/>
      <sheetName val="AHS_Marka2"/>
      <sheetName val="AHS_Aspal2"/>
      <sheetName val="SELISIH_HARGA2"/>
      <sheetName val="Sat_Bahan2"/>
      <sheetName val="Sat_Alat2"/>
      <sheetName val="Sat_Upah2"/>
      <sheetName val="L3_An_H_Sat_Mob2"/>
      <sheetName val="B___Norelec2"/>
      <sheetName val="Kuantitas_&amp;_Harga2"/>
      <sheetName val="wk_prgs2"/>
      <sheetName val="Harga_ME_2"/>
      <sheetName val="2-Genset_print2"/>
      <sheetName val="REF_ONLY2"/>
      <sheetName val="GRAND_REKAPITULASI2"/>
      <sheetName val="RAB_G_ADM__PUSAT_(1)2"/>
      <sheetName val="RAB_R__GENSET_&amp;_PANEL_(10)_2"/>
      <sheetName val="RAB_R__DNS__PENGLL_T_54_(11_A_2"/>
      <sheetName val="RAB_R__DNS__PENGLL_T_54_(11_B_2"/>
      <sheetName val="RAB_R__DNS__PENGLL_T_54_(11_C_2"/>
      <sheetName val="RAB_R__DNS__PENGLL_T_70_(12_A_2"/>
      <sheetName val="RAB_R__DNS__PENGLL_T_70_(12_B_2"/>
      <sheetName val="RAB_R__DNS__PENGLL_T_70_(12_C_2"/>
      <sheetName val="RAB_SPORT_CLUB_(14)2"/>
      <sheetName val="RAB_MASJID_&amp;_T_WUDLU_(15)2"/>
      <sheetName val="RAB_LOUNDRY_&amp;_WORKSHOP_(16)2"/>
      <sheetName val="RAB_MINIMARKET_&amp;_KANTIN_(17_)2"/>
      <sheetName val="RAB_RMH__PENJAGA_(18)2"/>
      <sheetName val="RAB_POS_JAGA_(19__A_)2"/>
      <sheetName val="RAB_POS_JAGA_(19__B_)2"/>
      <sheetName val="RAB_R__POMPA_(20)2"/>
      <sheetName val="RAB_R__KELAS_(2_A)2"/>
      <sheetName val="RAB_R__KELAS_(2_B)2"/>
      <sheetName val="RAB_AULA_UTAMA_(5)2"/>
      <sheetName val="RAB_AULA_SEDANG_(6)2"/>
      <sheetName val="RAB_ASRAMA_(7__B_)2"/>
      <sheetName val="RAB_ASRAMA_(7__C_)2"/>
      <sheetName val="RAB_ASRAMA_(7__D_)2"/>
      <sheetName val="RAB_R__MAKAN_(8)2"/>
      <sheetName val="RAB_GUEST_HOUSE_(9__A_)2"/>
      <sheetName val="RAB_GUEST_HOUSE_(9__B_)2"/>
      <sheetName val="Analisa_Harga2"/>
      <sheetName val="Fill_this_out_first___4"/>
      <sheetName val="Mat_Mek2"/>
      <sheetName val="Bill_of_Quantity_ws_2"/>
      <sheetName val="ANALIS_22"/>
      <sheetName val="ANALIS_12"/>
      <sheetName val="Sales_Rental2"/>
      <sheetName val="Sales_Parameter2"/>
      <sheetName val="ANALISA_PEK_UMUM2"/>
      <sheetName val="BQ_&amp;_Harga2"/>
      <sheetName val="RAW_MATERIALS_2"/>
      <sheetName val="COST-PERSON-J_O_2"/>
      <sheetName val="BQ_(by_owner)2"/>
      <sheetName val="BoQ_Major_Item_2"/>
      <sheetName val="Schedule_Yasmin2"/>
      <sheetName val="Schedule_Lingkar_Barat2"/>
      <sheetName val="Schedule_Daan_Mogot2"/>
      <sheetName val="Analisa___2_2"/>
      <sheetName val="Bill_2_1_DW2"/>
      <sheetName val="E_MedGas2"/>
      <sheetName val="Harga_S_Dasar2"/>
      <sheetName val="An__Beton2"/>
      <sheetName val="Bill_No_2_1_2"/>
      <sheetName val="Bill_2_72"/>
      <sheetName val="Fire_Alarm2"/>
      <sheetName val="Bill_No_2_1_Cold_Water_System2"/>
      <sheetName val="Fill_this_out_first___5"/>
      <sheetName val="Cover_(WS)2"/>
      <sheetName val="Memb_Schd2"/>
      <sheetName val="3__Plumbing2"/>
      <sheetName val="Fire_Fighting2"/>
      <sheetName val="Tuk_Koef2"/>
      <sheetName val="BoQ_"/>
      <sheetName val="D3_4_3"/>
      <sheetName val="D3_4_4"/>
      <sheetName val="COST_SUMM2"/>
      <sheetName val="Final_Summary"/>
      <sheetName val="Bill_3_8"/>
      <sheetName val="Bill_3_7"/>
      <sheetName val="REKAP_PEMATANGAN"/>
      <sheetName val="Man_Power"/>
      <sheetName val="ES_STG"/>
      <sheetName val="PEKERJAAN_PERSIAPAN"/>
      <sheetName val="Ans_Kom_Precast"/>
      <sheetName val="UPAH_&amp;_BHN"/>
      <sheetName val="DHS_AC"/>
      <sheetName val="UPH_BHN"/>
      <sheetName val="sat_das"/>
      <sheetName val="Bill_No_6_Koord_&amp;_Attendance"/>
      <sheetName val="Ref__Vínculos"/>
      <sheetName val="an__struktur"/>
      <sheetName val="Input_Data"/>
      <sheetName val="WF_"/>
      <sheetName val="mat-me_pipa"/>
      <sheetName val="GAs_Medis_"/>
      <sheetName val="D_78"/>
      <sheetName val="D_79"/>
      <sheetName val="Master_Schedule"/>
      <sheetName val="TOWER_D2"/>
      <sheetName val="Grand_summary"/>
      <sheetName val="Pengalaman_Per"/>
      <sheetName val="H_Satuan"/>
      <sheetName val="analisa_harga_satuan"/>
      <sheetName val="Unit_Rates"/>
      <sheetName val="Fee_-_Materials"/>
      <sheetName val="Daf_1"/>
      <sheetName val="BLOK_A"/>
      <sheetName val="Analisa_-Baku"/>
      <sheetName val="Rekap_Direct_Cost"/>
      <sheetName val="B_-_Norelec"/>
      <sheetName val="PONDASI_PANCANG"/>
      <sheetName val="BOQ_2"/>
      <sheetName val="PENJUMLAHAN_TOTAL"/>
      <sheetName val="B-BLOW_1"/>
      <sheetName val="B-BLOW_2"/>
      <sheetName val="An_11"/>
      <sheetName val="An_31"/>
      <sheetName val="An_21"/>
      <sheetName val="_"/>
      <sheetName val="Calc_"/>
      <sheetName val="Produksi_&amp;_Scedule"/>
      <sheetName val="Jual_Mtr_07"/>
      <sheetName val="Beli_Mtr_07"/>
      <sheetName val="Jual_Mtr_06"/>
      <sheetName val="Beli_Mtr_06"/>
      <sheetName val="Regulated_Tariff"/>
      <sheetName val="D2_4"/>
      <sheetName val="D4_3_(TE)"/>
      <sheetName val="D5_3_(TF)_"/>
      <sheetName val="D8_3_(TJ)"/>
      <sheetName val="Perm__Test"/>
      <sheetName val="Gudang_non_AC-AC_Struktur"/>
      <sheetName val="Analisa_2"/>
      <sheetName val="Basic_Price"/>
      <sheetName val="03_BoQ_Architecture"/>
      <sheetName val="REKAP_ANALISA_TO_PRINT"/>
      <sheetName val="ANALISA_STRUKTUR_"/>
      <sheetName val="ARP_10_2_BUL"/>
      <sheetName val="Pintu-Jend_"/>
      <sheetName val="H_DASAR"/>
      <sheetName val="sub-total.bag-7"/>
      <sheetName val="Bill 1 - 9"/>
      <sheetName val="Bill 12"/>
      <sheetName val="Bill 10"/>
      <sheetName val="sat-jadi"/>
      <sheetName val="DIV.5"/>
      <sheetName val="DIV.6"/>
      <sheetName val="DIV.7.1"/>
      <sheetName val="ASMSI.5"/>
      <sheetName val="ASMSI.6"/>
      <sheetName val="ASMSI.7"/>
      <sheetName val="3.1 (1)"/>
      <sheetName val="5.1(1)"/>
      <sheetName val="5.1(2)"/>
      <sheetName val="5.2(1)"/>
      <sheetName val="Agg. Hls-Ksr"/>
      <sheetName val="umum"/>
      <sheetName val="112-885"/>
      <sheetName val="srtberkas"/>
      <sheetName val="TPI"/>
      <sheetName val="RAB Gedung Utama"/>
      <sheetName val="notasi"/>
      <sheetName val="STRUKTUR-1"/>
      <sheetName val="CashFlow"/>
      <sheetName val="Sat Bah &amp; Up"/>
      <sheetName val="330000 CABANG VII"/>
      <sheetName val="LMKC"/>
      <sheetName val="Laba JO"/>
      <sheetName val="CF"/>
      <sheetName val="310000 CABANG V"/>
      <sheetName val="finalisasi"/>
      <sheetName val="D3"/>
      <sheetName val="10.1 (1)"/>
      <sheetName val="10.1 (2)"/>
      <sheetName val="10.1 (3)"/>
      <sheetName val="10.1 (4)"/>
      <sheetName val="10.1 (5)"/>
      <sheetName val="Aggr"/>
      <sheetName val="ITB COST"/>
      <sheetName val="Summary Sheets"/>
      <sheetName val="Preface"/>
      <sheetName val="Source"/>
      <sheetName val="Proj'n(Piping Big Crew)"/>
      <sheetName val="BQ List"/>
      <sheetName val="Proj'n(Piping_Big_Crew)"/>
      <sheetName val="BQ_List"/>
      <sheetName val="K.000"/>
      <sheetName val="hallo"/>
      <sheetName val="AN-ALAT"/>
      <sheetName val="SPK (2)"/>
      <sheetName val="Notes"/>
      <sheetName val="Config(Dont delete this sheet)"/>
      <sheetName val="Input"/>
      <sheetName val="PR"/>
      <sheetName val="Panel,feeder,elek"/>
      <sheetName val="Appendix 2(SatDas)"/>
      <sheetName val="D &amp; W_x000c_âwHe"/>
      <sheetName val="610.07A"/>
      <sheetName val="Als Struk"/>
      <sheetName val="Deep Well"/>
      <sheetName val="Pek Luar"/>
      <sheetName val="Mall"/>
      <sheetName val="Parkir"/>
      <sheetName val="INDEX"/>
      <sheetName val="S.UPAH"/>
      <sheetName val="S.BAHAN"/>
      <sheetName val="lam_moi"/>
      <sheetName val="TH XL"/>
      <sheetName val="TNHCHINH"/>
      <sheetName val="TONGKE3p "/>
      <sheetName val="gtrinh"/>
      <sheetName val="CHITIET VL_NC"/>
      <sheetName val="_REF"/>
      <sheetName val="THPDMoi  _2_"/>
      <sheetName val="t_h HA THE"/>
      <sheetName val="chitiet"/>
      <sheetName val="DON GIA"/>
      <sheetName val="thao_go"/>
      <sheetName val="CHITIET VL_NC_TT _1p"/>
      <sheetName val="VC"/>
      <sheetName val="dongia _2_"/>
      <sheetName val="giathanh1"/>
      <sheetName val="Tiepdia"/>
      <sheetName val="CHITIET VL_NC_TT_3p"/>
      <sheetName val="TONGKE_HT"/>
      <sheetName val="TDTKP"/>
      <sheetName val="TDTKP1"/>
      <sheetName val="KPVC_BD "/>
      <sheetName val="VCV_BE_TONG"/>
      <sheetName val="DaftarHarga"/>
      <sheetName val="Monitor"/>
      <sheetName val="ANALISA GSE"/>
      <sheetName val="REKAP GSE ROAD"/>
      <sheetName val="Qty"/>
      <sheetName val="Bsc"/>
      <sheetName val="kerb-Marka"/>
      <sheetName val="7a"/>
      <sheetName val="m"/>
      <sheetName val="Hargasatuan"/>
      <sheetName val="APP-9"/>
      <sheetName val="SP"/>
      <sheetName val="Prod"/>
      <sheetName val="Anal Alat Type II A"/>
      <sheetName val="Sum_Intern"/>
      <sheetName val="SAT-BHN"/>
      <sheetName val="41,9&amp;36,3"/>
      <sheetName val="MATERIAL ANALISA"/>
      <sheetName val="BOQ - ARS"/>
      <sheetName val="B_7"/>
      <sheetName val="B_6"/>
      <sheetName val="DCF"/>
      <sheetName val="BCP.1"/>
      <sheetName val="A+Supl."/>
      <sheetName val="7"/>
      <sheetName val="Kode"/>
      <sheetName val="Isolasi_Luar5"/>
      <sheetName val="Isolasi_Luar_Dalam5"/>
      <sheetName val="Tanpa_Isolasi5"/>
      <sheetName val="D_&amp;_W_sizes5"/>
      <sheetName val="Unit_Rate3"/>
      <sheetName val="HR_Detail3"/>
      <sheetName val="ANAL_BOW3"/>
      <sheetName val="Kuantitas___Harga3"/>
      <sheetName val="AHS_Marka3"/>
      <sheetName val="AHS_Aspal3"/>
      <sheetName val="Analisa__(2)3"/>
      <sheetName val="SELISIH_HARGA3"/>
      <sheetName val="REF_ONLY3"/>
      <sheetName val="wk_prgs3"/>
      <sheetName val="2-Genset_print3"/>
      <sheetName val="Sat_Bahan3"/>
      <sheetName val="Sat_Alat3"/>
      <sheetName val="Sat_Upah3"/>
      <sheetName val="L3_An_H_Sat_Mob3"/>
      <sheetName val="Harga_ME_3"/>
      <sheetName val="B___Norelec3"/>
      <sheetName val="Kuantitas_&amp;_Harga3"/>
      <sheetName val="Sales_Rental3"/>
      <sheetName val="Sales_Parameter3"/>
      <sheetName val="BQ_&amp;_Harga3"/>
      <sheetName val="Schedule_Yasmin3"/>
      <sheetName val="Schedule_Lingkar_Barat3"/>
      <sheetName val="Schedule_Daan_Mogot3"/>
      <sheetName val="GRAND_REKAPITULASI3"/>
      <sheetName val="RAB_G_ADM__PUSAT_(1)3"/>
      <sheetName val="RAB_R__GENSET_&amp;_PANEL_(10)_3"/>
      <sheetName val="RAB_R__DNS__PENGLL_T_54_(11_A_3"/>
      <sheetName val="RAB_R__DNS__PENGLL_T_54_(11_B_3"/>
      <sheetName val="RAB_R__DNS__PENGLL_T_54_(11_C_3"/>
      <sheetName val="RAB_R__DNS__PENGLL_T_70_(12_A_3"/>
      <sheetName val="RAB_R__DNS__PENGLL_T_70_(12_B_3"/>
      <sheetName val="RAB_R__DNS__PENGLL_T_70_(12_C_3"/>
      <sheetName val="RAB_SPORT_CLUB_(14)3"/>
      <sheetName val="RAB_MASJID_&amp;_T_WUDLU_(15)3"/>
      <sheetName val="RAB_LOUNDRY_&amp;_WORKSHOP_(16)3"/>
      <sheetName val="RAB_MINIMARKET_&amp;_KANTIN_(17_)3"/>
      <sheetName val="RAB_RMH__PENJAGA_(18)3"/>
      <sheetName val="RAB_POS_JAGA_(19__A_)3"/>
      <sheetName val="RAB_POS_JAGA_(19__B_)3"/>
      <sheetName val="RAB_R__POMPA_(20)3"/>
      <sheetName val="RAB_R__KELAS_(2_A)3"/>
      <sheetName val="RAB_R__KELAS_(2_B)3"/>
      <sheetName val="RAB_AULA_UTAMA_(5)3"/>
      <sheetName val="RAB_AULA_SEDANG_(6)3"/>
      <sheetName val="RAB_ASRAMA_(7__B_)3"/>
      <sheetName val="RAB_ASRAMA_(7__C_)3"/>
      <sheetName val="RAB_ASRAMA_(7__D_)3"/>
      <sheetName val="RAB_R__MAKAN_(8)3"/>
      <sheetName val="RAB_GUEST_HOUSE_(9__A_)3"/>
      <sheetName val="RAB_GUEST_HOUSE_(9__B_)3"/>
      <sheetName val="RAW_MATERIALS_3"/>
      <sheetName val="COST-PERSON-J_O_3"/>
      <sheetName val="BoQ_Major_Item_3"/>
      <sheetName val="UPH_BHN1"/>
      <sheetName val="Analisa___2_3"/>
      <sheetName val="ANALISA_PEK_UMUM3"/>
      <sheetName val="ANALISA_GWT3"/>
      <sheetName val="ANALISA_DDG_KOLAM_&amp;_PLANTER3"/>
      <sheetName val="ANALISA_LAIN-LAIN3"/>
      <sheetName val="PLAT_&amp;_BALOK_TAMBAHAN3"/>
      <sheetName val="ANALISA_PONDASI3"/>
      <sheetName val="ANALISA_STP3"/>
      <sheetName val="ANALISA_PEK_TANAH3"/>
      <sheetName val="ANALIS_23"/>
      <sheetName val="ANALIS_13"/>
      <sheetName val="BQ_(by_owner)3"/>
      <sheetName val="rab_me_(fisik)3"/>
      <sheetName val="rab_me_(by_owner)_3"/>
      <sheetName val="Fill_this_out_first___6"/>
      <sheetName val="ES_STG1"/>
      <sheetName val="PEKERJAAN_PERSIAPAN1"/>
      <sheetName val="Ans_Kom_Precast1"/>
      <sheetName val="UPAH_&amp;_BHN1"/>
      <sheetName val="Bill_No_2_1_3"/>
      <sheetName val="Bill_2_73"/>
      <sheetName val="Mat_Mek3"/>
      <sheetName val="Bill_of_Quantity_ws_3"/>
      <sheetName val="Bill_2_1_DW3"/>
      <sheetName val="Analisa_Harga3"/>
      <sheetName val="Harga_S_Dasar3"/>
      <sheetName val="E_MedGas3"/>
      <sheetName val="Bill_No_2_1_Cold_Water_System3"/>
      <sheetName val="An__Beton3"/>
      <sheetName val="Unit_Rates1"/>
      <sheetName val="Fee_-_Materials1"/>
      <sheetName val="HARGA_ALAT3"/>
      <sheetName val="BoQ_1"/>
      <sheetName val="Memb_Schd3"/>
      <sheetName val="Fire_Alarm3"/>
      <sheetName val="3__Plumbing3"/>
      <sheetName val="Fill_this_out_first___7"/>
      <sheetName val="Cover_(WS)3"/>
      <sheetName val="Tuk_Koef3"/>
      <sheetName val="Basic_Price1"/>
      <sheetName val="Fire_Fighting3"/>
      <sheetName val="D_803"/>
      <sheetName val="D_813"/>
      <sheetName val="D_823"/>
      <sheetName val="D_833"/>
      <sheetName val="D_843"/>
      <sheetName val="D_853"/>
      <sheetName val="D_863"/>
      <sheetName val="D_873"/>
      <sheetName val="D_883"/>
      <sheetName val="D_893"/>
      <sheetName val="D_913"/>
      <sheetName val="D_923"/>
      <sheetName val="D_933"/>
      <sheetName val="D_943"/>
      <sheetName val="D_953"/>
      <sheetName val="D_963"/>
      <sheetName val="an__struktur1"/>
      <sheetName val="Metode_43"/>
      <sheetName val="Metode_83"/>
      <sheetName val="Metode_163"/>
      <sheetName val="Metode_113"/>
      <sheetName val="Metode_52"/>
      <sheetName val="REKAP_PEMATANGAN1"/>
      <sheetName val="Man_Power1"/>
      <sheetName val="03_BoQ_Architecture1"/>
      <sheetName val="REKAP_ANALISA_TO_PRINT1"/>
      <sheetName val="ANALISA_STRUKTUR_1"/>
      <sheetName val="4-Basic_Price1"/>
      <sheetName val="Cover_Daf-23"/>
      <sheetName val="ARP_10_2_BUL1"/>
      <sheetName val="COST_SUMM3"/>
      <sheetName val="DHS_AC1"/>
      <sheetName val="dia_pipe1"/>
      <sheetName val="Final_Summary1"/>
      <sheetName val="Bill_3_81"/>
      <sheetName val="Bill_3_71"/>
      <sheetName val="sat_das1"/>
      <sheetName val="Dft_Harga1"/>
      <sheetName val="material_1"/>
      <sheetName val="D_781"/>
      <sheetName val="D_791"/>
      <sheetName val="Pengalaman_Per1"/>
      <sheetName val="D3_4_31"/>
      <sheetName val="D3_4_41"/>
      <sheetName val="Bill_No_6_Koord_&amp;_Attendance1"/>
      <sheetName val="Master_Schedule1"/>
      <sheetName val="mat-me_pipa1"/>
      <sheetName val="HRG_BHN1"/>
      <sheetName val="GAs_Medis_1"/>
      <sheetName val="TOWER_D3"/>
      <sheetName val="H_Satuan1"/>
      <sheetName val="Input_Data1"/>
      <sheetName val="WF_1"/>
      <sheetName val="BOQ_21"/>
      <sheetName val="R_A_B_1"/>
      <sheetName val="H_DASAR1"/>
      <sheetName val="Daf_11"/>
      <sheetName val="BLOK_A1"/>
      <sheetName val="Analisa_-Baku1"/>
      <sheetName val="Rekap_Direct_Cost1"/>
      <sheetName val="analisa_harga_satuan1"/>
      <sheetName val="PONDASI_PANCANG1"/>
      <sheetName val="Grand_summary1"/>
      <sheetName val="B_-_Norelec1"/>
      <sheetName val="Regulated_Tariff1"/>
      <sheetName val="Perm__Test1"/>
      <sheetName val="Gudang_non_AC-AC_Struktur1"/>
      <sheetName val="Analisa_21"/>
      <sheetName val="Master_Edit1"/>
      <sheetName val="huruf_(2)1"/>
      <sheetName val="ANS_ALAT1"/>
      <sheetName val="Pintu-Jend_1"/>
      <sheetName val="GASATAGG_XLS1"/>
      <sheetName val="fin_pro_centers1"/>
      <sheetName val="Villa_A1"/>
      <sheetName val="Ref__Vínculos1"/>
      <sheetName val="Energy_Model1"/>
      <sheetName val="PHU_051"/>
      <sheetName val="R_A_B11"/>
      <sheetName val="H__Dasar1"/>
      <sheetName val="Rencana_Anggaran_Biaya1"/>
      <sheetName val="Harga_Satuan1"/>
      <sheetName val="_1"/>
      <sheetName val="Calc_1"/>
      <sheetName val="Produksi_&amp;_Scedule1"/>
      <sheetName val="Jual_Mtr_071"/>
      <sheetName val="Beli_Mtr_071"/>
      <sheetName val="Jual_Mtr_061"/>
      <sheetName val="Beli_Mtr_061"/>
      <sheetName val="KURVA_S1"/>
      <sheetName val="D2_41"/>
      <sheetName val="D4_3_(TE)1"/>
      <sheetName val="D5_3_(TF)_1"/>
      <sheetName val="D8_3_(TJ)1"/>
      <sheetName val="Analisa_&amp;_Upah1"/>
      <sheetName val="BoQ_C41"/>
      <sheetName val="KODE_BAHAN1"/>
      <sheetName val="KODE_UPAH1"/>
      <sheetName val="INPUT_AGST1"/>
      <sheetName val="Harsat_Elektrikal_1"/>
      <sheetName val="PENJUMLAHAN_TOTAL1"/>
      <sheetName val="BACK_UP_VOL__RELOKASI1"/>
      <sheetName val="DIV_51"/>
      <sheetName val="DIV_61"/>
      <sheetName val="DIV_7_11"/>
      <sheetName val="ASMSI_51"/>
      <sheetName val="ASMSI_61"/>
      <sheetName val="ASMSI_71"/>
      <sheetName val="3_1_(1)1"/>
      <sheetName val="5_1(1)1"/>
      <sheetName val="5_1(2)1"/>
      <sheetName val="5_2(1)1"/>
      <sheetName val="Agg__Hls-Ksr1"/>
      <sheetName val="RAB_Gedung_Utama1"/>
      <sheetName val="ANALISA_GWT2"/>
      <sheetName val="ANALISA_DDG_KOLAM_&amp;_PLANTER2"/>
      <sheetName val="ANALISA_LAIN-LAIN2"/>
      <sheetName val="PLAT_&amp;_BALOK_TAMBAHAN2"/>
      <sheetName val="ANALISA_PONDASI2"/>
      <sheetName val="ANALISA_STP2"/>
      <sheetName val="ANALISA_PEK_TANAH2"/>
      <sheetName val="rab_me_(fisik)2"/>
      <sheetName val="rab_me_(by_owner)_2"/>
      <sheetName val="HARGA_ALAT2"/>
      <sheetName val="D_802"/>
      <sheetName val="D_812"/>
      <sheetName val="D_822"/>
      <sheetName val="D_832"/>
      <sheetName val="D_842"/>
      <sheetName val="D_852"/>
      <sheetName val="D_862"/>
      <sheetName val="D_872"/>
      <sheetName val="D_882"/>
      <sheetName val="D_892"/>
      <sheetName val="D_912"/>
      <sheetName val="D_922"/>
      <sheetName val="D_932"/>
      <sheetName val="D_942"/>
      <sheetName val="D_952"/>
      <sheetName val="D_962"/>
      <sheetName val="Metode_42"/>
      <sheetName val="Metode_82"/>
      <sheetName val="Metode_162"/>
      <sheetName val="Metode_112"/>
      <sheetName val="Cover_Daf-22"/>
      <sheetName val="Dft_Harga"/>
      <sheetName val="material_"/>
      <sheetName val="HRG_BHN"/>
      <sheetName val="R_A_B_"/>
      <sheetName val="Master_Edit"/>
      <sheetName val="huruf_(2)"/>
      <sheetName val="ANS_ALAT"/>
      <sheetName val="GASATAGG_XLS"/>
      <sheetName val="fin_pro_centers"/>
      <sheetName val="Villa_A"/>
      <sheetName val="Energy_Model"/>
      <sheetName val="PHU_05"/>
      <sheetName val="R_A_B1"/>
      <sheetName val="H__Dasar"/>
      <sheetName val="Rencana_Anggaran_Biaya"/>
      <sheetName val="Harga_Satuan"/>
      <sheetName val="KURVA_S"/>
      <sheetName val="Analisa_&amp;_Upah"/>
      <sheetName val="BoQ_C4"/>
      <sheetName val="KODE_BAHAN"/>
      <sheetName val="KODE_UPAH"/>
      <sheetName val="INPUT_AGST"/>
      <sheetName val="Harsat_Elektrikal_"/>
      <sheetName val="BACK_UP_VOL__RELOKASI"/>
      <sheetName val="DIV_5"/>
      <sheetName val="DIV_6"/>
      <sheetName val="DIV_7_1"/>
      <sheetName val="ASMSI_5"/>
      <sheetName val="ASMSI_6"/>
      <sheetName val="ASMSI_7"/>
      <sheetName val="3_1_(1)"/>
      <sheetName val="5_1(1)"/>
      <sheetName val="5_1(2)"/>
      <sheetName val="5_2(1)"/>
      <sheetName val="Agg__Hls-Ksr"/>
      <sheetName val="RAB_Gedung_Utama"/>
      <sheetName val="B-BLOW_11"/>
      <sheetName val="B-BLOW_21"/>
      <sheetName val="Isolasi_Luar6"/>
      <sheetName val="Isolasi_Luar_Dalam6"/>
      <sheetName val="Tanpa_Isolasi6"/>
      <sheetName val="D_&amp;_W_sizes6"/>
      <sheetName val="Unit_Rate4"/>
      <sheetName val="HR_Detail4"/>
      <sheetName val="ANAL_BOW4"/>
      <sheetName val="Kuantitas___Harga4"/>
      <sheetName val="AHS_Marka4"/>
      <sheetName val="AHS_Aspal4"/>
      <sheetName val="Analisa__(2)4"/>
      <sheetName val="SELISIH_HARGA4"/>
      <sheetName val="REF_ONLY4"/>
      <sheetName val="wk_prgs4"/>
      <sheetName val="2-Genset_print4"/>
      <sheetName val="Sat_Bahan4"/>
      <sheetName val="Sat_Alat4"/>
      <sheetName val="Sat_Upah4"/>
      <sheetName val="L3_An_H_Sat_Mob4"/>
      <sheetName val="Harga_ME_4"/>
      <sheetName val="B___Norelec4"/>
      <sheetName val="Kuantitas_&amp;_Harga4"/>
      <sheetName val="Sales_Rental4"/>
      <sheetName val="Sales_Parameter4"/>
      <sheetName val="BQ_&amp;_Harga4"/>
      <sheetName val="Schedule_Yasmin4"/>
      <sheetName val="Schedule_Lingkar_Barat4"/>
      <sheetName val="Schedule_Daan_Mogot4"/>
      <sheetName val="GRAND_REKAPITULASI4"/>
      <sheetName val="RAB_G_ADM__PUSAT_(1)4"/>
      <sheetName val="RAB_R__GENSET_&amp;_PANEL_(10)_4"/>
      <sheetName val="RAB_R__DNS__PENGLL_T_54_(11_A_4"/>
      <sheetName val="RAB_R__DNS__PENGLL_T_54_(11_B_4"/>
      <sheetName val="RAB_R__DNS__PENGLL_T_54_(11_C_4"/>
      <sheetName val="RAB_R__DNS__PENGLL_T_70_(12_A_4"/>
      <sheetName val="RAB_R__DNS__PENGLL_T_70_(12_B_4"/>
      <sheetName val="RAB_R__DNS__PENGLL_T_70_(12_C_4"/>
      <sheetName val="RAB_SPORT_CLUB_(14)4"/>
      <sheetName val="RAB_MASJID_&amp;_T_WUDLU_(15)4"/>
      <sheetName val="RAB_LOUNDRY_&amp;_WORKSHOP_(16)4"/>
      <sheetName val="RAB_MINIMARKET_&amp;_KANTIN_(17_)4"/>
      <sheetName val="RAB_RMH__PENJAGA_(18)4"/>
      <sheetName val="RAB_POS_JAGA_(19__A_)4"/>
      <sheetName val="RAB_POS_JAGA_(19__B_)4"/>
      <sheetName val="RAB_R__POMPA_(20)4"/>
      <sheetName val="RAB_R__KELAS_(2_A)4"/>
      <sheetName val="RAB_R__KELAS_(2_B)4"/>
      <sheetName val="RAB_AULA_UTAMA_(5)4"/>
      <sheetName val="RAB_AULA_SEDANG_(6)4"/>
      <sheetName val="RAB_ASRAMA_(7__B_)4"/>
      <sheetName val="RAB_ASRAMA_(7__C_)4"/>
      <sheetName val="RAB_ASRAMA_(7__D_)4"/>
      <sheetName val="RAB_R__MAKAN_(8)4"/>
      <sheetName val="RAB_GUEST_HOUSE_(9__A_)4"/>
      <sheetName val="RAB_GUEST_HOUSE_(9__B_)4"/>
      <sheetName val="RAW_MATERIALS_4"/>
      <sheetName val="COST-PERSON-J_O_4"/>
      <sheetName val="BoQ_Major_Item_4"/>
      <sheetName val="UPH_BHN2"/>
      <sheetName val="Analisa___2_4"/>
      <sheetName val="ANALISA_PEK_UMUM4"/>
      <sheetName val="ANALISA_GWT4"/>
      <sheetName val="ANALISA_DDG_KOLAM_&amp;_PLANTER4"/>
      <sheetName val="ANALISA_LAIN-LAIN4"/>
      <sheetName val="PLAT_&amp;_BALOK_TAMBAHAN4"/>
      <sheetName val="ANALISA_PONDASI4"/>
      <sheetName val="ANALISA_STP4"/>
      <sheetName val="ANALISA_PEK_TANAH4"/>
      <sheetName val="ANALIS_24"/>
      <sheetName val="ANALIS_14"/>
      <sheetName val="BQ_(by_owner)4"/>
      <sheetName val="rab_me_(fisik)4"/>
      <sheetName val="rab_me_(by_owner)_4"/>
      <sheetName val="Fill_this_out_first___8"/>
      <sheetName val="ES_STG2"/>
      <sheetName val="PEKERJAAN_PERSIAPAN2"/>
      <sheetName val="Ans_Kom_Precast2"/>
      <sheetName val="UPAH_&amp;_BHN2"/>
      <sheetName val="Bill_No_2_1_4"/>
      <sheetName val="Bill_2_74"/>
      <sheetName val="Mat_Mek4"/>
      <sheetName val="Bill_of_Quantity_ws_4"/>
      <sheetName val="Bill_2_1_DW4"/>
      <sheetName val="Analisa_Harga4"/>
      <sheetName val="Harga_S_Dasar4"/>
      <sheetName val="E_MedGas4"/>
      <sheetName val="Bill_No_2_1_Cold_Water_System4"/>
      <sheetName val="An__Beton4"/>
      <sheetName val="Unit_Rates2"/>
      <sheetName val="Fee_-_Materials2"/>
      <sheetName val="HARGA_ALAT4"/>
      <sheetName val="Memb_Schd4"/>
      <sheetName val="Fire_Alarm4"/>
      <sheetName val="3__Plumbing4"/>
      <sheetName val="Fill_this_out_first___9"/>
      <sheetName val="Cover_(WS)4"/>
      <sheetName val="Tuk_Koef4"/>
      <sheetName val="Basic_Price2"/>
      <sheetName val="Fire_Fighting4"/>
      <sheetName val="D_804"/>
      <sheetName val="D_814"/>
      <sheetName val="D_824"/>
      <sheetName val="D_834"/>
      <sheetName val="D_844"/>
      <sheetName val="D_854"/>
      <sheetName val="D_864"/>
      <sheetName val="D_874"/>
      <sheetName val="D_884"/>
      <sheetName val="D_894"/>
      <sheetName val="D_914"/>
      <sheetName val="D_924"/>
      <sheetName val="D_934"/>
      <sheetName val="D_944"/>
      <sheetName val="D_954"/>
      <sheetName val="D_964"/>
      <sheetName val="an__struktur2"/>
      <sheetName val="Metode_44"/>
      <sheetName val="Metode_84"/>
      <sheetName val="Metode_164"/>
      <sheetName val="Metode_114"/>
      <sheetName val="Metode_53"/>
      <sheetName val="REKAP_PEMATANGAN2"/>
      <sheetName val="Man_Power2"/>
      <sheetName val="03_BoQ_Architecture2"/>
      <sheetName val="REKAP_ANALISA_TO_PRINT2"/>
      <sheetName val="ANALISA_STRUKTUR_2"/>
      <sheetName val="4-Basic_Price2"/>
      <sheetName val="Cover_Daf-24"/>
      <sheetName val="ARP_10_2_BUL2"/>
      <sheetName val="COST_SUMM4"/>
      <sheetName val="DHS_AC2"/>
      <sheetName val="dia_pipe2"/>
      <sheetName val="Final_Summary2"/>
      <sheetName val="Bill_3_82"/>
      <sheetName val="Bill_3_72"/>
      <sheetName val="sat_das2"/>
      <sheetName val="Dft_Harga2"/>
      <sheetName val="material_2"/>
      <sheetName val="D_782"/>
      <sheetName val="D_792"/>
      <sheetName val="Pengalaman_Per2"/>
      <sheetName val="D3_4_32"/>
      <sheetName val="D3_4_42"/>
      <sheetName val="Bill_No_6_Koord_&amp;_Attendance2"/>
      <sheetName val="Master_Schedule2"/>
      <sheetName val="mat-me_pipa2"/>
      <sheetName val="HRG_BHN2"/>
      <sheetName val="GAs_Medis_2"/>
      <sheetName val="TOWER_D4"/>
      <sheetName val="H_Satuan2"/>
      <sheetName val="Input_Data2"/>
      <sheetName val="WF_2"/>
      <sheetName val="BOQ_22"/>
      <sheetName val="R_A_B_2"/>
      <sheetName val="H_DASAR2"/>
      <sheetName val="Daf_12"/>
      <sheetName val="BLOK_A2"/>
      <sheetName val="Analisa_-Baku2"/>
      <sheetName val="Rekap_Direct_Cost2"/>
      <sheetName val="analisa_harga_satuan2"/>
      <sheetName val="PONDASI_PANCANG2"/>
      <sheetName val="Grand_summary2"/>
      <sheetName val="B_-_Norelec2"/>
      <sheetName val="Regulated_Tariff2"/>
      <sheetName val="Perm__Test2"/>
      <sheetName val="Gudang_non_AC-AC_Struktur2"/>
      <sheetName val="Analisa_22"/>
      <sheetName val="Master_Edit2"/>
      <sheetName val="huruf_(2)2"/>
      <sheetName val="ANS_ALAT2"/>
      <sheetName val="Pintu-Jend_2"/>
      <sheetName val="GASATAGG_XLS2"/>
      <sheetName val="fin_pro_centers2"/>
      <sheetName val="Villa_A2"/>
      <sheetName val="Ref__Vínculos2"/>
      <sheetName val="Energy_Model2"/>
      <sheetName val="PHU_052"/>
      <sheetName val="R_A_B12"/>
      <sheetName val="H__Dasar2"/>
      <sheetName val="Rencana_Anggaran_Biaya2"/>
      <sheetName val="Harga_Satuan2"/>
      <sheetName val="_2"/>
      <sheetName val="Calc_2"/>
      <sheetName val="Produksi_&amp;_Scedule2"/>
      <sheetName val="Jual_Mtr_072"/>
      <sheetName val="Beli_Mtr_072"/>
      <sheetName val="Jual_Mtr_062"/>
      <sheetName val="Beli_Mtr_062"/>
      <sheetName val="KURVA_S2"/>
      <sheetName val="D2_42"/>
      <sheetName val="D4_3_(TE)2"/>
      <sheetName val="D5_3_(TF)_2"/>
      <sheetName val="D8_3_(TJ)2"/>
      <sheetName val="Analisa_&amp;_Upah2"/>
      <sheetName val="BoQ_C42"/>
      <sheetName val="KODE_BAHAN2"/>
      <sheetName val="KODE_UPAH2"/>
      <sheetName val="INPUT_AGST2"/>
      <sheetName val="Harsat_Elektrikal_2"/>
      <sheetName val="PENJUMLAHAN_TOTAL2"/>
      <sheetName val="BACK_UP_VOL__RELOKASI2"/>
      <sheetName val="DIV_52"/>
      <sheetName val="DIV_62"/>
      <sheetName val="DIV_7_12"/>
      <sheetName val="ASMSI_52"/>
      <sheetName val="ASMSI_62"/>
      <sheetName val="ASMSI_72"/>
      <sheetName val="3_1_(1)2"/>
      <sheetName val="5_1(1)2"/>
      <sheetName val="5_1(2)2"/>
      <sheetName val="5_2(1)2"/>
      <sheetName val="Agg__Hls-Ksr2"/>
      <sheetName val="RAB_Gedung_Utama2"/>
      <sheetName val="B-BLOW_12"/>
      <sheetName val="B-BLOW_22"/>
      <sheetName val="Isolasi_Luar7"/>
      <sheetName val="Isolasi_Luar_Dalam7"/>
      <sheetName val="Tanpa_Isolasi7"/>
      <sheetName val="D_&amp;_W_sizes7"/>
      <sheetName val="Unit_Rate5"/>
      <sheetName val="HR_Detail5"/>
      <sheetName val="ANAL_BOW5"/>
      <sheetName val="Kuantitas___Harga5"/>
      <sheetName val="AHS_Marka5"/>
      <sheetName val="AHS_Aspal5"/>
      <sheetName val="Analisa__(2)5"/>
      <sheetName val="SELISIH_HARGA5"/>
      <sheetName val="REF_ONLY5"/>
      <sheetName val="wk_prgs5"/>
      <sheetName val="2-Genset_print5"/>
      <sheetName val="Sat_Bahan5"/>
      <sheetName val="Sat_Alat5"/>
      <sheetName val="Sat_Upah5"/>
      <sheetName val="L3_An_H_Sat_Mob5"/>
      <sheetName val="Harga_ME_5"/>
      <sheetName val="B___Norelec5"/>
      <sheetName val="Kuantitas_&amp;_Harga5"/>
      <sheetName val="Sales_Rental5"/>
      <sheetName val="Sales_Parameter5"/>
      <sheetName val="BQ_&amp;_Harga5"/>
      <sheetName val="Schedule_Yasmin5"/>
      <sheetName val="Schedule_Lingkar_Barat5"/>
      <sheetName val="Schedule_Daan_Mogot5"/>
      <sheetName val="GRAND_REKAPITULASI5"/>
      <sheetName val="RAB_G_ADM__PUSAT_(1)5"/>
      <sheetName val="RAB_R__GENSET_&amp;_PANEL_(10)_5"/>
      <sheetName val="RAB_R__DNS__PENGLL_T_54_(11_A_5"/>
      <sheetName val="RAB_R__DNS__PENGLL_T_54_(11_B_5"/>
      <sheetName val="RAB_R__DNS__PENGLL_T_54_(11_C_5"/>
      <sheetName val="RAB_R__DNS__PENGLL_T_70_(12_A_5"/>
      <sheetName val="RAB_R__DNS__PENGLL_T_70_(12_B_5"/>
      <sheetName val="RAB_R__DNS__PENGLL_T_70_(12_C_5"/>
      <sheetName val="RAB_SPORT_CLUB_(14)5"/>
      <sheetName val="RAB_MASJID_&amp;_T_WUDLU_(15)5"/>
      <sheetName val="RAB_LOUNDRY_&amp;_WORKSHOP_(16)5"/>
      <sheetName val="RAB_MINIMARKET_&amp;_KANTIN_(17_)5"/>
      <sheetName val="RAB_RMH__PENJAGA_(18)5"/>
      <sheetName val="RAB_POS_JAGA_(19__A_)5"/>
      <sheetName val="RAB_POS_JAGA_(19__B_)5"/>
      <sheetName val="RAB_R__POMPA_(20)5"/>
      <sheetName val="RAB_R__KELAS_(2_A)5"/>
      <sheetName val="RAB_R__KELAS_(2_B)5"/>
      <sheetName val="RAB_AULA_UTAMA_(5)5"/>
      <sheetName val="RAB_AULA_SEDANG_(6)5"/>
      <sheetName val="RAB_ASRAMA_(7__B_)5"/>
      <sheetName val="RAB_ASRAMA_(7__C_)5"/>
      <sheetName val="RAB_ASRAMA_(7__D_)5"/>
      <sheetName val="RAB_R__MAKAN_(8)5"/>
      <sheetName val="RAB_GUEST_HOUSE_(9__A_)5"/>
      <sheetName val="RAB_GUEST_HOUSE_(9__B_)5"/>
      <sheetName val="RAW_MATERIALS_5"/>
      <sheetName val="COST-PERSON-J_O_5"/>
      <sheetName val="BoQ_Major_Item_5"/>
      <sheetName val="UPH_BHN3"/>
      <sheetName val="Analisa___2_5"/>
      <sheetName val="ANALISA_PEK_UMUM5"/>
      <sheetName val="ANALISA_GWT5"/>
      <sheetName val="ANALISA_DDG_KOLAM_&amp;_PLANTER5"/>
      <sheetName val="ANALISA_LAIN-LAIN5"/>
      <sheetName val="PLAT_&amp;_BALOK_TAMBAHAN5"/>
      <sheetName val="ANALISA_PONDASI5"/>
      <sheetName val="ANALISA_STP5"/>
      <sheetName val="ANALISA_PEK_TANAH5"/>
      <sheetName val="ANALIS_25"/>
      <sheetName val="ANALIS_15"/>
      <sheetName val="BQ_(by_owner)5"/>
      <sheetName val="rab_me_(fisik)5"/>
      <sheetName val="rab_me_(by_owner)_5"/>
      <sheetName val="Fill_this_out_first___10"/>
      <sheetName val="ES_STG3"/>
      <sheetName val="PEKERJAAN_PERSIAPAN3"/>
      <sheetName val="Ans_Kom_Precast3"/>
      <sheetName val="UPAH_&amp;_BHN3"/>
      <sheetName val="Bill_No_2_1_5"/>
      <sheetName val="Bill_2_75"/>
      <sheetName val="Mat_Mek5"/>
      <sheetName val="Bill_of_Quantity_ws_5"/>
      <sheetName val="Bill_2_1_DW5"/>
      <sheetName val="Analisa_Harga5"/>
      <sheetName val="Harga_S_Dasar5"/>
      <sheetName val="E_MedGas5"/>
      <sheetName val="Bill_No_2_1_Cold_Water_System5"/>
      <sheetName val="An__Beton5"/>
      <sheetName val="Unit_Rates3"/>
      <sheetName val="Fee_-_Materials3"/>
      <sheetName val="HARGA_ALAT5"/>
      <sheetName val="Memb_Schd5"/>
      <sheetName val="Fire_Alarm5"/>
      <sheetName val="3__Plumbing5"/>
      <sheetName val="Fill_this_out_first___11"/>
      <sheetName val="Cover_(WS)5"/>
      <sheetName val="Tuk_Koef5"/>
      <sheetName val="Basic_Price3"/>
      <sheetName val="Fire_Fighting5"/>
      <sheetName val="D_805"/>
      <sheetName val="D_815"/>
      <sheetName val="D_825"/>
      <sheetName val="D_835"/>
      <sheetName val="D_845"/>
      <sheetName val="D_855"/>
      <sheetName val="D_865"/>
      <sheetName val="D_875"/>
      <sheetName val="D_885"/>
      <sheetName val="D_895"/>
      <sheetName val="D_915"/>
      <sheetName val="D_925"/>
      <sheetName val="D_935"/>
      <sheetName val="D_945"/>
      <sheetName val="D_955"/>
      <sheetName val="D_965"/>
      <sheetName val="an__struktur3"/>
      <sheetName val="Metode_45"/>
      <sheetName val="Metode_85"/>
      <sheetName val="Metode_165"/>
      <sheetName val="Metode_115"/>
      <sheetName val="Metode_54"/>
      <sheetName val="REKAP_PEMATANGAN3"/>
      <sheetName val="Man_Power3"/>
      <sheetName val="03_BoQ_Architecture3"/>
      <sheetName val="REKAP_ANALISA_TO_PRINT3"/>
      <sheetName val="ANALISA_STRUKTUR_3"/>
      <sheetName val="4-Basic_Price3"/>
      <sheetName val="Cover_Daf-25"/>
      <sheetName val="ARP_10_2_BUL3"/>
      <sheetName val="COST_SUMM5"/>
      <sheetName val="DHS_AC3"/>
      <sheetName val="dia_pipe3"/>
      <sheetName val="Final_Summary3"/>
      <sheetName val="Bill_3_83"/>
      <sheetName val="Bill_3_73"/>
      <sheetName val="sat_das3"/>
      <sheetName val="Dft_Harga3"/>
      <sheetName val="material_3"/>
      <sheetName val="D_783"/>
      <sheetName val="D_793"/>
      <sheetName val="Pengalaman_Per3"/>
      <sheetName val="D3_4_33"/>
      <sheetName val="D3_4_43"/>
      <sheetName val="Bill_No_6_Koord_&amp;_Attendance3"/>
      <sheetName val="Master_Schedule3"/>
      <sheetName val="mat-me_pipa3"/>
      <sheetName val="HRG_BHN3"/>
      <sheetName val="GAs_Medis_3"/>
      <sheetName val="TOWER_D5"/>
      <sheetName val="H_Satuan3"/>
      <sheetName val="Input_Data3"/>
      <sheetName val="WF_3"/>
      <sheetName val="BOQ_23"/>
      <sheetName val="R_A_B_3"/>
      <sheetName val="H_DASAR3"/>
      <sheetName val="Daf_13"/>
      <sheetName val="BLOK_A3"/>
      <sheetName val="Analisa_-Baku3"/>
      <sheetName val="Rekap_Direct_Cost3"/>
      <sheetName val="analisa_harga_satuan3"/>
      <sheetName val="PONDASI_PANCANG3"/>
      <sheetName val="Grand_summary3"/>
      <sheetName val="B_-_Norelec3"/>
      <sheetName val="Regulated_Tariff3"/>
      <sheetName val="Perm__Test3"/>
      <sheetName val="Gudang_non_AC-AC_Struktur3"/>
      <sheetName val="Analisa_23"/>
      <sheetName val="Master_Edit3"/>
      <sheetName val="huruf_(2)3"/>
      <sheetName val="ANS_ALAT3"/>
      <sheetName val="Pintu-Jend_3"/>
      <sheetName val="GASATAGG_XLS3"/>
      <sheetName val="fin_pro_centers3"/>
      <sheetName val="Villa_A3"/>
      <sheetName val="Ref__Vínculos3"/>
      <sheetName val="Energy_Model3"/>
      <sheetName val="PHU_053"/>
      <sheetName val="R_A_B13"/>
      <sheetName val="H__Dasar3"/>
      <sheetName val="Rencana_Anggaran_Biaya3"/>
      <sheetName val="Harga_Satuan3"/>
      <sheetName val="D2_43"/>
      <sheetName val="D4_3_(TE)3"/>
      <sheetName val="D5_3_(TF)_3"/>
      <sheetName val="D8_3_(TJ)3"/>
      <sheetName val="_3"/>
      <sheetName val="Calc_3"/>
      <sheetName val="Produksi_&amp;_Scedule3"/>
      <sheetName val="Jual_Mtr_073"/>
      <sheetName val="Beli_Mtr_073"/>
      <sheetName val="Jual_Mtr_063"/>
      <sheetName val="Beli_Mtr_063"/>
      <sheetName val="KURVA_S3"/>
      <sheetName val="Analisa_&amp;_Upah3"/>
      <sheetName val="BoQ_C43"/>
      <sheetName val="KODE_BAHAN3"/>
      <sheetName val="KODE_UPAH3"/>
      <sheetName val="INPUT_AGST3"/>
      <sheetName val="Harsat_Elektrikal_3"/>
      <sheetName val="PENJUMLAHAN_TOTAL3"/>
      <sheetName val="BACK_UP_VOL__RELOKASI3"/>
      <sheetName val="DIV_53"/>
      <sheetName val="DIV_63"/>
      <sheetName val="DIV_7_13"/>
      <sheetName val="ASMSI_53"/>
      <sheetName val="ASMSI_63"/>
      <sheetName val="ASMSI_73"/>
      <sheetName val="3_1_(1)3"/>
      <sheetName val="5_1(1)3"/>
      <sheetName val="5_1(2)3"/>
      <sheetName val="5_2(1)3"/>
      <sheetName val="Agg__Hls-Ksr3"/>
      <sheetName val="RAB_Gedung_Utama3"/>
      <sheetName val="B-BLOW_13"/>
      <sheetName val="B-BLOW_23"/>
      <sheetName val="3-DIV2"/>
      <sheetName val="3-DIV3"/>
      <sheetName val="3-DIV8"/>
      <sheetName val="3-DIV10"/>
      <sheetName val="BoQ(APBN)"/>
      <sheetName val="Quarry"/>
      <sheetName val="ESCON"/>
      <sheetName val="Lt. 1 (A)"/>
      <sheetName val="QSS"/>
      <sheetName val="ISI1107A"/>
      <sheetName val="ISI1107B"/>
      <sheetName val="Detail Subcon Status"/>
      <sheetName val="Harga Bahan"/>
      <sheetName val="PS-Instr"/>
      <sheetName val="FORM"/>
      <sheetName val="Hargapek"/>
      <sheetName val="PS Elec"/>
      <sheetName val="VAC PS"/>
      <sheetName val="Multiplier"/>
      <sheetName val="Harsat Upah"/>
      <sheetName val="Accueil"/>
      <sheetName val="DKONSOL"/>
      <sheetName val="TABEL2"/>
      <sheetName val="Re-Mill Building  "/>
      <sheetName val="FORM-X-1"/>
      <sheetName val="RESIDU"/>
      <sheetName val="DISCLAIMER"/>
      <sheetName val="HASAT DASAR"/>
      <sheetName val="Harsat Bahan"/>
      <sheetName val="AC_C"/>
      <sheetName val="PivotNERACA"/>
      <sheetName val="komponen"/>
      <sheetName val="Probbl - Production"/>
      <sheetName val="UNITPRICE"/>
      <sheetName val="Direct Cost"/>
      <sheetName val="#REF"/>
      <sheetName val="Material-mr"/>
      <sheetName val="RIDOUT"/>
      <sheetName val="p3Ros"/>
      <sheetName val="dwa-01"/>
      <sheetName val="LO"/>
      <sheetName val="SCH2"/>
      <sheetName val="DAF-5"/>
      <sheetName val="Currency Rate"/>
      <sheetName val="Sat Bah _ Up"/>
      <sheetName val="ub"/>
      <sheetName val="HM"/>
      <sheetName val="BOI+harga"/>
      <sheetName val="DAFTAR BESI"/>
      <sheetName val="Wcw-01"/>
      <sheetName val="BILL 4"/>
      <sheetName val="Bill of Qty MEP"/>
      <sheetName val="nama PT."/>
      <sheetName val="AC"/>
      <sheetName val="Rekap_"/>
      <sheetName val="Header_Data"/>
      <sheetName val="REKAP_TOTAL"/>
      <sheetName val="Cover_page"/>
      <sheetName val="Faktor_Markup"/>
      <sheetName val="WC___SG"/>
      <sheetName val="OFFICE_2_LT"/>
      <sheetName val="Bill_1_-_9"/>
      <sheetName val="Bill_12"/>
      <sheetName val="Bill_10"/>
      <sheetName val="Rekap_1"/>
      <sheetName val="Header_Data1"/>
      <sheetName val="REKAP_TOTAL1"/>
      <sheetName val="Cover_page1"/>
      <sheetName val="Faktor_Markup1"/>
      <sheetName val="WC___SG1"/>
      <sheetName val="OFFICE_2_LT1"/>
      <sheetName val="Bill_1_-_91"/>
      <sheetName val="Bill_121"/>
      <sheetName val="Bill_101"/>
      <sheetName val="DAPUR"/>
      <sheetName val="INFR STR"/>
      <sheetName val="PAGAR KLLG"/>
      <sheetName val="Harga Jasa dan Material"/>
      <sheetName val="analis"/>
      <sheetName val="HARGA SAT."/>
      <sheetName val="PEMBESIAN BALOK INDUK!"/>
      <sheetName val="SBD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/>
      <sheetData sheetId="586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>
        <row r="23">
          <cell r="N23">
            <v>28.799999999999997</v>
          </cell>
        </row>
      </sheetData>
      <sheetData sheetId="637">
        <row r="23">
          <cell r="N23">
            <v>28.799999999999997</v>
          </cell>
        </row>
      </sheetData>
      <sheetData sheetId="638">
        <row r="23">
          <cell r="N23">
            <v>28.799999999999997</v>
          </cell>
        </row>
      </sheetData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Upah"/>
      <sheetName val="BAHAN-UPAH"/>
      <sheetName val="ANALISA1"/>
      <sheetName val="Sheet2 (2)"/>
      <sheetName val="RAB SIPIL"/>
      <sheetName val="RAB MEP"/>
      <sheetName val="SUMMARY"/>
      <sheetName val="kusen"/>
      <sheetName val="VOL.GDG A"/>
      <sheetName val="HARGA BESI PERLONJOR"/>
      <sheetName val="ANALISA SNI'13 "/>
      <sheetName val="Sheet1"/>
      <sheetName val="Sheet2"/>
      <sheetName val="analisa"/>
      <sheetName val="BAG-2"/>
      <sheetName val="5-ALAT(1)"/>
      <sheetName val="4-Basic Price"/>
      <sheetName val="Rekap"/>
      <sheetName val="BOQ"/>
      <sheetName val="DAF.HRG"/>
      <sheetName val="304-06"/>
      <sheetName val="304_06"/>
      <sheetName val="H.Satuan"/>
      <sheetName val="SAP"/>
      <sheetName val="T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61">
          <cell r="I461">
            <v>2425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-Total 2008"/>
      <sheetName val="Rekap-Sipil-08"/>
      <sheetName val="rinci-14,5MU"/>
      <sheetName val="Daftar-lisa terpakai sesuai PU "/>
      <sheetName val="Analisa"/>
      <sheetName val="Harga Dasar"/>
      <sheetName val="dasar"/>
      <sheetName val="Pipe"/>
      <sheetName val="Isolasi Luar Dalam"/>
      <sheetName val="Isolasi Luar"/>
      <sheetName val="harga"/>
      <sheetName val="ovrhed"/>
      <sheetName val="bahan"/>
      <sheetName val="bahan SNI"/>
      <sheetName val="slipsumpR"/>
      <sheetName val="hs_str"/>
      <sheetName val="ANALISA SNI'07(ubh bgsting)"/>
      <sheetName val="Steel-Twr"/>
      <sheetName val="RAB"/>
      <sheetName val="JOB'S"/>
      <sheetName val="FINISHING"/>
      <sheetName val="PLUMBING"/>
      <sheetName val="STRUKTUR"/>
      <sheetName val="SITE-E"/>
      <sheetName val="SIPIL-RAB-14,56 M-ANALISA-P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8">
          <cell r="B8" t="str">
            <v>UPAH TENAGA KERJA</v>
          </cell>
        </row>
        <row r="9">
          <cell r="B9" t="str">
            <v>Juru bor</v>
          </cell>
          <cell r="C9" t="str">
            <v>o.h</v>
          </cell>
          <cell r="D9">
            <v>75000</v>
          </cell>
          <cell r="F9" t="str">
            <v>u</v>
          </cell>
        </row>
        <row r="10">
          <cell r="B10" t="str">
            <v>Juru ukur</v>
          </cell>
          <cell r="C10" t="str">
            <v>o.h</v>
          </cell>
          <cell r="D10">
            <v>75000</v>
          </cell>
          <cell r="F10" t="str">
            <v>u</v>
          </cell>
        </row>
        <row r="11">
          <cell r="B11" t="str">
            <v>Kepala Tukang Batu</v>
          </cell>
          <cell r="C11" t="str">
            <v>o.h</v>
          </cell>
          <cell r="D11">
            <v>50000</v>
          </cell>
          <cell r="F11" t="str">
            <v>u</v>
          </cell>
        </row>
        <row r="12">
          <cell r="B12" t="str">
            <v>Kepala Tukang Besi</v>
          </cell>
          <cell r="C12" t="str">
            <v>o.h</v>
          </cell>
          <cell r="D12">
            <v>54000</v>
          </cell>
          <cell r="F12" t="str">
            <v>u</v>
          </cell>
        </row>
        <row r="13">
          <cell r="B13" t="str">
            <v>Kepala Tukang Kayu</v>
          </cell>
          <cell r="C13" t="str">
            <v>o.h</v>
          </cell>
          <cell r="D13">
            <v>51000</v>
          </cell>
          <cell r="F13" t="str">
            <v>u</v>
          </cell>
        </row>
        <row r="14">
          <cell r="B14" t="str">
            <v>Kepala Tukang Las</v>
          </cell>
          <cell r="C14" t="str">
            <v>o.h</v>
          </cell>
          <cell r="D14">
            <v>40000</v>
          </cell>
          <cell r="F14" t="str">
            <v>u</v>
          </cell>
        </row>
        <row r="15">
          <cell r="B15" t="str">
            <v>Kepala Tukang Listrik</v>
          </cell>
          <cell r="C15" t="str">
            <v>o.h</v>
          </cell>
          <cell r="D15">
            <v>40000</v>
          </cell>
          <cell r="F15" t="str">
            <v>u</v>
          </cell>
        </row>
        <row r="16">
          <cell r="B16" t="str">
            <v>Kepala Tukang Pipa</v>
          </cell>
          <cell r="C16" t="str">
            <v>o.h</v>
          </cell>
          <cell r="D16">
            <v>40000</v>
          </cell>
          <cell r="F16" t="str">
            <v>u</v>
          </cell>
        </row>
        <row r="17">
          <cell r="B17" t="str">
            <v>Mandor</v>
          </cell>
          <cell r="C17" t="str">
            <v>o.h</v>
          </cell>
          <cell r="D17">
            <v>54500</v>
          </cell>
          <cell r="F17" t="str">
            <v>u</v>
          </cell>
        </row>
        <row r="18">
          <cell r="B18" t="str">
            <v>Mekanik</v>
          </cell>
          <cell r="C18" t="str">
            <v>o.h</v>
          </cell>
          <cell r="D18">
            <v>49000</v>
          </cell>
          <cell r="F18" t="str">
            <v>u</v>
          </cell>
        </row>
        <row r="19">
          <cell r="B19" t="str">
            <v>Operator</v>
          </cell>
          <cell r="C19" t="str">
            <v>o.h</v>
          </cell>
          <cell r="D19">
            <v>50500</v>
          </cell>
          <cell r="F19" t="str">
            <v>u</v>
          </cell>
        </row>
        <row r="20">
          <cell r="B20" t="str">
            <v>Pekerja</v>
          </cell>
          <cell r="C20" t="str">
            <v>o.h</v>
          </cell>
          <cell r="D20">
            <v>33500</v>
          </cell>
          <cell r="F20" t="str">
            <v>u</v>
          </cell>
        </row>
        <row r="21">
          <cell r="B21" t="str">
            <v>Pembantu juru bor</v>
          </cell>
          <cell r="C21" t="str">
            <v>o.h</v>
          </cell>
          <cell r="D21">
            <v>50000</v>
          </cell>
          <cell r="F21" t="str">
            <v>u</v>
          </cell>
        </row>
        <row r="22">
          <cell r="B22" t="str">
            <v>Pembantu juru ukur</v>
          </cell>
          <cell r="C22" t="str">
            <v>o.h</v>
          </cell>
          <cell r="D22">
            <v>50000</v>
          </cell>
          <cell r="F22" t="str">
            <v>u</v>
          </cell>
        </row>
        <row r="23">
          <cell r="B23" t="str">
            <v>Sopir</v>
          </cell>
          <cell r="C23" t="str">
            <v>o.h</v>
          </cell>
          <cell r="D23">
            <v>30000</v>
          </cell>
          <cell r="F23" t="str">
            <v>u</v>
          </cell>
        </row>
        <row r="24">
          <cell r="B24" t="str">
            <v>Tukang Batu</v>
          </cell>
          <cell r="C24" t="str">
            <v>o.h</v>
          </cell>
          <cell r="D24">
            <v>43500</v>
          </cell>
          <cell r="F24" t="str">
            <v>u</v>
          </cell>
        </row>
        <row r="25">
          <cell r="B25" t="str">
            <v>Tukang Besi</v>
          </cell>
          <cell r="C25" t="str">
            <v>o.h</v>
          </cell>
          <cell r="D25">
            <v>40000</v>
          </cell>
          <cell r="F25" t="str">
            <v>u</v>
          </cell>
        </row>
        <row r="26">
          <cell r="B26" t="str">
            <v>Tukang Cat</v>
          </cell>
          <cell r="C26" t="str">
            <v>o.h</v>
          </cell>
          <cell r="D26">
            <v>35000</v>
          </cell>
          <cell r="F26" t="str">
            <v>u</v>
          </cell>
        </row>
        <row r="27">
          <cell r="B27" t="str">
            <v>Tukang Kayu</v>
          </cell>
          <cell r="C27" t="str">
            <v>o.h</v>
          </cell>
          <cell r="D27">
            <v>39500</v>
          </cell>
          <cell r="F27" t="str">
            <v>u</v>
          </cell>
        </row>
        <row r="28">
          <cell r="B28" t="str">
            <v>Tukang Las</v>
          </cell>
          <cell r="C28" t="str">
            <v>o.h</v>
          </cell>
          <cell r="D28">
            <v>35000</v>
          </cell>
          <cell r="F28" t="str">
            <v>u</v>
          </cell>
        </row>
        <row r="29">
          <cell r="B29" t="str">
            <v>Tukang Listrik</v>
          </cell>
          <cell r="C29" t="str">
            <v>o.h</v>
          </cell>
          <cell r="D29">
            <v>35000</v>
          </cell>
          <cell r="F29" t="str">
            <v>u</v>
          </cell>
        </row>
        <row r="30">
          <cell r="B30" t="str">
            <v>Tukang Pipa</v>
          </cell>
          <cell r="C30" t="str">
            <v>o.h</v>
          </cell>
          <cell r="D30">
            <v>35000</v>
          </cell>
          <cell r="F30" t="str">
            <v>u</v>
          </cell>
        </row>
        <row r="31">
          <cell r="B31" t="str">
            <v>BAHAN</v>
          </cell>
        </row>
        <row r="32">
          <cell r="B32" t="str">
            <v>Agregat Halus</v>
          </cell>
          <cell r="C32" t="str">
            <v>m³</v>
          </cell>
          <cell r="D32">
            <v>88000</v>
          </cell>
          <cell r="F32" t="str">
            <v>b</v>
          </cell>
        </row>
        <row r="33">
          <cell r="B33" t="str">
            <v>Agregat Kasar</v>
          </cell>
          <cell r="C33" t="str">
            <v>m³</v>
          </cell>
          <cell r="D33">
            <v>120000</v>
          </cell>
          <cell r="F33" t="str">
            <v>b</v>
          </cell>
        </row>
        <row r="34">
          <cell r="B34" t="str">
            <v>Agregat Kelas A</v>
          </cell>
          <cell r="C34" t="str">
            <v>m³</v>
          </cell>
          <cell r="D34">
            <v>125000</v>
          </cell>
          <cell r="F34" t="str">
            <v>b</v>
          </cell>
        </row>
        <row r="35">
          <cell r="B35" t="str">
            <v>Amplas</v>
          </cell>
          <cell r="C35" t="str">
            <v>lbr</v>
          </cell>
          <cell r="D35">
            <v>3000</v>
          </cell>
          <cell r="F35" t="str">
            <v>b</v>
          </cell>
        </row>
        <row r="36">
          <cell r="B36" t="str">
            <v>Angker 1"</v>
          </cell>
          <cell r="C36" t="str">
            <v>bh</v>
          </cell>
          <cell r="D36">
            <v>25000</v>
          </cell>
          <cell r="F36" t="str">
            <v>b</v>
          </cell>
        </row>
        <row r="37">
          <cell r="B37" t="str">
            <v>Aspalt</v>
          </cell>
          <cell r="C37" t="str">
            <v>kg</v>
          </cell>
          <cell r="D37">
            <v>7500</v>
          </cell>
          <cell r="F37" t="str">
            <v>b</v>
          </cell>
        </row>
        <row r="38">
          <cell r="B38" t="str">
            <v>Bahan Pengisi Pasir</v>
          </cell>
          <cell r="C38" t="str">
            <v>m³</v>
          </cell>
          <cell r="D38">
            <v>90000</v>
          </cell>
          <cell r="F38" t="str">
            <v>b</v>
          </cell>
        </row>
        <row r="39">
          <cell r="B39" t="str">
            <v>Baja Profil</v>
          </cell>
          <cell r="C39" t="str">
            <v>kg</v>
          </cell>
          <cell r="D39">
            <v>12000</v>
          </cell>
          <cell r="F39" t="str">
            <v>b</v>
          </cell>
        </row>
        <row r="40">
          <cell r="B40" t="str">
            <v>Batako</v>
          </cell>
          <cell r="C40" t="str">
            <v>bh</v>
          </cell>
          <cell r="D40">
            <v>1000</v>
          </cell>
          <cell r="F40" t="str">
            <v>b</v>
          </cell>
        </row>
        <row r="41">
          <cell r="B41" t="str">
            <v>Batu Kali</v>
          </cell>
          <cell r="C41" t="str">
            <v>m³</v>
          </cell>
          <cell r="D41">
            <v>85000</v>
          </cell>
          <cell r="F41" t="str">
            <v>b</v>
          </cell>
        </row>
        <row r="42">
          <cell r="B42" t="str">
            <v>Batu Pecah 1/2</v>
          </cell>
          <cell r="C42" t="str">
            <v>m³</v>
          </cell>
          <cell r="D42">
            <v>117000</v>
          </cell>
        </row>
        <row r="43">
          <cell r="B43" t="str">
            <v>Batu Pecah 2/3</v>
          </cell>
          <cell r="C43" t="str">
            <v>m³</v>
          </cell>
          <cell r="D43">
            <v>95000</v>
          </cell>
          <cell r="F43" t="str">
            <v>b</v>
          </cell>
        </row>
        <row r="44">
          <cell r="B44" t="str">
            <v>Batu Pecah 3/4</v>
          </cell>
          <cell r="C44" t="str">
            <v>m³</v>
          </cell>
          <cell r="D44">
            <v>95000</v>
          </cell>
          <cell r="F44" t="str">
            <v>b</v>
          </cell>
        </row>
        <row r="45">
          <cell r="B45" t="str">
            <v>Batu Pecah dia 15 cm</v>
          </cell>
          <cell r="C45" t="str">
            <v>m³</v>
          </cell>
          <cell r="D45">
            <v>85000</v>
          </cell>
          <cell r="F45" t="str">
            <v>b</v>
          </cell>
        </row>
        <row r="46">
          <cell r="B46" t="str">
            <v>Batu Pecah untuk Pengunci</v>
          </cell>
          <cell r="C46" t="str">
            <v>m³</v>
          </cell>
          <cell r="D46">
            <v>85000</v>
          </cell>
          <cell r="F46" t="str">
            <v>b</v>
          </cell>
        </row>
        <row r="47">
          <cell r="B47" t="str">
            <v>Besi Beton</v>
          </cell>
          <cell r="C47" t="str">
            <v>kg</v>
          </cell>
          <cell r="D47">
            <v>5500</v>
          </cell>
          <cell r="F47" t="str">
            <v>b</v>
          </cell>
        </row>
        <row r="48">
          <cell r="B48" t="str">
            <v>Besi Pelat, tebal 4 mm</v>
          </cell>
          <cell r="C48" t="str">
            <v>kg</v>
          </cell>
          <cell r="D48">
            <v>17500</v>
          </cell>
          <cell r="F48" t="str">
            <v>b</v>
          </cell>
        </row>
        <row r="49">
          <cell r="B49" t="str">
            <v>Beton Additives</v>
          </cell>
          <cell r="C49" t="str">
            <v>kg</v>
          </cell>
          <cell r="D49">
            <v>46000</v>
          </cell>
          <cell r="F49" t="str">
            <v>b</v>
          </cell>
        </row>
        <row r="50">
          <cell r="B50" t="str">
            <v>Cat Besi Anti karat</v>
          </cell>
          <cell r="C50" t="str">
            <v>kg</v>
          </cell>
          <cell r="D50">
            <v>65000</v>
          </cell>
          <cell r="F50" t="str">
            <v>b</v>
          </cell>
        </row>
        <row r="51">
          <cell r="B51" t="str">
            <v>Cat Kayu</v>
          </cell>
          <cell r="C51" t="str">
            <v>kg</v>
          </cell>
          <cell r="D51">
            <v>27500</v>
          </cell>
          <cell r="F51" t="str">
            <v>b</v>
          </cell>
        </row>
        <row r="52">
          <cell r="B52" t="str">
            <v>Cat Meni</v>
          </cell>
          <cell r="C52" t="str">
            <v>kg</v>
          </cell>
          <cell r="D52">
            <v>10000</v>
          </cell>
          <cell r="F52" t="str">
            <v>b</v>
          </cell>
        </row>
        <row r="53">
          <cell r="B53" t="str">
            <v>Cat Meni Besi</v>
          </cell>
          <cell r="C53" t="str">
            <v>kg</v>
          </cell>
          <cell r="D53">
            <v>25000</v>
          </cell>
          <cell r="F53" t="str">
            <v>b</v>
          </cell>
        </row>
        <row r="54">
          <cell r="B54" t="str">
            <v>Elastomer</v>
          </cell>
          <cell r="C54" t="str">
            <v>bh</v>
          </cell>
          <cell r="D54">
            <v>350000</v>
          </cell>
          <cell r="F54" t="str">
            <v>b</v>
          </cell>
        </row>
        <row r="55">
          <cell r="B55" t="str">
            <v>Kawat Beton</v>
          </cell>
          <cell r="C55" t="str">
            <v>kg</v>
          </cell>
          <cell r="D55">
            <v>11500</v>
          </cell>
          <cell r="F55" t="str">
            <v>b</v>
          </cell>
        </row>
        <row r="56">
          <cell r="B56" t="str">
            <v>Kawat Las (electrode)</v>
          </cell>
          <cell r="C56" t="str">
            <v>kg</v>
          </cell>
          <cell r="D56">
            <v>50000</v>
          </cell>
          <cell r="F56" t="str">
            <v>b</v>
          </cell>
        </row>
        <row r="57">
          <cell r="B57" t="str">
            <v>Kayu api</v>
          </cell>
          <cell r="C57" t="str">
            <v>m³</v>
          </cell>
          <cell r="D57">
            <v>125000</v>
          </cell>
          <cell r="F57" t="str">
            <v>b</v>
          </cell>
        </row>
        <row r="58">
          <cell r="B58" t="str">
            <v>Kayu Begisting</v>
          </cell>
          <cell r="C58" t="str">
            <v>m³</v>
          </cell>
          <cell r="D58">
            <v>1950000</v>
          </cell>
          <cell r="F58" t="str">
            <v>b</v>
          </cell>
        </row>
        <row r="59">
          <cell r="B59" t="str">
            <v>Kayu Kamper</v>
          </cell>
          <cell r="C59" t="str">
            <v>m³</v>
          </cell>
          <cell r="D59">
            <v>5500000</v>
          </cell>
          <cell r="F59" t="str">
            <v>b</v>
          </cell>
        </row>
        <row r="60">
          <cell r="B60" t="str">
            <v>Kayu kamper 6/12</v>
          </cell>
          <cell r="C60" t="str">
            <v>m³</v>
          </cell>
          <cell r="D60">
            <v>5500000</v>
          </cell>
          <cell r="F60" t="str">
            <v>b</v>
          </cell>
        </row>
        <row r="61">
          <cell r="B61" t="str">
            <v>Kerikil/Koral</v>
          </cell>
          <cell r="C61" t="str">
            <v>m³</v>
          </cell>
          <cell r="D61">
            <v>85000</v>
          </cell>
          <cell r="F61" t="str">
            <v>b</v>
          </cell>
        </row>
        <row r="62">
          <cell r="B62" t="str">
            <v>Minyak Cat</v>
          </cell>
          <cell r="C62" t="str">
            <v>kg</v>
          </cell>
          <cell r="D62">
            <v>35000</v>
          </cell>
          <cell r="F62" t="str">
            <v>b</v>
          </cell>
        </row>
        <row r="63">
          <cell r="B63" t="str">
            <v>Multipleks 9 mm</v>
          </cell>
          <cell r="C63" t="str">
            <v>kg</v>
          </cell>
          <cell r="D63">
            <v>105000</v>
          </cell>
          <cell r="F63" t="str">
            <v>b</v>
          </cell>
        </row>
        <row r="64">
          <cell r="B64" t="str">
            <v>Baut 3/4"</v>
          </cell>
          <cell r="C64" t="str">
            <v>bh</v>
          </cell>
          <cell r="D64">
            <v>6000</v>
          </cell>
        </row>
        <row r="65">
          <cell r="B65" t="str">
            <v>Baut 1"</v>
          </cell>
          <cell r="C65" t="str">
            <v>bh</v>
          </cell>
          <cell r="D65">
            <v>9500</v>
          </cell>
          <cell r="F65" t="str">
            <v>b</v>
          </cell>
        </row>
        <row r="66">
          <cell r="B66" t="str">
            <v>Paku</v>
          </cell>
          <cell r="C66" t="str">
            <v>kg</v>
          </cell>
          <cell r="D66">
            <v>9500</v>
          </cell>
          <cell r="F66" t="str">
            <v>b</v>
          </cell>
        </row>
        <row r="67">
          <cell r="B67" t="str">
            <v>Papan Kamper</v>
          </cell>
          <cell r="C67" t="str">
            <v>m³</v>
          </cell>
          <cell r="D67">
            <v>5700000</v>
          </cell>
          <cell r="F67" t="str">
            <v>b</v>
          </cell>
        </row>
        <row r="68">
          <cell r="B68" t="str">
            <v>Pasir Beton</v>
          </cell>
          <cell r="C68" t="str">
            <v>m³</v>
          </cell>
          <cell r="D68">
            <v>90000</v>
          </cell>
          <cell r="F68" t="str">
            <v>b</v>
          </cell>
        </row>
        <row r="69">
          <cell r="B69" t="str">
            <v>Pasir Pasang</v>
          </cell>
          <cell r="C69" t="str">
            <v>m³</v>
          </cell>
          <cell r="D69">
            <v>95000</v>
          </cell>
          <cell r="F69" t="str">
            <v>b</v>
          </cell>
        </row>
        <row r="70">
          <cell r="B70" t="str">
            <v>Pasir Urug</v>
          </cell>
          <cell r="C70" t="str">
            <v>m³</v>
          </cell>
          <cell r="D70">
            <v>68420</v>
          </cell>
          <cell r="F70" t="str">
            <v>b</v>
          </cell>
        </row>
        <row r="71">
          <cell r="B71" t="str">
            <v>Pemasak Aspal</v>
          </cell>
          <cell r="C71" t="str">
            <v>m³</v>
          </cell>
          <cell r="D71">
            <v>22500</v>
          </cell>
          <cell r="F71" t="str">
            <v>b</v>
          </cell>
        </row>
        <row r="72">
          <cell r="B72" t="str">
            <v>Pipa GIP Dia. 32 mm</v>
          </cell>
          <cell r="C72" t="str">
            <v>m</v>
          </cell>
          <cell r="D72">
            <v>29000</v>
          </cell>
          <cell r="F72" t="str">
            <v>b</v>
          </cell>
        </row>
        <row r="73">
          <cell r="B73" t="str">
            <v>Pipa Vent</v>
          </cell>
          <cell r="C73" t="str">
            <v>bh</v>
          </cell>
          <cell r="D73">
            <v>200000</v>
          </cell>
          <cell r="F73" t="str">
            <v>b</v>
          </cell>
        </row>
        <row r="74">
          <cell r="B74" t="str">
            <v>Pintu Besi (uk. 2 x 1.8 m)</v>
          </cell>
          <cell r="C74" t="str">
            <v>bh</v>
          </cell>
          <cell r="D74">
            <v>4500000</v>
          </cell>
          <cell r="F74" t="str">
            <v>b</v>
          </cell>
        </row>
        <row r="75">
          <cell r="B75" t="str">
            <v>Pelat beugel 4X 50 mm</v>
          </cell>
          <cell r="C75" t="str">
            <v>bh</v>
          </cell>
          <cell r="D75">
            <v>35000</v>
          </cell>
          <cell r="F75" t="str">
            <v>b</v>
          </cell>
        </row>
        <row r="76">
          <cell r="B76" t="str">
            <v>PVC Water Stop W = 300 mm</v>
          </cell>
          <cell r="C76" t="str">
            <v>m'</v>
          </cell>
          <cell r="D76">
            <v>70000</v>
          </cell>
          <cell r="F76" t="str">
            <v>b</v>
          </cell>
        </row>
        <row r="77">
          <cell r="B77" t="str">
            <v>Semen @ 50 kg</v>
          </cell>
          <cell r="C77" t="str">
            <v>zak</v>
          </cell>
          <cell r="D77">
            <v>39000</v>
          </cell>
          <cell r="F77" t="str">
            <v>b</v>
          </cell>
        </row>
        <row r="78">
          <cell r="B78" t="str">
            <v>Split Halus</v>
          </cell>
          <cell r="C78" t="str">
            <v>m³</v>
          </cell>
          <cell r="D78">
            <v>90000</v>
          </cell>
          <cell r="F78" t="str">
            <v>b</v>
          </cell>
        </row>
        <row r="79">
          <cell r="B79" t="str">
            <v>Tanah Urug</v>
          </cell>
          <cell r="C79" t="str">
            <v>m³</v>
          </cell>
          <cell r="D79">
            <v>78000</v>
          </cell>
          <cell r="F79" t="str">
            <v>b</v>
          </cell>
        </row>
        <row r="80">
          <cell r="B80" t="str">
            <v>Water Proping</v>
          </cell>
          <cell r="C80" t="str">
            <v>kg</v>
          </cell>
          <cell r="D80">
            <v>23440</v>
          </cell>
          <cell r="F80" t="str">
            <v>b</v>
          </cell>
        </row>
        <row r="81">
          <cell r="B81" t="str">
            <v>Pagar BRC, lbr. 2,40 m; t=1,20 m</v>
          </cell>
          <cell r="C81" t="str">
            <v>lbr</v>
          </cell>
          <cell r="D81">
            <v>160000</v>
          </cell>
        </row>
        <row r="82">
          <cell r="B82" t="str">
            <v>Mur-Baut</v>
          </cell>
          <cell r="C82" t="str">
            <v>bh</v>
          </cell>
          <cell r="D82">
            <v>5000</v>
          </cell>
        </row>
        <row r="83">
          <cell r="B83" t="str">
            <v>Tiang frame, GIP dia. 50 mm</v>
          </cell>
          <cell r="C83" t="str">
            <v>m</v>
          </cell>
          <cell r="D83">
            <v>52000</v>
          </cell>
        </row>
        <row r="84">
          <cell r="B84" t="str">
            <v>Klem</v>
          </cell>
          <cell r="C84" t="str">
            <v>bh</v>
          </cell>
          <cell r="D84">
            <v>1000</v>
          </cell>
        </row>
        <row r="85">
          <cell r="B85" t="str">
            <v>ALAT</v>
          </cell>
        </row>
        <row r="86">
          <cell r="B86" t="str">
            <v>Alat pemadat / stamper</v>
          </cell>
          <cell r="C86" t="str">
            <v>unit/jam</v>
          </cell>
          <cell r="D86">
            <v>15000</v>
          </cell>
          <cell r="F86" t="str">
            <v>a</v>
          </cell>
        </row>
        <row r="87">
          <cell r="B87" t="str">
            <v>Aspalt Finisher</v>
          </cell>
          <cell r="C87" t="str">
            <v>jam</v>
          </cell>
          <cell r="D87">
            <v>109000</v>
          </cell>
          <cell r="F87" t="str">
            <v>a</v>
          </cell>
        </row>
        <row r="88">
          <cell r="B88" t="str">
            <v>Tandem Roller</v>
          </cell>
          <cell r="C88" t="str">
            <v>jam</v>
          </cell>
          <cell r="D88">
            <v>70000</v>
          </cell>
          <cell r="F88" t="str">
            <v>a</v>
          </cell>
        </row>
        <row r="89">
          <cell r="B89" t="str">
            <v>P. Tyre Roller</v>
          </cell>
          <cell r="C89" t="str">
            <v>jam</v>
          </cell>
          <cell r="D89">
            <v>86000</v>
          </cell>
          <cell r="F89" t="str">
            <v>a</v>
          </cell>
        </row>
        <row r="90">
          <cell r="B90" t="str">
            <v>Waterpass</v>
          </cell>
          <cell r="C90" t="str">
            <v>unit/hr</v>
          </cell>
          <cell r="D90">
            <v>50000</v>
          </cell>
          <cell r="F90" t="str">
            <v>a</v>
          </cell>
        </row>
        <row r="91">
          <cell r="B91" t="str">
            <v>Sabit</v>
          </cell>
          <cell r="C91" t="str">
            <v>Bh</v>
          </cell>
          <cell r="D91">
            <v>15000</v>
          </cell>
          <cell r="F91" t="str">
            <v>a</v>
          </cell>
        </row>
        <row r="92">
          <cell r="B92" t="str">
            <v>Keranjang</v>
          </cell>
          <cell r="C92" t="str">
            <v>bh</v>
          </cell>
          <cell r="D92">
            <v>8500</v>
          </cell>
          <cell r="F92" t="str">
            <v>a</v>
          </cell>
        </row>
        <row r="93">
          <cell r="B93" t="str">
            <v>Pajong</v>
          </cell>
          <cell r="C93" t="str">
            <v>bh</v>
          </cell>
          <cell r="D93">
            <v>30000</v>
          </cell>
          <cell r="F93" t="str">
            <v>a</v>
          </cell>
        </row>
        <row r="94">
          <cell r="B94" t="str">
            <v>Ganco /linggis</v>
          </cell>
          <cell r="C94" t="str">
            <v>bh</v>
          </cell>
          <cell r="D94">
            <v>25000</v>
          </cell>
          <cell r="F94" t="str">
            <v>a</v>
          </cell>
        </row>
        <row r="95">
          <cell r="B95" t="str">
            <v>Pompa dia. 3"</v>
          </cell>
          <cell r="C95" t="str">
            <v>unit/hr</v>
          </cell>
          <cell r="D95">
            <v>77000</v>
          </cell>
          <cell r="F95" t="str">
            <v>a</v>
          </cell>
        </row>
        <row r="96">
          <cell r="B96" t="str">
            <v>Mesin Las</v>
          </cell>
          <cell r="C96" t="str">
            <v>unit/jam</v>
          </cell>
          <cell r="D96">
            <v>30257</v>
          </cell>
          <cell r="F96" t="str">
            <v>a</v>
          </cell>
        </row>
        <row r="97">
          <cell r="B97" t="str">
            <v>Kotak adukan</v>
          </cell>
          <cell r="C97" t="str">
            <v>bh</v>
          </cell>
          <cell r="D97">
            <v>75000</v>
          </cell>
          <cell r="F97" t="str">
            <v>a</v>
          </cell>
        </row>
        <row r="98">
          <cell r="B98" t="str">
            <v>Alat potong besi</v>
          </cell>
          <cell r="C98" t="str">
            <v>bh</v>
          </cell>
          <cell r="D98">
            <v>20000</v>
          </cell>
          <cell r="F98" t="str">
            <v>a</v>
          </cell>
        </row>
        <row r="99">
          <cell r="B99" t="str">
            <v>Concrete Mixer</v>
          </cell>
          <cell r="C99" t="str">
            <v>unit/jam</v>
          </cell>
          <cell r="D99">
            <v>168000</v>
          </cell>
          <cell r="F99" t="str">
            <v>a</v>
          </cell>
        </row>
        <row r="100">
          <cell r="B100" t="str">
            <v xml:space="preserve">Concrete Vibrator </v>
          </cell>
          <cell r="C100" t="str">
            <v>unit/jam</v>
          </cell>
          <cell r="D100">
            <v>33195</v>
          </cell>
          <cell r="F100" t="str">
            <v>a</v>
          </cell>
        </row>
        <row r="101">
          <cell r="B101" t="str">
            <v>Mesin Gerinda</v>
          </cell>
          <cell r="C101" t="str">
            <v>unit/hr</v>
          </cell>
          <cell r="D101">
            <v>40000</v>
          </cell>
          <cell r="F101" t="str">
            <v>a</v>
          </cell>
        </row>
        <row r="102">
          <cell r="B102" t="str">
            <v>Kereta dorong</v>
          </cell>
          <cell r="C102" t="str">
            <v>unit/hr</v>
          </cell>
          <cell r="D102">
            <v>19000</v>
          </cell>
          <cell r="F102" t="str">
            <v>a</v>
          </cell>
        </row>
        <row r="103">
          <cell r="B103" t="str">
            <v>Kunci-kunci</v>
          </cell>
          <cell r="C103" t="str">
            <v>unit/hr</v>
          </cell>
          <cell r="D103">
            <v>5000</v>
          </cell>
          <cell r="F103" t="str">
            <v>a</v>
          </cell>
        </row>
        <row r="104">
          <cell r="B104" t="str">
            <v>Katrol dan Kaki Tiga</v>
          </cell>
          <cell r="C104" t="str">
            <v>unit/hr</v>
          </cell>
          <cell r="D104">
            <v>75000</v>
          </cell>
          <cell r="F104" t="str">
            <v>a</v>
          </cell>
        </row>
        <row r="105">
          <cell r="B105" t="str">
            <v>Vibratory Roller</v>
          </cell>
          <cell r="C105" t="str">
            <v>jam</v>
          </cell>
          <cell r="D105">
            <v>118000</v>
          </cell>
          <cell r="F105" t="str">
            <v>a</v>
          </cell>
        </row>
        <row r="106">
          <cell r="B106" t="str">
            <v>Three Wheel Roller</v>
          </cell>
          <cell r="C106" t="str">
            <v>unit/hr</v>
          </cell>
          <cell r="D106">
            <v>135000</v>
          </cell>
          <cell r="F106" t="str">
            <v>a</v>
          </cell>
        </row>
        <row r="107">
          <cell r="B107" t="str">
            <v>AMP</v>
          </cell>
          <cell r="C107" t="str">
            <v>jam</v>
          </cell>
          <cell r="D107">
            <v>2431000</v>
          </cell>
          <cell r="F107" t="str">
            <v>a</v>
          </cell>
        </row>
        <row r="108">
          <cell r="B108" t="str">
            <v>Gergaji besi</v>
          </cell>
          <cell r="C108" t="str">
            <v>bh</v>
          </cell>
          <cell r="D108">
            <v>9000</v>
          </cell>
          <cell r="F108" t="str">
            <v>a</v>
          </cell>
        </row>
        <row r="109">
          <cell r="B109" t="str">
            <v>Gergaji kayu</v>
          </cell>
          <cell r="C109" t="str">
            <v>bh</v>
          </cell>
          <cell r="D109">
            <v>9000</v>
          </cell>
          <cell r="F109" t="str">
            <v>a</v>
          </cell>
        </row>
        <row r="110">
          <cell r="B110" t="str">
            <v>Kayu kasut</v>
          </cell>
          <cell r="C110" t="str">
            <v>bh</v>
          </cell>
          <cell r="D110">
            <v>7000</v>
          </cell>
          <cell r="F110" t="str">
            <v>a</v>
          </cell>
        </row>
        <row r="111">
          <cell r="B111" t="str">
            <v>Kunci pembekok besi</v>
          </cell>
          <cell r="C111" t="str">
            <v>bh</v>
          </cell>
          <cell r="D111">
            <v>5000</v>
          </cell>
          <cell r="F111" t="str">
            <v>a</v>
          </cell>
        </row>
        <row r="112">
          <cell r="B112" t="str">
            <v>Dump Truck</v>
          </cell>
          <cell r="C112" t="str">
            <v>jam</v>
          </cell>
          <cell r="D112">
            <v>120000</v>
          </cell>
          <cell r="F112" t="str">
            <v>a</v>
          </cell>
        </row>
        <row r="113">
          <cell r="B113" t="str">
            <v>Motor Grader</v>
          </cell>
          <cell r="C113" t="str">
            <v>jam</v>
          </cell>
          <cell r="D113">
            <v>195000</v>
          </cell>
          <cell r="F113" t="str">
            <v>a</v>
          </cell>
        </row>
        <row r="114">
          <cell r="B114" t="str">
            <v>Genset</v>
          </cell>
          <cell r="C114" t="str">
            <v>jam</v>
          </cell>
          <cell r="D114">
            <v>178000</v>
          </cell>
          <cell r="F114" t="str">
            <v>a</v>
          </cell>
        </row>
        <row r="115">
          <cell r="B115" t="str">
            <v>Ember</v>
          </cell>
          <cell r="C115" t="str">
            <v>bh</v>
          </cell>
          <cell r="D115">
            <v>10000</v>
          </cell>
          <cell r="F115" t="str">
            <v>a</v>
          </cell>
        </row>
        <row r="116">
          <cell r="B116" t="str">
            <v>Cangkul</v>
          </cell>
          <cell r="C116" t="str">
            <v>Bh</v>
          </cell>
          <cell r="D116">
            <v>25000</v>
          </cell>
          <cell r="E116" t="str">
            <v xml:space="preserve"> </v>
          </cell>
          <cell r="F116" t="str">
            <v>a</v>
          </cell>
        </row>
        <row r="117">
          <cell r="B117" t="str">
            <v xml:space="preserve">Wheel Loader </v>
          </cell>
          <cell r="C117" t="str">
            <v>jam</v>
          </cell>
          <cell r="D117">
            <v>135000</v>
          </cell>
          <cell r="E117" t="str">
            <v xml:space="preserve"> </v>
          </cell>
          <cell r="F117" t="str">
            <v>a</v>
          </cell>
        </row>
        <row r="118">
          <cell r="B118" t="str">
            <v>Mesin Bor Rotary</v>
          </cell>
          <cell r="C118" t="str">
            <v>unit/hr</v>
          </cell>
          <cell r="D118">
            <v>1400000</v>
          </cell>
          <cell r="F118" t="str">
            <v>a</v>
          </cell>
        </row>
        <row r="119">
          <cell r="B119" t="str">
            <v>Cetok</v>
          </cell>
          <cell r="C119" t="str">
            <v>bh</v>
          </cell>
          <cell r="D119">
            <v>5000</v>
          </cell>
          <cell r="F119" t="str">
            <v>a</v>
          </cell>
        </row>
        <row r="120">
          <cell r="B120" t="str">
            <v>Kuas</v>
          </cell>
          <cell r="C120" t="str">
            <v>bh</v>
          </cell>
          <cell r="D120">
            <v>3000</v>
          </cell>
          <cell r="F120" t="str">
            <v>a</v>
          </cell>
        </row>
        <row r="121">
          <cell r="B121" t="str">
            <v>Theodolith</v>
          </cell>
          <cell r="C121" t="str">
            <v>unit/hr</v>
          </cell>
          <cell r="D121">
            <v>50000</v>
          </cell>
          <cell r="F121" t="str">
            <v>a</v>
          </cell>
        </row>
        <row r="122">
          <cell r="B122" t="str">
            <v>Palu</v>
          </cell>
          <cell r="C122" t="str">
            <v>bh</v>
          </cell>
          <cell r="D122">
            <v>23000</v>
          </cell>
          <cell r="F122" t="str">
            <v>a</v>
          </cell>
        </row>
        <row r="123">
          <cell r="B123" t="str">
            <v>Alat bantu</v>
          </cell>
          <cell r="C123" t="str">
            <v>Ls</v>
          </cell>
          <cell r="D123">
            <v>1000</v>
          </cell>
          <cell r="F123" t="str">
            <v>a</v>
          </cell>
        </row>
        <row r="124">
          <cell r="B124" t="str">
            <v xml:space="preserve">Biaya Gilas </v>
          </cell>
          <cell r="C124" t="str">
            <v>hari</v>
          </cell>
          <cell r="D124">
            <v>12550000</v>
          </cell>
          <cell r="F124" t="str">
            <v>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analis"/>
      <sheetName val="asrama"/>
      <sheetName val="kantin"/>
      <sheetName val="rekap"/>
      <sheetName val="cover"/>
      <sheetName val="SITE-E"/>
      <sheetName val="har-sat"/>
      <sheetName val="H.Satuan"/>
      <sheetName val="RAW MATERIALS "/>
      <sheetName val="COST-PERSON-J.O."/>
      <sheetName val="RENTAL1"/>
      <sheetName val="upah"/>
      <sheetName val="Harga Dasar"/>
      <sheetName val="harga"/>
      <sheetName val="ovrhed"/>
      <sheetName val="NOMENKLATUR"/>
      <sheetName val="harga bahan"/>
      <sheetName val="slipsumpR"/>
      <sheetName val="Sat Bah _ Up"/>
      <sheetName val="Reservoir"/>
      <sheetName val="DATA"/>
      <sheetName val="ANalat"/>
      <sheetName val="BQ"/>
      <sheetName val="Anal Alat Type II A"/>
    </sheetNames>
    <sheetDataSet>
      <sheetData sheetId="0" refreshError="1"/>
      <sheetData sheetId="1">
        <row r="70">
          <cell r="J70">
            <v>331278</v>
          </cell>
        </row>
        <row r="88">
          <cell r="J88">
            <v>566505</v>
          </cell>
        </row>
        <row r="330">
          <cell r="J330">
            <v>3684431.777777778</v>
          </cell>
        </row>
        <row r="570">
          <cell r="J570">
            <v>66580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Acessoris"/>
      <sheetName val="Apartement"/>
      <sheetName val="Jembatan"/>
      <sheetName val="MallAC"/>
      <sheetName val="Ana Duct"/>
      <sheetName val="Hsd Duct"/>
      <sheetName val="Pipe"/>
      <sheetName val="Grille"/>
      <sheetName val="valve"/>
      <sheetName val="Dafmat"/>
      <sheetName val="DM"/>
      <sheetName val="Peghitungan"/>
      <sheetName val="MALL_K"/>
      <sheetName val="Item Tambahan"/>
      <sheetName val="APARTment_K"/>
      <sheetName val="Jembatan_K"/>
      <sheetName val="Isolasi Luar Dalam"/>
      <sheetName val="Isolasi Luar"/>
      <sheetName val="bahan"/>
      <sheetName val="sort2"/>
      <sheetName val="har-sat"/>
      <sheetName val="ARSITEKTUR"/>
      <sheetName val="analis"/>
      <sheetName val="BQ"/>
      <sheetName val="Anal Alat Type II A"/>
      <sheetName val="Harga Dasar"/>
      <sheetName val="Div2"/>
      <sheetName val="Rekap "/>
      <sheetName val="GKP"/>
      <sheetName val="Analisa"/>
      <sheetName val="Fill this out first___"/>
      <sheetName val="RAB"/>
      <sheetName val="Sat Bahan"/>
      <sheetName val="Sat Alat"/>
      <sheetName val="Sat Upah"/>
      <sheetName val="h.satuan"/>
      <sheetName val="An. 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 Penyengker"/>
      <sheetName val="BU TPA"/>
      <sheetName val="ANALISA SNI"/>
      <sheetName val="HARGA"/>
      <sheetName val="besi 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BAHAN"/>
      <sheetName val="analisa"/>
      <sheetName val="rab.Gedung"/>
      <sheetName val="rab.penataan"/>
      <sheetName val="rekap"/>
      <sheetName val="SCHEDULLE"/>
      <sheetName val="V-GEDUNG"/>
      <sheetName val="PENATAAN"/>
    </sheetNames>
    <sheetDataSet>
      <sheetData sheetId="0" refreshError="1"/>
      <sheetData sheetId="1" refreshError="1">
        <row r="136">
          <cell r="E136">
            <v>95000</v>
          </cell>
        </row>
        <row r="139">
          <cell r="E139">
            <v>9000</v>
          </cell>
        </row>
        <row r="140">
          <cell r="E140">
            <v>37500</v>
          </cell>
        </row>
        <row r="153">
          <cell r="E153">
            <v>250000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2"/>
    </sheetNames>
    <sheetDataSet>
      <sheetData sheetId="0">
        <row r="1">
          <cell r="A1" t="str">
            <v>ITEM PEMBAYARAN NO.</v>
          </cell>
          <cell r="D1" t="str">
            <v>:  2.1</v>
          </cell>
          <cell r="E1" t="str">
            <v>oke</v>
          </cell>
          <cell r="J1" t="str">
            <v xml:space="preserve">Analisa EI-21 </v>
          </cell>
          <cell r="T1" t="str">
            <v xml:space="preserve">Analisa EI-21 </v>
          </cell>
        </row>
        <row r="2">
          <cell r="A2" t="str">
            <v>JENIS PEKERJAAN</v>
          </cell>
          <cell r="D2" t="str">
            <v>:  Galian Utk Drainase, Saluran dan Saluran Air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2.1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Utk Drainase, Saluran dan Saluran Air</v>
          </cell>
          <cell r="R13" t="str">
            <v>TOTAL HARGA (Rp.)</v>
          </cell>
          <cell r="T13" t="str">
            <v>:</v>
          </cell>
          <cell r="U13">
            <v>32339.52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Q14">
            <v>0</v>
          </cell>
          <cell r="R14" t="str">
            <v>% THD. BIAYA PROYEK</v>
          </cell>
          <cell r="T14" t="str">
            <v>:</v>
          </cell>
          <cell r="U14">
            <v>7.6954069998812278E-4</v>
          </cell>
        </row>
        <row r="17">
          <cell r="A17" t="str">
            <v>II.</v>
          </cell>
          <cell r="C17" t="str">
            <v>URUTAN 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Penggalian dilakukan dengan menggunakan Excavator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Selanjutnya Excavator menuangkan material hasil</v>
          </cell>
          <cell r="R19" t="str">
            <v>(Rp.)</v>
          </cell>
          <cell r="S19" t="str">
            <v>(Rp.)</v>
          </cell>
        </row>
        <row r="20">
          <cell r="C20" t="str">
            <v>galian kedalam Dump Truck</v>
          </cell>
        </row>
        <row r="21">
          <cell r="A21">
            <v>3</v>
          </cell>
          <cell r="C21" t="str">
            <v>Dump Truck membuang material hasil galian keluar</v>
          </cell>
        </row>
        <row r="22">
          <cell r="C22" t="str">
            <v>lokasi jalan sejauh</v>
          </cell>
          <cell r="G22" t="str">
            <v>L</v>
          </cell>
          <cell r="H22">
            <v>5</v>
          </cell>
          <cell r="I22" t="str">
            <v>Km</v>
          </cell>
          <cell r="L22" t="str">
            <v>A.</v>
          </cell>
          <cell r="N22" t="str">
            <v>TENAGA</v>
          </cell>
        </row>
        <row r="23">
          <cell r="A23">
            <v>4</v>
          </cell>
          <cell r="C23" t="str">
            <v>Sekelompok pekerja akan merapikan hasil galian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3.6504440701875605E-2</v>
          </cell>
          <cell r="R24">
            <v>2857.14</v>
          </cell>
          <cell r="U24">
            <v>104.29829770695686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9.1261101754689013E-3</v>
          </cell>
          <cell r="R25">
            <v>3214.29</v>
          </cell>
          <cell r="U25">
            <v>29.333964675907936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R28" t="str">
            <v xml:space="preserve">JUMLAH HARGA TENAGA   </v>
          </cell>
          <cell r="U28">
            <v>133.63226238286478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7">
          <cell r="C37" t="str">
            <v>Faktor Konversi</v>
          </cell>
          <cell r="G37" t="str">
            <v>Fv</v>
          </cell>
          <cell r="H37">
            <v>0.9</v>
          </cell>
        </row>
        <row r="39">
          <cell r="C39" t="str">
            <v>Waktu siklus</v>
          </cell>
          <cell r="G39" t="str">
            <v>Ts1</v>
          </cell>
          <cell r="R39" t="str">
            <v xml:space="preserve">JUMLAH HARGA BAHAN   </v>
          </cell>
          <cell r="U39">
            <v>0</v>
          </cell>
        </row>
        <row r="40">
          <cell r="C40" t="str">
            <v>- Menggali,  memuat dan berputar</v>
          </cell>
          <cell r="G40" t="str">
            <v>T1</v>
          </cell>
          <cell r="H40">
            <v>0.317</v>
          </cell>
          <cell r="I40" t="str">
            <v>menit</v>
          </cell>
        </row>
        <row r="41">
          <cell r="C41" t="str">
            <v>- Lain-lain</v>
          </cell>
          <cell r="G41" t="str">
            <v>T2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2">
          <cell r="G42" t="str">
            <v>Ts1</v>
          </cell>
          <cell r="H42">
            <v>0.317</v>
          </cell>
          <cell r="I42" t="str">
            <v>menit</v>
          </cell>
        </row>
        <row r="43"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9.1261101754689013E-3</v>
          </cell>
          <cell r="R43">
            <v>238185.05650827778</v>
          </cell>
          <cell r="U43">
            <v>2173.7030678448291</v>
          </cell>
        </row>
        <row r="44">
          <cell r="C44" t="str">
            <v>Kap. Prod. / jam =</v>
          </cell>
          <cell r="D44" t="str">
            <v>V  x Fb x Fa x Fv x  60</v>
          </cell>
          <cell r="G44" t="str">
            <v>Q1</v>
          </cell>
          <cell r="H44">
            <v>109.5757097791798</v>
          </cell>
          <cell r="I44" t="str">
            <v xml:space="preserve">M3  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0.16982088218140085</v>
          </cell>
          <cell r="R44">
            <v>153645.58193291764</v>
          </cell>
          <cell r="U44">
            <v>26092.228267122777</v>
          </cell>
        </row>
        <row r="45">
          <cell r="D45" t="str">
            <v>Ts1 x Fk</v>
          </cell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1000</v>
          </cell>
          <cell r="U45">
            <v>1000</v>
          </cell>
        </row>
        <row r="47">
          <cell r="C47" t="str">
            <v>Koefisien Alat / M3</v>
          </cell>
          <cell r="D47" t="str">
            <v xml:space="preserve"> =  1  :  Q1</v>
          </cell>
          <cell r="G47" t="str">
            <v>-</v>
          </cell>
          <cell r="H47">
            <v>9.1261101754689013E-3</v>
          </cell>
          <cell r="I47" t="str">
            <v>Jam</v>
          </cell>
        </row>
        <row r="50">
          <cell r="R50" t="str">
            <v xml:space="preserve">JUMLAH HARGA PERALATAN   </v>
          </cell>
          <cell r="U50">
            <v>29265.931334967605</v>
          </cell>
        </row>
        <row r="51">
          <cell r="A51" t="str">
            <v xml:space="preserve">   2.b.</v>
          </cell>
          <cell r="C51" t="str">
            <v>DUMP TRUCK</v>
          </cell>
          <cell r="G51" t="str">
            <v>(E08)</v>
          </cell>
        </row>
        <row r="52">
          <cell r="C52" t="str">
            <v>Kaasitas bak</v>
          </cell>
          <cell r="G52" t="str">
            <v>V</v>
          </cell>
          <cell r="H52">
            <v>4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29399.563597350469</v>
          </cell>
        </row>
        <row r="53">
          <cell r="C53" t="str">
            <v>Faktor 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2939.956359735047</v>
          </cell>
        </row>
        <row r="54">
          <cell r="C54" t="str">
            <v>Kecepatan rata-rata bermuatan</v>
          </cell>
          <cell r="G54" t="str">
            <v>v1</v>
          </cell>
          <cell r="H54">
            <v>20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32339.519957085515</v>
          </cell>
        </row>
        <row r="55">
          <cell r="C55" t="str">
            <v>Kecepatan rata-rata kosong</v>
          </cell>
          <cell r="G55" t="str">
            <v>v2</v>
          </cell>
          <cell r="H55">
            <v>30</v>
          </cell>
          <cell r="I55" t="str">
            <v>Km/Jam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 siklus  :</v>
          </cell>
          <cell r="G56" t="str">
            <v>Ts2</v>
          </cell>
          <cell r="N56" t="str">
            <v>berat untuk bahan-bahan.</v>
          </cell>
        </row>
        <row r="57">
          <cell r="C57" t="str">
            <v>- Waktu tempuh isi</v>
          </cell>
          <cell r="E57" t="str">
            <v>=   (L  :  v1)  x  60</v>
          </cell>
          <cell r="G57" t="str">
            <v>T1</v>
          </cell>
          <cell r="H57">
            <v>15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</v>
          </cell>
          <cell r="E58" t="str">
            <v>=   (L  :  v2)  x  60</v>
          </cell>
          <cell r="G58" t="str">
            <v>T2</v>
          </cell>
          <cell r="H58">
            <v>10</v>
          </cell>
          <cell r="I58" t="str">
            <v>menit</v>
          </cell>
          <cell r="N58" t="str">
            <v>mata pembayaran.</v>
          </cell>
        </row>
        <row r="59">
          <cell r="C59" t="str">
            <v>- Muat</v>
          </cell>
          <cell r="E59" t="str">
            <v>=   (V  :  Q1) x 60</v>
          </cell>
          <cell r="G59" t="str">
            <v>T3</v>
          </cell>
          <cell r="H59">
            <v>2.1902664421125362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C60" t="str">
            <v>- Lain-lain</v>
          </cell>
          <cell r="G60" t="str">
            <v>T4</v>
          </cell>
          <cell r="H60">
            <v>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G61" t="str">
            <v>Ts2</v>
          </cell>
          <cell r="H61">
            <v>28.190266442112538</v>
          </cell>
          <cell r="I61" t="str">
            <v>menit</v>
          </cell>
          <cell r="N61" t="str">
            <v>yang dibayar dari kontrak) dan biaya-biaya lainnya.</v>
          </cell>
        </row>
        <row r="62">
          <cell r="J62" t="str">
            <v>Berlanjut ke halaman berikut</v>
          </cell>
        </row>
        <row r="63">
          <cell r="A63" t="str">
            <v>ITEM PEMBAYARAN NO.</v>
          </cell>
          <cell r="D63" t="str">
            <v>:  2.1</v>
          </cell>
          <cell r="J63" t="str">
            <v xml:space="preserve">Analisa EI-21 </v>
          </cell>
        </row>
        <row r="64">
          <cell r="A64" t="str">
            <v>JENIS PEKERJAAN</v>
          </cell>
          <cell r="D64" t="str">
            <v>:  Galian Utk Drainase, Saluran dan Saluran Air</v>
          </cell>
        </row>
        <row r="65">
          <cell r="A65" t="str">
            <v>SATUAN PEMBAYARAN</v>
          </cell>
          <cell r="D65" t="str">
            <v>:  M3</v>
          </cell>
          <cell r="J65" t="str">
            <v xml:space="preserve">         URAIAN ANALISA HARGA SATUAN</v>
          </cell>
        </row>
        <row r="66">
          <cell r="J66" t="str">
            <v>Lanjutan</v>
          </cell>
        </row>
        <row r="68">
          <cell r="A68" t="str">
            <v>No.</v>
          </cell>
          <cell r="C68" t="str">
            <v>U R A I A N</v>
          </cell>
          <cell r="G68" t="str">
            <v>KODE</v>
          </cell>
          <cell r="H68" t="str">
            <v>KOEF.</v>
          </cell>
          <cell r="I68" t="str">
            <v>SATUAN</v>
          </cell>
          <cell r="J68" t="str">
            <v>KETERANGAN</v>
          </cell>
        </row>
        <row r="71">
          <cell r="C71" t="str">
            <v>Kapasitas Produksi / Jam   =</v>
          </cell>
          <cell r="E71" t="str">
            <v>V x Fa x 60</v>
          </cell>
          <cell r="G71" t="str">
            <v>Q2</v>
          </cell>
          <cell r="H71">
            <v>5.888557326723876</v>
          </cell>
          <cell r="I71" t="str">
            <v>M3</v>
          </cell>
        </row>
        <row r="72">
          <cell r="E72" t="str">
            <v xml:space="preserve">    Fk x Ts2</v>
          </cell>
        </row>
        <row r="75">
          <cell r="C75" t="str">
            <v>Koefisien Alat / M3</v>
          </cell>
          <cell r="D75" t="str">
            <v xml:space="preserve"> =  1  :  Q2</v>
          </cell>
          <cell r="G75" t="str">
            <v>-</v>
          </cell>
          <cell r="H75">
            <v>0.16982088218140085</v>
          </cell>
          <cell r="I75" t="str">
            <v>Jam</v>
          </cell>
        </row>
        <row r="78">
          <cell r="A78" t="str">
            <v>2.d.</v>
          </cell>
          <cell r="C78" t="str">
            <v>ALAT  BANTU</v>
          </cell>
        </row>
        <row r="79">
          <cell r="C79" t="str">
            <v>Diperlukan alat-alat bantu kecil</v>
          </cell>
          <cell r="J79" t="str">
            <v>Lump Sump</v>
          </cell>
        </row>
        <row r="80">
          <cell r="C80" t="str">
            <v>- Sekop</v>
          </cell>
        </row>
        <row r="81">
          <cell r="C81" t="str">
            <v>- Keranjang + Sapu</v>
          </cell>
        </row>
        <row r="83">
          <cell r="A83" t="str">
            <v xml:space="preserve">   3.</v>
          </cell>
          <cell r="C83" t="str">
            <v>TENAGA</v>
          </cell>
        </row>
        <row r="84">
          <cell r="C84" t="str">
            <v>Produksi menentukan : EXCAVATOR</v>
          </cell>
          <cell r="G84" t="str">
            <v>Q1</v>
          </cell>
          <cell r="H84">
            <v>109.5757097791798</v>
          </cell>
          <cell r="I84" t="str">
            <v>M3/Jam</v>
          </cell>
        </row>
        <row r="85">
          <cell r="C85" t="str">
            <v>Produksi Galian / hari  =  Tk x Q1</v>
          </cell>
          <cell r="G85" t="str">
            <v>Qt</v>
          </cell>
          <cell r="H85">
            <v>767.02996845425866</v>
          </cell>
          <cell r="I85" t="str">
            <v>M3</v>
          </cell>
        </row>
        <row r="86">
          <cell r="C86" t="str">
            <v>Kebutuhan tenaga :</v>
          </cell>
        </row>
        <row r="87">
          <cell r="D87" t="str">
            <v>- Pekerja</v>
          </cell>
          <cell r="G87" t="str">
            <v>P</v>
          </cell>
          <cell r="H87">
            <v>4</v>
          </cell>
          <cell r="I87" t="str">
            <v>orang</v>
          </cell>
        </row>
        <row r="88">
          <cell r="D88" t="str">
            <v>- Mandor</v>
          </cell>
          <cell r="G88" t="str">
            <v>M</v>
          </cell>
          <cell r="H88">
            <v>1</v>
          </cell>
          <cell r="I88" t="str">
            <v>orang</v>
          </cell>
        </row>
        <row r="90">
          <cell r="C90" t="str">
            <v>Koefisien tenaga / M3   :</v>
          </cell>
        </row>
        <row r="91">
          <cell r="D91" t="str">
            <v>- Pekerja</v>
          </cell>
          <cell r="E91" t="str">
            <v>= (Tk x P) : Qt</v>
          </cell>
          <cell r="G91" t="str">
            <v>(L01)</v>
          </cell>
          <cell r="H91">
            <v>3.6504440701875605E-2</v>
          </cell>
          <cell r="I91" t="str">
            <v>Jam</v>
          </cell>
        </row>
        <row r="92">
          <cell r="D92" t="str">
            <v>- Mandor</v>
          </cell>
          <cell r="E92" t="str">
            <v>= (Tk x M) : Qt</v>
          </cell>
          <cell r="G92" t="str">
            <v>(L03)</v>
          </cell>
          <cell r="H92">
            <v>9.1261101754689013E-3</v>
          </cell>
          <cell r="I92" t="str">
            <v>Jam</v>
          </cell>
        </row>
        <row r="94">
          <cell r="A94" t="str">
            <v>4.</v>
          </cell>
          <cell r="C94" t="str">
            <v>HARGA DASAR SATUAN UPAH, BAHAN DAN ALAT</v>
          </cell>
        </row>
        <row r="95">
          <cell r="C95" t="str">
            <v>Lihat lampiran.</v>
          </cell>
        </row>
        <row r="97">
          <cell r="A97" t="str">
            <v>5.</v>
          </cell>
          <cell r="C97" t="str">
            <v>ANALISA HARGA SATUAN PEKERJAAN</v>
          </cell>
        </row>
        <row r="98">
          <cell r="C98" t="str">
            <v>Lihat perhitungan dalam FORMULIR STANDAR UNTUK</v>
          </cell>
        </row>
        <row r="99">
          <cell r="C99" t="str">
            <v>PEREKEMAN ANALISA MASING-MASING HARGA</v>
          </cell>
        </row>
        <row r="100">
          <cell r="C100" t="str">
            <v>SATUAN.</v>
          </cell>
        </row>
        <row r="101">
          <cell r="C101" t="str">
            <v>Didapat Harga Satuan Pekerjaan :</v>
          </cell>
        </row>
        <row r="103">
          <cell r="C103" t="str">
            <v xml:space="preserve">Rp.  </v>
          </cell>
          <cell r="D103">
            <v>32339.519957085515</v>
          </cell>
          <cell r="E103" t="str">
            <v xml:space="preserve"> / M3</v>
          </cell>
        </row>
        <row r="106">
          <cell r="A106" t="str">
            <v>6.</v>
          </cell>
          <cell r="C106" t="str">
            <v>WAKTU PELAKSANAAN YANG DIPERLUKAN</v>
          </cell>
        </row>
        <row r="107">
          <cell r="C107" t="str">
            <v>Masa Pelaksanaan :</v>
          </cell>
          <cell r="D107" t="str">
            <v>. . . . . . . . . . . .</v>
          </cell>
          <cell r="E107" t="str">
            <v>bulan</v>
          </cell>
        </row>
        <row r="109">
          <cell r="A109" t="str">
            <v>7.</v>
          </cell>
          <cell r="C109" t="str">
            <v>VOLUME PEKERJAAN YANG DIPERLUKAN</v>
          </cell>
        </row>
        <row r="110">
          <cell r="C110" t="str">
            <v>Volume pekerjaan  :</v>
          </cell>
          <cell r="D110">
            <v>1</v>
          </cell>
          <cell r="E110" t="str">
            <v>M3</v>
          </cell>
        </row>
        <row r="121">
          <cell r="T121" t="str">
            <v xml:space="preserve">Analisa LI-22 </v>
          </cell>
        </row>
        <row r="123">
          <cell r="A123" t="str">
            <v>ITEM PEMBAYARAN NO.</v>
          </cell>
          <cell r="D123" t="str">
            <v>:  2.2</v>
          </cell>
          <cell r="E123" t="str">
            <v>oke</v>
          </cell>
          <cell r="J123" t="str">
            <v xml:space="preserve">Analisa EI-22 </v>
          </cell>
        </row>
        <row r="124">
          <cell r="A124" t="str">
            <v>JENIS PEKERJAAN</v>
          </cell>
          <cell r="D124" t="str">
            <v>:  Pasangan Batu Dengan Mortar untuk Saluran</v>
          </cell>
          <cell r="L124" t="str">
            <v>FORMULIR STANDAR UNTUK</v>
          </cell>
        </row>
        <row r="125">
          <cell r="A125" t="str">
            <v>SATUAN PEMBAYARAN</v>
          </cell>
          <cell r="D125" t="str">
            <v>:  M3</v>
          </cell>
          <cell r="J125" t="str">
            <v xml:space="preserve">         URAIAN ANALISA HARGA SATUAN</v>
          </cell>
          <cell r="L125" t="str">
            <v>PEREKAMAN ANALISA MASING-MASING HARGA SATUAN</v>
          </cell>
        </row>
        <row r="126">
          <cell r="L126" t="str">
            <v/>
          </cell>
        </row>
        <row r="128">
          <cell r="A128" t="str">
            <v>No.</v>
          </cell>
          <cell r="C128" t="str">
            <v>U R A I A N</v>
          </cell>
          <cell r="G128" t="str">
            <v>KODE</v>
          </cell>
          <cell r="H128" t="str">
            <v>KOEF.</v>
          </cell>
          <cell r="I128" t="str">
            <v>SATUAN</v>
          </cell>
          <cell r="J128" t="str">
            <v>KETERANGAN</v>
          </cell>
        </row>
        <row r="129">
          <cell r="L129" t="str">
            <v>PROYEK</v>
          </cell>
          <cell r="O129" t="str">
            <v>:</v>
          </cell>
        </row>
        <row r="130">
          <cell r="L130" t="str">
            <v>No. PAKET KONTRAK</v>
          </cell>
          <cell r="O130" t="str">
            <v>:</v>
          </cell>
        </row>
        <row r="131">
          <cell r="A131" t="str">
            <v>I.</v>
          </cell>
          <cell r="C131" t="str">
            <v>ASUMSI</v>
          </cell>
          <cell r="L131" t="str">
            <v>NAMA PAKET</v>
          </cell>
          <cell r="O131" t="str">
            <v>:</v>
          </cell>
        </row>
        <row r="132">
          <cell r="A132">
            <v>1</v>
          </cell>
          <cell r="C132" t="str">
            <v>Menggunakan alat (cara mekanik)</v>
          </cell>
          <cell r="L132" t="str">
            <v>PROP / KAB / KODYA</v>
          </cell>
          <cell r="O132" t="str">
            <v>:</v>
          </cell>
        </row>
        <row r="133">
          <cell r="A133">
            <v>2</v>
          </cell>
          <cell r="C133" t="str">
            <v>Lokasi pekerjaan : sepanjang jalan</v>
          </cell>
          <cell r="L133" t="str">
            <v>ITEM PEMBAYARAN NO.</v>
          </cell>
          <cell r="O133" t="str">
            <v>:  2.2</v>
          </cell>
          <cell r="R133" t="str">
            <v>PERKIRAAN VOL. PEK.</v>
          </cell>
          <cell r="T133" t="str">
            <v>:</v>
          </cell>
          <cell r="U133">
            <v>1</v>
          </cell>
        </row>
        <row r="134">
          <cell r="A134">
            <v>3</v>
          </cell>
          <cell r="C134" t="str">
            <v>Bahan dasar (batu, pasir dan semen) diterima</v>
          </cell>
          <cell r="L134" t="str">
            <v>JENIS PEKERJAAN</v>
          </cell>
          <cell r="O134" t="str">
            <v>:  Pasangan Batu Dengan Mortar untuk Saluran</v>
          </cell>
          <cell r="R134" t="str">
            <v>TOTAL HARGA (Rp.)</v>
          </cell>
          <cell r="T134" t="str">
            <v>:</v>
          </cell>
          <cell r="U134">
            <v>32339.52</v>
          </cell>
        </row>
        <row r="135">
          <cell r="C135" t="str">
            <v>seluruhnya di lokasi pekerjaan</v>
          </cell>
          <cell r="L135" t="str">
            <v>SATUAN PEMBAYARAN</v>
          </cell>
          <cell r="O135" t="str">
            <v>:  M3</v>
          </cell>
          <cell r="R135" t="str">
            <v>% THD. BIAYA PROYEK</v>
          </cell>
          <cell r="T135" t="str">
            <v>:</v>
          </cell>
          <cell r="U135" t="e">
            <v>#DIV/0!</v>
          </cell>
        </row>
        <row r="136">
          <cell r="A136">
            <v>4</v>
          </cell>
          <cell r="C136" t="str">
            <v>Jarak rata-rata Base camp ke lokasi pekerjaan</v>
          </cell>
          <cell r="G136" t="str">
            <v>L</v>
          </cell>
          <cell r="H136">
            <v>8.7249999999999996</v>
          </cell>
          <cell r="I136" t="str">
            <v>KM</v>
          </cell>
        </row>
        <row r="137">
          <cell r="A137">
            <v>5</v>
          </cell>
          <cell r="C137" t="str">
            <v>Jam kerja efektif per-hari</v>
          </cell>
          <cell r="G137" t="str">
            <v>Tk</v>
          </cell>
          <cell r="H137">
            <v>7</v>
          </cell>
          <cell r="I137" t="str">
            <v>jam</v>
          </cell>
        </row>
        <row r="138">
          <cell r="A138">
            <v>6</v>
          </cell>
          <cell r="C138" t="str">
            <v>Perbandingan Pasir &amp; Semen</v>
          </cell>
          <cell r="E138" t="str">
            <v>: - Volume Semen</v>
          </cell>
          <cell r="G138" t="str">
            <v>Sm</v>
          </cell>
          <cell r="H138">
            <v>20</v>
          </cell>
          <cell r="I138" t="str">
            <v>%</v>
          </cell>
          <cell r="J138" t="str">
            <v xml:space="preserve"> Kuat Tekan min.</v>
          </cell>
          <cell r="Q138" t="str">
            <v>PERKIRAAN</v>
          </cell>
          <cell r="R138" t="str">
            <v>HARGA</v>
          </cell>
          <cell r="S138" t="str">
            <v>JUMLAH</v>
          </cell>
        </row>
        <row r="139">
          <cell r="E139" t="str">
            <v>: - Volume Pasir</v>
          </cell>
          <cell r="G139" t="str">
            <v>Ps</v>
          </cell>
          <cell r="H139">
            <v>80</v>
          </cell>
          <cell r="I139" t="str">
            <v>%</v>
          </cell>
          <cell r="J139" t="str">
            <v xml:space="preserve"> 50 kg/cm2</v>
          </cell>
          <cell r="L139" t="str">
            <v>NO.</v>
          </cell>
          <cell r="N139" t="str">
            <v>KOMPONEN</v>
          </cell>
          <cell r="P139" t="str">
            <v>SATUAN</v>
          </cell>
          <cell r="Q139" t="str">
            <v>KUANTITAS</v>
          </cell>
          <cell r="R139" t="str">
            <v>SATUAN</v>
          </cell>
          <cell r="S139" t="str">
            <v>HARGA</v>
          </cell>
        </row>
        <row r="140">
          <cell r="A140">
            <v>7</v>
          </cell>
          <cell r="C140" t="str">
            <v>Perbandingan Batu &amp; Mortar  :</v>
          </cell>
          <cell r="R140" t="str">
            <v>(Rp.)</v>
          </cell>
          <cell r="S140" t="str">
            <v>(Rp.)</v>
          </cell>
        </row>
        <row r="141">
          <cell r="C141" t="str">
            <v>- Batu</v>
          </cell>
          <cell r="G141" t="str">
            <v>Bt</v>
          </cell>
          <cell r="H141">
            <v>60</v>
          </cell>
          <cell r="I141" t="str">
            <v>%</v>
          </cell>
        </row>
        <row r="142">
          <cell r="C142" t="str">
            <v>- Mortar (campuran semen &amp; pasir)</v>
          </cell>
          <cell r="G142" t="str">
            <v>Mr</v>
          </cell>
          <cell r="H142">
            <v>40</v>
          </cell>
          <cell r="I142" t="str">
            <v>%</v>
          </cell>
        </row>
        <row r="143">
          <cell r="A143">
            <v>8</v>
          </cell>
          <cell r="C143" t="str">
            <v>Berat Jenis Bahan  :</v>
          </cell>
          <cell r="L143" t="str">
            <v>A.</v>
          </cell>
          <cell r="N143" t="str">
            <v>TENAGA</v>
          </cell>
        </row>
        <row r="144">
          <cell r="C144" t="str">
            <v>- Pasangan Batu Dengan Mortar</v>
          </cell>
          <cell r="G144" t="str">
            <v>D1</v>
          </cell>
          <cell r="H144">
            <v>2.4</v>
          </cell>
          <cell r="I144" t="str">
            <v>ton/M3</v>
          </cell>
        </row>
        <row r="145">
          <cell r="C145" t="str">
            <v>- Batu</v>
          </cell>
          <cell r="G145" t="str">
            <v>D2</v>
          </cell>
          <cell r="H145">
            <v>1.6</v>
          </cell>
          <cell r="I145" t="str">
            <v>ton/M3</v>
          </cell>
          <cell r="L145" t="str">
            <v>1.</v>
          </cell>
          <cell r="N145" t="str">
            <v>Pekerja</v>
          </cell>
          <cell r="O145" t="str">
            <v>(L01)</v>
          </cell>
          <cell r="P145" t="str">
            <v>jam</v>
          </cell>
          <cell r="Q145">
            <v>5.2208835341365463</v>
          </cell>
          <cell r="R145">
            <v>2857.14</v>
          </cell>
          <cell r="U145">
            <v>14916.795180722891</v>
          </cell>
        </row>
        <row r="146">
          <cell r="C146" t="str">
            <v>- Adukan (mortar)</v>
          </cell>
          <cell r="G146" t="str">
            <v>D3</v>
          </cell>
          <cell r="H146">
            <v>1.8</v>
          </cell>
          <cell r="I146" t="str">
            <v>ton/M3</v>
          </cell>
          <cell r="L146" t="str">
            <v>2.</v>
          </cell>
          <cell r="N146" t="str">
            <v>Tukang Batu</v>
          </cell>
          <cell r="O146" t="str">
            <v>(L02)</v>
          </cell>
          <cell r="P146" t="str">
            <v>jam</v>
          </cell>
          <cell r="Q146">
            <v>1.5662650602409638</v>
          </cell>
          <cell r="R146">
            <v>4285.71</v>
          </cell>
          <cell r="U146">
            <v>6712.5578313253009</v>
          </cell>
        </row>
        <row r="147">
          <cell r="C147" t="str">
            <v>- Pasir</v>
          </cell>
          <cell r="G147" t="str">
            <v>D4</v>
          </cell>
          <cell r="H147">
            <v>1.67</v>
          </cell>
          <cell r="I147" t="str">
            <v>ton/M3</v>
          </cell>
          <cell r="L147" t="str">
            <v>3.</v>
          </cell>
          <cell r="N147" t="str">
            <v>Mandor</v>
          </cell>
          <cell r="O147" t="str">
            <v>(L03)</v>
          </cell>
          <cell r="P147" t="str">
            <v>jam</v>
          </cell>
          <cell r="Q147">
            <v>0.52208835341365456</v>
          </cell>
          <cell r="R147">
            <v>3214.29</v>
          </cell>
          <cell r="U147">
            <v>1678.1433734939758</v>
          </cell>
        </row>
        <row r="148">
          <cell r="C148" t="str">
            <v>- Semen Portland</v>
          </cell>
          <cell r="G148" t="str">
            <v>D5</v>
          </cell>
          <cell r="H148">
            <v>1.44</v>
          </cell>
          <cell r="I148" t="str">
            <v>ton/M3</v>
          </cell>
        </row>
        <row r="149">
          <cell r="Q149" t="str">
            <v xml:space="preserve">JUMLAH HARGA TENAGA   </v>
          </cell>
          <cell r="U149">
            <v>23307.496385542167</v>
          </cell>
        </row>
        <row r="150">
          <cell r="A150" t="str">
            <v>II.</v>
          </cell>
          <cell r="C150" t="str">
            <v>URUTAN KERJA</v>
          </cell>
        </row>
        <row r="151">
          <cell r="A151">
            <v>1</v>
          </cell>
          <cell r="C151" t="str">
            <v>Semen, pasir dan air dicampur dan diaduk menjadi</v>
          </cell>
          <cell r="L151" t="str">
            <v>B.</v>
          </cell>
          <cell r="N151" t="str">
            <v>BAHAN</v>
          </cell>
        </row>
        <row r="152">
          <cell r="C152" t="str">
            <v>mortar dengan menggunakan alat bantu</v>
          </cell>
        </row>
        <row r="153">
          <cell r="A153">
            <v>2</v>
          </cell>
          <cell r="C153" t="str">
            <v>Batu dibersihkan dan dibasahi seluruh permukaannya</v>
          </cell>
          <cell r="L153" t="str">
            <v>1.</v>
          </cell>
          <cell r="N153" t="str">
            <v>Batu</v>
          </cell>
          <cell r="O153" t="str">
            <v>(M02)</v>
          </cell>
          <cell r="P153" t="str">
            <v>M3</v>
          </cell>
          <cell r="Q153">
            <v>1.08</v>
          </cell>
          <cell r="R153">
            <v>166100</v>
          </cell>
          <cell r="U153">
            <v>179388</v>
          </cell>
        </row>
        <row r="154">
          <cell r="C154" t="str">
            <v>sebelum dipasang</v>
          </cell>
          <cell r="L154" t="str">
            <v>2.</v>
          </cell>
          <cell r="N154" t="str">
            <v>Semen (PC)</v>
          </cell>
          <cell r="O154" t="str">
            <v>(M12)</v>
          </cell>
          <cell r="P154" t="str">
            <v>zak</v>
          </cell>
          <cell r="Q154">
            <v>161</v>
          </cell>
          <cell r="R154">
            <v>688.65625</v>
          </cell>
          <cell r="U154">
            <v>110873.65625</v>
          </cell>
        </row>
        <row r="155">
          <cell r="A155">
            <v>3</v>
          </cell>
          <cell r="C155" t="str">
            <v>Penyelesaian dan perapihan setelah pemasangan</v>
          </cell>
          <cell r="L155" t="str">
            <v>3.</v>
          </cell>
          <cell r="N155" t="str">
            <v>Pasir</v>
          </cell>
          <cell r="O155" t="str">
            <v>(M01)</v>
          </cell>
          <cell r="P155" t="str">
            <v>M3</v>
          </cell>
          <cell r="Q155">
            <v>0.48287425149700602</v>
          </cell>
          <cell r="R155">
            <v>54300</v>
          </cell>
          <cell r="U155">
            <v>26220.071856287428</v>
          </cell>
        </row>
        <row r="157">
          <cell r="A157" t="str">
            <v>III.</v>
          </cell>
          <cell r="C157" t="str">
            <v>PEMAKAIAN BAHAN, ALAT DAN TENAGA</v>
          </cell>
        </row>
        <row r="159">
          <cell r="A159" t="str">
            <v xml:space="preserve">   1.</v>
          </cell>
          <cell r="C159" t="str">
            <v>BAHAN</v>
          </cell>
        </row>
        <row r="160">
          <cell r="A160" t="str">
            <v>1.a.</v>
          </cell>
          <cell r="C160" t="str">
            <v>Batu     -----&gt;</v>
          </cell>
          <cell r="D160" t="str">
            <v>{(Bt x D1 x 1 M3) : D2} x 1.20</v>
          </cell>
          <cell r="G160" t="str">
            <v>(M02)</v>
          </cell>
          <cell r="H160">
            <v>1.08</v>
          </cell>
          <cell r="I160" t="str">
            <v>M3</v>
          </cell>
          <cell r="J160" t="str">
            <v xml:space="preserve"> Lepas</v>
          </cell>
          <cell r="Q160" t="str">
            <v xml:space="preserve">JUMLAH HARGA BAHAN   </v>
          </cell>
          <cell r="U160">
            <v>316481.72810628742</v>
          </cell>
        </row>
        <row r="161">
          <cell r="A161" t="str">
            <v>1.b.</v>
          </cell>
          <cell r="C161" t="str">
            <v>Semen    ----&gt;</v>
          </cell>
          <cell r="D161" t="str">
            <v>Sm x {(Mr x D1 x 1 M3} : D3} x 1.05</v>
          </cell>
          <cell r="H161">
            <v>0.11200000000000002</v>
          </cell>
          <cell r="I161" t="str">
            <v>M3</v>
          </cell>
        </row>
        <row r="162">
          <cell r="D162" t="str">
            <v>x {D5 x (1000)}</v>
          </cell>
          <cell r="G162" t="str">
            <v>(M12)</v>
          </cell>
          <cell r="H162">
            <v>161</v>
          </cell>
          <cell r="I162" t="str">
            <v>Kg</v>
          </cell>
          <cell r="L162" t="str">
            <v>C.</v>
          </cell>
          <cell r="N162" t="str">
            <v>PERALATAN</v>
          </cell>
        </row>
        <row r="163">
          <cell r="A163" t="str">
            <v>1.c.</v>
          </cell>
          <cell r="C163" t="str">
            <v>Pasir    -----&gt;</v>
          </cell>
          <cell r="D163" t="str">
            <v>Ps x {(Mr x D1 x 1 M3) : D4} x 1.05</v>
          </cell>
          <cell r="G163" t="str">
            <v>(M01)</v>
          </cell>
          <cell r="H163">
            <v>0.48287425149700602</v>
          </cell>
          <cell r="I163" t="str">
            <v>M3</v>
          </cell>
        </row>
        <row r="164">
          <cell r="L164" t="str">
            <v>1.</v>
          </cell>
          <cell r="N164" t="str">
            <v>Conc. Mixer</v>
          </cell>
          <cell r="O164" t="str">
            <v>(E06)</v>
          </cell>
          <cell r="P164" t="str">
            <v>jam</v>
          </cell>
          <cell r="Q164">
            <v>0.52208835341365456</v>
          </cell>
          <cell r="R164">
            <v>47472.058636363639</v>
          </cell>
          <cell r="U164">
            <v>24784.60892661555</v>
          </cell>
        </row>
        <row r="165">
          <cell r="A165" t="str">
            <v>2.</v>
          </cell>
          <cell r="C165" t="str">
            <v>ALAT</v>
          </cell>
          <cell r="L165" t="str">
            <v>2.</v>
          </cell>
          <cell r="N165" t="str">
            <v>Alat Bantu</v>
          </cell>
          <cell r="P165" t="str">
            <v>Ls</v>
          </cell>
          <cell r="Q165">
            <v>1</v>
          </cell>
          <cell r="R165">
            <v>900</v>
          </cell>
          <cell r="U165">
            <v>900</v>
          </cell>
        </row>
        <row r="166">
          <cell r="A166" t="str">
            <v>2.a.</v>
          </cell>
          <cell r="C166" t="str">
            <v>CONCRETE MIXER</v>
          </cell>
          <cell r="G166" t="str">
            <v>(E06)</v>
          </cell>
        </row>
        <row r="167">
          <cell r="C167" t="str">
            <v>Kapasitas Alat</v>
          </cell>
          <cell r="G167" t="str">
            <v>V</v>
          </cell>
          <cell r="H167">
            <v>500</v>
          </cell>
          <cell r="I167" t="str">
            <v>Liter</v>
          </cell>
        </row>
        <row r="168">
          <cell r="C168" t="str">
            <v>Faktor Efisiensi Alat</v>
          </cell>
          <cell r="G168" t="str">
            <v>Fa</v>
          </cell>
          <cell r="H168">
            <v>0.83</v>
          </cell>
          <cell r="I168" t="str">
            <v>-</v>
          </cell>
        </row>
        <row r="169">
          <cell r="C169" t="str">
            <v>Waktu siklus   :</v>
          </cell>
          <cell r="D169" t="str">
            <v>(T1 + T2 + T3 + T4)</v>
          </cell>
        </row>
        <row r="170">
          <cell r="C170" t="str">
            <v>-  Memuat</v>
          </cell>
          <cell r="G170" t="str">
            <v>T1</v>
          </cell>
          <cell r="H170">
            <v>5</v>
          </cell>
          <cell r="I170" t="str">
            <v>menit</v>
          </cell>
        </row>
        <row r="171">
          <cell r="C171" t="str">
            <v>-  Mengaduk</v>
          </cell>
          <cell r="G171" t="str">
            <v>T2</v>
          </cell>
          <cell r="H171">
            <v>3.5</v>
          </cell>
          <cell r="I171" t="str">
            <v>menit</v>
          </cell>
          <cell r="Q171" t="str">
            <v xml:space="preserve">JUMLAH HARGA PERALATAN   </v>
          </cell>
          <cell r="U171">
            <v>25684.60892661555</v>
          </cell>
        </row>
        <row r="172">
          <cell r="C172" t="str">
            <v>-  Menuang</v>
          </cell>
          <cell r="G172" t="str">
            <v>T3</v>
          </cell>
          <cell r="H172">
            <v>3</v>
          </cell>
          <cell r="I172" t="str">
            <v>menit</v>
          </cell>
        </row>
        <row r="173">
          <cell r="C173" t="str">
            <v>-  Menunggu, dll.</v>
          </cell>
          <cell r="G173" t="str">
            <v>T4</v>
          </cell>
          <cell r="H173">
            <v>1.5</v>
          </cell>
          <cell r="I173" t="str">
            <v>menit</v>
          </cell>
          <cell r="L173" t="str">
            <v>D.</v>
          </cell>
          <cell r="N173" t="str">
            <v>JUMLAH HARGA TENAGA, BAHAN DAN PERALATAN  ( A + B + C )</v>
          </cell>
          <cell r="U173">
            <v>365473.83341844514</v>
          </cell>
        </row>
        <row r="174">
          <cell r="G174" t="str">
            <v>Ts1</v>
          </cell>
          <cell r="H174">
            <v>13</v>
          </cell>
          <cell r="I174" t="str">
            <v>menit</v>
          </cell>
          <cell r="L174" t="str">
            <v>E.</v>
          </cell>
          <cell r="N174" t="str">
            <v>OVERHEAD &amp; PROFIT</v>
          </cell>
          <cell r="P174">
            <v>10</v>
          </cell>
          <cell r="Q174" t="str">
            <v>%  x  D</v>
          </cell>
          <cell r="U174">
            <v>36547.383341844514</v>
          </cell>
        </row>
        <row r="175">
          <cell r="L175" t="str">
            <v>F.</v>
          </cell>
          <cell r="N175" t="str">
            <v>HARGA SATUAN PEKERJAAN  ( D + E )</v>
          </cell>
          <cell r="U175">
            <v>402021.21676028962</v>
          </cell>
        </row>
        <row r="176">
          <cell r="C176" t="str">
            <v>Kap. Prod. / jam  =</v>
          </cell>
          <cell r="D176" t="str">
            <v>V x Fa x 60</v>
          </cell>
          <cell r="G176" t="str">
            <v>Q1</v>
          </cell>
          <cell r="H176">
            <v>1.9153846153846155</v>
          </cell>
          <cell r="I176" t="str">
            <v>M3</v>
          </cell>
          <cell r="L176" t="str">
            <v>Note: 1</v>
          </cell>
          <cell r="N176" t="str">
            <v>SATUAN dapat berdasarkan atas jam operasi untuk Tenaga Kerja dan Peralatan, volume dan/atau ukuran</v>
          </cell>
        </row>
        <row r="177">
          <cell r="D177" t="str">
            <v>1000 x Ts1</v>
          </cell>
          <cell r="N177" t="str">
            <v>berat untuk bahan-bahan.</v>
          </cell>
        </row>
        <row r="178">
          <cell r="L178">
            <v>2</v>
          </cell>
          <cell r="N178" t="str">
            <v>Kuantitas satuan adalah kuantitas setiap komponen untuk menyelesaikan satu satuan pekerjaan dari nomor</v>
          </cell>
        </row>
        <row r="179">
          <cell r="C179" t="str">
            <v>Koefisien Alat / M3</v>
          </cell>
          <cell r="D179" t="str">
            <v xml:space="preserve">  =   1  :  Q1</v>
          </cell>
          <cell r="G179" t="str">
            <v>(E06)</v>
          </cell>
          <cell r="H179">
            <v>0.52208835341365456</v>
          </cell>
          <cell r="I179" t="str">
            <v>jam</v>
          </cell>
          <cell r="N179" t="str">
            <v>mata pembayaran.</v>
          </cell>
        </row>
        <row r="180">
          <cell r="L180">
            <v>3</v>
          </cell>
          <cell r="N180" t="str">
            <v>Biaya satuan untuk peralatan sudah termasuk bahan bakar, bahan habis dipakai dan operator.</v>
          </cell>
        </row>
        <row r="181">
          <cell r="L181">
            <v>4</v>
          </cell>
          <cell r="N181" t="str">
            <v>Biaya satuan sudah termasuk pengeluaran untuk seluruh pajak yang berkaitan (tetapi tidak termasuk PPN</v>
          </cell>
        </row>
        <row r="182">
          <cell r="N182" t="str">
            <v>yang dibayar dari kontrak) dan biaya-biaya lainnya.</v>
          </cell>
        </row>
        <row r="183">
          <cell r="J183" t="str">
            <v>Berlanjut ke halaman berikut</v>
          </cell>
        </row>
        <row r="184">
          <cell r="A184" t="str">
            <v>ITEM PEMBAYARAN NO.</v>
          </cell>
          <cell r="D184" t="str">
            <v>:  2.2</v>
          </cell>
          <cell r="J184" t="str">
            <v xml:space="preserve">Analisa EI-22 </v>
          </cell>
        </row>
        <row r="185">
          <cell r="A185" t="str">
            <v>JENIS PEKERJAAN</v>
          </cell>
          <cell r="D185" t="str">
            <v>:  Pasangan Batu Dengan Mortar untuk Saluran</v>
          </cell>
        </row>
        <row r="186">
          <cell r="A186" t="str">
            <v>SATUAN PEMBAYARAN</v>
          </cell>
          <cell r="D186" t="str">
            <v>:  M3</v>
          </cell>
          <cell r="J186" t="str">
            <v xml:space="preserve">         URAIAN ANALISA HARGA SATUAN</v>
          </cell>
        </row>
        <row r="187">
          <cell r="J187" t="str">
            <v>Lanjutan</v>
          </cell>
        </row>
        <row r="189">
          <cell r="A189" t="str">
            <v>No.</v>
          </cell>
          <cell r="C189" t="str">
            <v>U R A I A N</v>
          </cell>
          <cell r="G189" t="str">
            <v>KODE</v>
          </cell>
          <cell r="H189" t="str">
            <v>KOEF.</v>
          </cell>
          <cell r="I189" t="str">
            <v>SATUAN</v>
          </cell>
          <cell r="J189" t="str">
            <v>KETERANGAN</v>
          </cell>
        </row>
        <row r="193">
          <cell r="A193" t="str">
            <v>2.a.</v>
          </cell>
          <cell r="C193" t="str">
            <v>ALAT BANTU</v>
          </cell>
          <cell r="I193" t="str">
            <v>Lump Sum</v>
          </cell>
        </row>
        <row r="194">
          <cell r="C194" t="str">
            <v>Diperlukan  :</v>
          </cell>
        </row>
        <row r="195">
          <cell r="C195" t="str">
            <v>- Sekop</v>
          </cell>
          <cell r="D195" t="str">
            <v>=  4  buah</v>
          </cell>
        </row>
        <row r="196">
          <cell r="C196" t="str">
            <v>- Pacul</v>
          </cell>
          <cell r="D196" t="str">
            <v>=  4  buah</v>
          </cell>
        </row>
        <row r="197">
          <cell r="C197" t="str">
            <v>- Sendok Semen</v>
          </cell>
          <cell r="D197" t="str">
            <v>=  4  buah</v>
          </cell>
        </row>
        <row r="198">
          <cell r="C198" t="str">
            <v>- Ember Cor</v>
          </cell>
          <cell r="D198" t="str">
            <v>=  8  buah</v>
          </cell>
        </row>
        <row r="199">
          <cell r="C199" t="str">
            <v>- Gerobak Dorong</v>
          </cell>
          <cell r="D199" t="str">
            <v>=  3  buah</v>
          </cell>
        </row>
        <row r="203">
          <cell r="A203" t="str">
            <v>3.</v>
          </cell>
          <cell r="C203" t="str">
            <v>TENAGA</v>
          </cell>
        </row>
        <row r="204">
          <cell r="C204" t="str">
            <v>Produksi Pas. Batu yang menentukan</v>
          </cell>
          <cell r="E204" t="str">
            <v>( Prod. C. Mixer )</v>
          </cell>
          <cell r="G204" t="str">
            <v>Q1</v>
          </cell>
          <cell r="H204">
            <v>1.9153846153846155</v>
          </cell>
          <cell r="I204" t="str">
            <v>M3/Jam</v>
          </cell>
        </row>
        <row r="205">
          <cell r="C205" t="str">
            <v>Produksi Pasangan Batu dalam 1 hari  =  Tk x Q1</v>
          </cell>
          <cell r="G205" t="str">
            <v>Qt</v>
          </cell>
          <cell r="H205">
            <v>13.407692307692308</v>
          </cell>
          <cell r="I205" t="str">
            <v>M3</v>
          </cell>
        </row>
        <row r="207">
          <cell r="C207" t="str">
            <v>Kebutuhan tenaga :</v>
          </cell>
          <cell r="D207" t="str">
            <v>- Mandor</v>
          </cell>
          <cell r="G207" t="str">
            <v>M</v>
          </cell>
          <cell r="H207">
            <v>1</v>
          </cell>
          <cell r="I207" t="str">
            <v>orang</v>
          </cell>
        </row>
        <row r="208">
          <cell r="D208" t="str">
            <v>- Tukang Batu</v>
          </cell>
          <cell r="G208" t="str">
            <v>Tb</v>
          </cell>
          <cell r="H208">
            <v>3</v>
          </cell>
          <cell r="I208" t="str">
            <v>orang</v>
          </cell>
        </row>
        <row r="209">
          <cell r="D209" t="str">
            <v>- Pekerja</v>
          </cell>
          <cell r="G209" t="str">
            <v>P</v>
          </cell>
          <cell r="H209">
            <v>10</v>
          </cell>
          <cell r="I209" t="str">
            <v>orang</v>
          </cell>
        </row>
        <row r="211">
          <cell r="C211" t="str">
            <v>Koefisien Tenaga / M3   :</v>
          </cell>
        </row>
        <row r="212">
          <cell r="D212" t="str">
            <v>-  Mandor</v>
          </cell>
          <cell r="E212" t="str">
            <v>= (Tk x M) : Qt</v>
          </cell>
          <cell r="G212" t="str">
            <v>(L03)</v>
          </cell>
          <cell r="H212">
            <v>0.52208835341365456</v>
          </cell>
          <cell r="I212" t="str">
            <v>jam</v>
          </cell>
        </row>
        <row r="213">
          <cell r="D213" t="str">
            <v>-  Tukang</v>
          </cell>
          <cell r="E213" t="str">
            <v>= (Tk x Tb) : Qt</v>
          </cell>
          <cell r="G213" t="str">
            <v>(L02)</v>
          </cell>
          <cell r="H213">
            <v>1.5662650602409638</v>
          </cell>
          <cell r="I213" t="str">
            <v>jam</v>
          </cell>
        </row>
        <row r="214">
          <cell r="D214" t="str">
            <v>-  Pekerja</v>
          </cell>
          <cell r="E214" t="str">
            <v>= (Tk x P) : Qt</v>
          </cell>
          <cell r="G214" t="str">
            <v>(L01)</v>
          </cell>
          <cell r="H214">
            <v>5.2208835341365463</v>
          </cell>
          <cell r="I214" t="str">
            <v>jam</v>
          </cell>
        </row>
        <row r="216">
          <cell r="A216" t="str">
            <v>4.</v>
          </cell>
          <cell r="C216" t="str">
            <v>HARGA DASAR SATUAN UPAH, BAHAN DAN ALAT</v>
          </cell>
        </row>
        <row r="217">
          <cell r="C217" t="str">
            <v>Lihat lampiran.</v>
          </cell>
        </row>
        <row r="219">
          <cell r="A219" t="str">
            <v>5.</v>
          </cell>
          <cell r="C219" t="str">
            <v>ANALISA HARGA SATUAN PEKERJAAN</v>
          </cell>
        </row>
        <row r="220">
          <cell r="C220" t="str">
            <v>Lihat perhitungan dalam FORMULIR STANDAR UNTUK</v>
          </cell>
        </row>
        <row r="221">
          <cell r="C221" t="str">
            <v>PEREKEMAN ANALISA MASING-MASING HARGA</v>
          </cell>
        </row>
        <row r="222">
          <cell r="C222" t="str">
            <v>SATUAN.</v>
          </cell>
        </row>
        <row r="223">
          <cell r="C223" t="str">
            <v>Didapat Harga Satuan Pekerjaan :</v>
          </cell>
        </row>
        <row r="225">
          <cell r="C225" t="str">
            <v xml:space="preserve">Rp.  </v>
          </cell>
          <cell r="D225">
            <v>402021.21676028962</v>
          </cell>
          <cell r="E225" t="str">
            <v xml:space="preserve"> / M3</v>
          </cell>
        </row>
        <row r="228">
          <cell r="A228" t="str">
            <v>6.</v>
          </cell>
          <cell r="C228" t="str">
            <v>WAKTU PELAKSANAAN YANG DIPERLUKAN</v>
          </cell>
        </row>
        <row r="229">
          <cell r="C229" t="str">
            <v>Masa Pelaksanaan :</v>
          </cell>
          <cell r="D229" t="str">
            <v>. . . . . . . . . . . .</v>
          </cell>
          <cell r="E229" t="str">
            <v>bulan</v>
          </cell>
        </row>
        <row r="231">
          <cell r="A231" t="str">
            <v>7.</v>
          </cell>
          <cell r="C231" t="str">
            <v>VOLUME PEKERJAAN YANG DIPERLUKAN</v>
          </cell>
        </row>
        <row r="232">
          <cell r="C232" t="str">
            <v>Volume pekerjaan  :</v>
          </cell>
          <cell r="D232">
            <v>1</v>
          </cell>
          <cell r="E232" t="str">
            <v>M3</v>
          </cell>
        </row>
        <row r="243">
          <cell r="A243" t="str">
            <v>ITEM PEMBAYARAN NO.</v>
          </cell>
          <cell r="D243" t="str">
            <v>:  2.3 (1)</v>
          </cell>
          <cell r="J243" t="str">
            <v xml:space="preserve">Analisa EI-231 </v>
          </cell>
        </row>
        <row r="244">
          <cell r="A244" t="str">
            <v>JENIS PEKERJAAN</v>
          </cell>
          <cell r="D244" t="str">
            <v>:  Gorong2 Pipa Beton Bertulang Diameter &lt; 500 mm</v>
          </cell>
          <cell r="L244" t="str">
            <v>FORMULIR STANDAR UNTUK</v>
          </cell>
        </row>
        <row r="245">
          <cell r="A245" t="str">
            <v>SATUAN PEMBAYARAN</v>
          </cell>
          <cell r="D245" t="str">
            <v>:  M1</v>
          </cell>
          <cell r="J245" t="str">
            <v xml:space="preserve">         URAIAN ANALISA HARGA SATUAN</v>
          </cell>
          <cell r="L245" t="str">
            <v>PEREKAMAN ANALISA MASING-MASING HARGA SATUAN</v>
          </cell>
        </row>
        <row r="246">
          <cell r="L246" t="str">
            <v/>
          </cell>
        </row>
        <row r="248">
          <cell r="A248" t="str">
            <v>No.</v>
          </cell>
          <cell r="C248" t="str">
            <v>U R A I A N</v>
          </cell>
          <cell r="G248" t="str">
            <v>KODE</v>
          </cell>
          <cell r="H248" t="str">
            <v>KOEF.</v>
          </cell>
          <cell r="I248" t="str">
            <v>SATUAN</v>
          </cell>
          <cell r="J248" t="str">
            <v>KETERANGAN</v>
          </cell>
        </row>
        <row r="249">
          <cell r="L249" t="str">
            <v>PROYEK</v>
          </cell>
          <cell r="O249" t="str">
            <v>:</v>
          </cell>
        </row>
        <row r="250">
          <cell r="L250" t="str">
            <v>No. PAKET KONTRAK</v>
          </cell>
          <cell r="O250" t="str">
            <v>:</v>
          </cell>
        </row>
        <row r="251">
          <cell r="A251" t="str">
            <v>I.</v>
          </cell>
          <cell r="C251" t="str">
            <v>ASUMSI</v>
          </cell>
          <cell r="L251" t="str">
            <v>NAMA PAKET</v>
          </cell>
          <cell r="O251" t="str">
            <v>:</v>
          </cell>
        </row>
        <row r="252">
          <cell r="A252">
            <v>1</v>
          </cell>
          <cell r="C252" t="str">
            <v>Pekerjaan dilakukan secara mekanik/manual</v>
          </cell>
          <cell r="L252" t="str">
            <v>PROP / KAB / KODYA</v>
          </cell>
          <cell r="O252" t="str">
            <v>:</v>
          </cell>
        </row>
        <row r="253">
          <cell r="A253">
            <v>2</v>
          </cell>
          <cell r="C253" t="str">
            <v>Lokasi pekerjaan : sepanjang jalan</v>
          </cell>
          <cell r="L253" t="str">
            <v>ITEM PEMBAYARAN NO.</v>
          </cell>
          <cell r="O253" t="str">
            <v>:  2.3 (1)</v>
          </cell>
          <cell r="R253" t="str">
            <v>PERKIRAAN VOL. PEK.</v>
          </cell>
          <cell r="T253" t="str">
            <v>:</v>
          </cell>
          <cell r="U253">
            <v>1</v>
          </cell>
        </row>
        <row r="254">
          <cell r="A254">
            <v>3</v>
          </cell>
          <cell r="C254" t="str">
            <v>Diameter bagian dalam gorong-gorong</v>
          </cell>
          <cell r="G254" t="str">
            <v>d</v>
          </cell>
          <cell r="H254">
            <v>0.5</v>
          </cell>
          <cell r="I254" t="str">
            <v>m</v>
          </cell>
          <cell r="L254" t="str">
            <v>JENIS PEKERJAAN</v>
          </cell>
          <cell r="O254" t="str">
            <v>:  Gorong2 Pipa Beton Bertulang Diameter &lt; 500 mm</v>
          </cell>
          <cell r="R254" t="str">
            <v>TOTAL HARGA (Rp.)</v>
          </cell>
          <cell r="T254" t="str">
            <v>:</v>
          </cell>
          <cell r="U254">
            <v>218715.29344341051</v>
          </cell>
        </row>
        <row r="255">
          <cell r="A255">
            <v>4</v>
          </cell>
          <cell r="C255" t="str">
            <v>Jarak rata-rata Base Camp ke lokasi pekerjaan</v>
          </cell>
          <cell r="G255" t="str">
            <v>L</v>
          </cell>
          <cell r="H255">
            <v>8.7249999999999996</v>
          </cell>
          <cell r="I255" t="str">
            <v>Km</v>
          </cell>
          <cell r="L255" t="str">
            <v>SATUAN PEMBAYARAN</v>
          </cell>
          <cell r="O255" t="str">
            <v>:  M1</v>
          </cell>
          <cell r="Q255">
            <v>0</v>
          </cell>
          <cell r="R255" t="str">
            <v>% THD. BIAYA PROYEK</v>
          </cell>
          <cell r="T255" t="str">
            <v>:</v>
          </cell>
          <cell r="U255" t="e">
            <v>#DIV/0!</v>
          </cell>
        </row>
        <row r="256">
          <cell r="A256">
            <v>5</v>
          </cell>
          <cell r="C256" t="str">
            <v>Jam kerja efektif per-hari</v>
          </cell>
          <cell r="G256" t="str">
            <v>Tk</v>
          </cell>
          <cell r="H256">
            <v>7</v>
          </cell>
          <cell r="I256" t="str">
            <v>jam</v>
          </cell>
        </row>
        <row r="257">
          <cell r="A257">
            <v>6</v>
          </cell>
          <cell r="C257" t="str">
            <v>Tebal gorong-gorong</v>
          </cell>
          <cell r="G257" t="str">
            <v>tg</v>
          </cell>
          <cell r="H257">
            <v>6.5</v>
          </cell>
          <cell r="I257" t="str">
            <v>Cm</v>
          </cell>
        </row>
        <row r="258">
          <cell r="Q258" t="str">
            <v>PERKIRAAN</v>
          </cell>
          <cell r="R258" t="str">
            <v>HARGA</v>
          </cell>
          <cell r="S258" t="str">
            <v>JUMLAH</v>
          </cell>
        </row>
        <row r="259">
          <cell r="A259" t="str">
            <v>II.</v>
          </cell>
          <cell r="C259" t="str">
            <v>URUTAN KERJA</v>
          </cell>
          <cell r="L259" t="str">
            <v>NO.</v>
          </cell>
          <cell r="N259" t="str">
            <v>KOMPONEN</v>
          </cell>
          <cell r="P259" t="str">
            <v>SATUAN</v>
          </cell>
          <cell r="Q259" t="str">
            <v>KUANTITAS</v>
          </cell>
          <cell r="R259" t="str">
            <v>SATUAN</v>
          </cell>
          <cell r="S259" t="str">
            <v>HARGA</v>
          </cell>
        </row>
        <row r="260">
          <cell r="A260">
            <v>1</v>
          </cell>
          <cell r="C260" t="str">
            <v>Gorong-gorong dicetak di Base Camp</v>
          </cell>
          <cell r="R260" t="str">
            <v>(Rp.)</v>
          </cell>
          <cell r="S260" t="str">
            <v>(Rp.)</v>
          </cell>
        </row>
        <row r="261">
          <cell r="A261">
            <v>2</v>
          </cell>
          <cell r="C261" t="str">
            <v>Dump Truck mengangkut gorong-gorong jadi</v>
          </cell>
        </row>
        <row r="262">
          <cell r="C262" t="str">
            <v>ke lapangan</v>
          </cell>
        </row>
        <row r="263">
          <cell r="A263">
            <v>3</v>
          </cell>
          <cell r="C263" t="str">
            <v>Dasar gorong-gorong digali sesuai kebutuhan dan ma-</v>
          </cell>
          <cell r="L263" t="str">
            <v>A.</v>
          </cell>
          <cell r="N263" t="str">
            <v>TENAGA</v>
          </cell>
        </row>
        <row r="264">
          <cell r="C264" t="str">
            <v>terial backfill dipadatkan dengan Tamper</v>
          </cell>
        </row>
        <row r="265">
          <cell r="A265">
            <v>4</v>
          </cell>
          <cell r="C265" t="str">
            <v>Tebal lapis porus pada dasar gorong-gorong pipa</v>
          </cell>
          <cell r="G265" t="str">
            <v>tp</v>
          </cell>
          <cell r="H265">
            <v>0.1</v>
          </cell>
          <cell r="I265" t="str">
            <v>M</v>
          </cell>
          <cell r="J265" t="str">
            <v xml:space="preserve"> Sand bedding</v>
          </cell>
          <cell r="L265" t="str">
            <v>1.</v>
          </cell>
          <cell r="N265" t="str">
            <v>Pekerja</v>
          </cell>
          <cell r="O265" t="str">
            <v>(L01)</v>
          </cell>
          <cell r="P265" t="str">
            <v>jam</v>
          </cell>
          <cell r="Q265">
            <v>2.3333333333333335</v>
          </cell>
          <cell r="R265">
            <v>2857.14</v>
          </cell>
          <cell r="U265">
            <v>6666.66</v>
          </cell>
        </row>
        <row r="266">
          <cell r="A266">
            <v>5</v>
          </cell>
          <cell r="C266" t="str">
            <v>Material pilihan untuk penimbunan kembali (padat)</v>
          </cell>
          <cell r="L266" t="str">
            <v>2.</v>
          </cell>
          <cell r="N266" t="str">
            <v>Tukang</v>
          </cell>
          <cell r="O266" t="str">
            <v>(L02)</v>
          </cell>
          <cell r="P266" t="str">
            <v>jam</v>
          </cell>
          <cell r="Q266">
            <v>0.93333333333333335</v>
          </cell>
          <cell r="R266">
            <v>4285.71</v>
          </cell>
          <cell r="U266">
            <v>3999.9960000000001</v>
          </cell>
        </row>
        <row r="267">
          <cell r="A267">
            <v>6</v>
          </cell>
          <cell r="C267" t="str">
            <v>Sekelompok pekerja akan melaksanakan pekerjaan</v>
          </cell>
          <cell r="L267" t="str">
            <v>3.</v>
          </cell>
          <cell r="N267" t="str">
            <v>Mandor</v>
          </cell>
          <cell r="O267" t="str">
            <v>(L03)</v>
          </cell>
          <cell r="P267" t="str">
            <v>jam</v>
          </cell>
          <cell r="Q267">
            <v>0.46666666666666667</v>
          </cell>
          <cell r="R267">
            <v>3214.29</v>
          </cell>
          <cell r="U267">
            <v>1500.002</v>
          </cell>
        </row>
        <row r="268">
          <cell r="C268" t="str">
            <v>dengan cara manual dengan menggunakan alat bantu</v>
          </cell>
        </row>
        <row r="269">
          <cell r="Q269" t="str">
            <v xml:space="preserve">JUMLAH HARGA TENAGA   </v>
          </cell>
          <cell r="U269">
            <v>12166.657999999999</v>
          </cell>
        </row>
        <row r="271">
          <cell r="A271" t="str">
            <v>III.</v>
          </cell>
          <cell r="C271" t="str">
            <v>PEMAKAIAN BAHAN, ALAT DAN TENAGA</v>
          </cell>
          <cell r="L271" t="str">
            <v>B.</v>
          </cell>
          <cell r="N271" t="str">
            <v>BAHAN</v>
          </cell>
        </row>
        <row r="272">
          <cell r="A272" t="str">
            <v xml:space="preserve">   1.</v>
          </cell>
          <cell r="C272" t="str">
            <v>BAHAN</v>
          </cell>
        </row>
        <row r="273">
          <cell r="C273" t="str">
            <v>Untuk mendapatkan 1 M' gorong-gorong diperlukan</v>
          </cell>
          <cell r="L273" t="str">
            <v>1.</v>
          </cell>
          <cell r="N273" t="str">
            <v>Beton K-300</v>
          </cell>
          <cell r="O273" t="str">
            <v>(EI-714)</v>
          </cell>
          <cell r="P273" t="str">
            <v>M3</v>
          </cell>
          <cell r="Q273">
            <v>0.11537499020308517</v>
          </cell>
          <cell r="R273">
            <v>652902.54982502444</v>
          </cell>
          <cell r="U273">
            <v>75328.625289631527</v>
          </cell>
        </row>
        <row r="274">
          <cell r="C274" t="str">
            <v>- Beton K-300 = (22/7*((2*tg/100+d)/2)^2)-(22/7*(d/2)^2))*1</v>
          </cell>
          <cell r="G274" t="str">
            <v>(EI-714)</v>
          </cell>
          <cell r="H274">
            <v>0.11537499020308517</v>
          </cell>
          <cell r="I274" t="str">
            <v>M3</v>
          </cell>
          <cell r="L274" t="str">
            <v>2.</v>
          </cell>
          <cell r="N274" t="str">
            <v>Baja Tulangan</v>
          </cell>
          <cell r="O274" t="str">
            <v>(M39)</v>
          </cell>
          <cell r="P274" t="str">
            <v>Kg</v>
          </cell>
          <cell r="Q274">
            <v>12.691248922339369</v>
          </cell>
          <cell r="R274">
            <v>4000</v>
          </cell>
          <cell r="U274">
            <v>50764.995689357478</v>
          </cell>
        </row>
        <row r="275">
          <cell r="C275" t="str">
            <v>- Baja Tulangan (asumsi 100kg/m3)</v>
          </cell>
          <cell r="G275" t="str">
            <v>(M39)</v>
          </cell>
          <cell r="H275">
            <v>12.691248922339369</v>
          </cell>
          <cell r="I275" t="str">
            <v>Kg</v>
          </cell>
          <cell r="L275" t="str">
            <v>3.</v>
          </cell>
          <cell r="N275" t="str">
            <v>Urugan Porus</v>
          </cell>
          <cell r="O275" t="str">
            <v>(EI-241)</v>
          </cell>
          <cell r="P275" t="str">
            <v>M3</v>
          </cell>
          <cell r="Q275">
            <v>0.12915000000000001</v>
          </cell>
          <cell r="R275">
            <v>186901.40625406182</v>
          </cell>
          <cell r="U275">
            <v>24138.316617712087</v>
          </cell>
        </row>
        <row r="276">
          <cell r="C276" t="str">
            <v>- Timbunan Porus      = {(tp*(0.3+2*tg/100+d+0.3)*1)*1.05}</v>
          </cell>
          <cell r="G276" t="str">
            <v>(EI-241)</v>
          </cell>
          <cell r="H276">
            <v>0.12915000000000001</v>
          </cell>
          <cell r="I276" t="str">
            <v>M3</v>
          </cell>
          <cell r="L276" t="str">
            <v>4.</v>
          </cell>
          <cell r="N276" t="str">
            <v>Mat. Pilihan</v>
          </cell>
          <cell r="O276" t="str">
            <v>(M09)</v>
          </cell>
          <cell r="P276" t="str">
            <v>M3</v>
          </cell>
          <cell r="Q276">
            <v>0.87365249999999994</v>
          </cell>
          <cell r="R276">
            <v>25000</v>
          </cell>
          <cell r="U276">
            <v>21841.3125</v>
          </cell>
        </row>
        <row r="277">
          <cell r="C277" t="str">
            <v>- Material Pilihan</v>
          </cell>
          <cell r="D277" t="str">
            <v>= ((2*tg/100+d+0.3)*(0.3+2*tg/100+d+0.3)</v>
          </cell>
          <cell r="G277" t="str">
            <v>(M09)</v>
          </cell>
          <cell r="H277">
            <v>0.87365249999999994</v>
          </cell>
          <cell r="I277" t="str">
            <v>M3</v>
          </cell>
          <cell r="J277" t="str">
            <v xml:space="preserve"> = Vp</v>
          </cell>
        </row>
        <row r="278">
          <cell r="D278" t="str">
            <v xml:space="preserve">   -(22/7*(0.5*(2*tg/100+d))^2))*1*1.05</v>
          </cell>
        </row>
        <row r="279">
          <cell r="A279" t="str">
            <v xml:space="preserve">   2.</v>
          </cell>
          <cell r="C279" t="str">
            <v>ALAT</v>
          </cell>
          <cell r="Q279" t="str">
            <v xml:space="preserve">JUMLAH HARGA BAHAN   </v>
          </cell>
          <cell r="U279">
            <v>172073.25009670109</v>
          </cell>
        </row>
        <row r="280">
          <cell r="A280" t="str">
            <v>2.a.</v>
          </cell>
          <cell r="C280" t="str">
            <v>TAMPER</v>
          </cell>
          <cell r="G280" t="str">
            <v>(E25)</v>
          </cell>
        </row>
        <row r="281">
          <cell r="C281" t="str">
            <v>Kecepatan</v>
          </cell>
          <cell r="G281" t="str">
            <v>v</v>
          </cell>
          <cell r="H281">
            <v>0.5</v>
          </cell>
          <cell r="I281" t="str">
            <v>Km / Jam</v>
          </cell>
          <cell r="L281" t="str">
            <v>C.</v>
          </cell>
          <cell r="N281" t="str">
            <v>PERALATAN</v>
          </cell>
        </row>
        <row r="282">
          <cell r="C282" t="str">
            <v>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3">
          <cell r="C283" t="str">
            <v>Lebar pemadatan</v>
          </cell>
          <cell r="G283" t="str">
            <v>Lb</v>
          </cell>
          <cell r="H283">
            <v>0.4</v>
          </cell>
          <cell r="I283" t="str">
            <v>M</v>
          </cell>
          <cell r="L283" t="str">
            <v>1.</v>
          </cell>
          <cell r="N283" t="str">
            <v>Tamper</v>
          </cell>
          <cell r="O283" t="str">
            <v>(E25)</v>
          </cell>
          <cell r="P283" t="str">
            <v>jam</v>
          </cell>
          <cell r="Q283">
            <v>0.26314834337349391</v>
          </cell>
          <cell r="R283">
            <v>18672.16854694486</v>
          </cell>
          <cell r="U283">
            <v>4913.5502203191991</v>
          </cell>
        </row>
        <row r="284">
          <cell r="C284" t="str">
            <v>Banyak lintasan</v>
          </cell>
          <cell r="G284" t="str">
            <v>n</v>
          </cell>
          <cell r="H284">
            <v>10</v>
          </cell>
          <cell r="I284" t="str">
            <v>lintasan</v>
          </cell>
          <cell r="L284" t="str">
            <v>2.</v>
          </cell>
          <cell r="N284" t="str">
            <v>Dump Truck</v>
          </cell>
          <cell r="O284" t="str">
            <v>(E08)</v>
          </cell>
          <cell r="P284" t="str">
            <v>jam</v>
          </cell>
          <cell r="Q284">
            <v>5.9738955823293166E-2</v>
          </cell>
          <cell r="R284">
            <v>153645.58193291764</v>
          </cell>
          <cell r="U284">
            <v>9178.6266315347384</v>
          </cell>
        </row>
        <row r="285">
          <cell r="C285" t="str">
            <v>Tebal lapis hamparan</v>
          </cell>
          <cell r="G285" t="str">
            <v>tp</v>
          </cell>
          <cell r="H285">
            <v>0.2</v>
          </cell>
          <cell r="I285" t="str">
            <v>M</v>
          </cell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500</v>
          </cell>
          <cell r="U285">
            <v>500</v>
          </cell>
        </row>
        <row r="288">
          <cell r="C288" t="str">
            <v>Kap. Prod. / Jam   =</v>
          </cell>
          <cell r="D288" t="str">
            <v>v x 1000 x Fa x Lb x 60</v>
          </cell>
          <cell r="G288" t="str">
            <v>Q1</v>
          </cell>
          <cell r="H288">
            <v>3.3200000000000003</v>
          </cell>
          <cell r="I288" t="str">
            <v xml:space="preserve">M3 / Jam </v>
          </cell>
        </row>
        <row r="289">
          <cell r="D289" t="str">
            <v xml:space="preserve">    n x tp</v>
          </cell>
        </row>
        <row r="291">
          <cell r="C291" t="str">
            <v>Koefisien Alat / m'</v>
          </cell>
          <cell r="D291" t="str">
            <v xml:space="preserve"> =  1  :  Q1 x Vp</v>
          </cell>
          <cell r="G291" t="str">
            <v>(E25)</v>
          </cell>
          <cell r="H291">
            <v>0.26314834337349391</v>
          </cell>
          <cell r="I291" t="str">
            <v>jam</v>
          </cell>
          <cell r="Q291" t="str">
            <v xml:space="preserve">JUMLAH HARGA PERALATAN   </v>
          </cell>
          <cell r="U291">
            <v>14592.176851853937</v>
          </cell>
        </row>
        <row r="293">
          <cell r="A293" t="str">
            <v>2.b.</v>
          </cell>
          <cell r="C293" t="str">
            <v>DUMP TRUCK</v>
          </cell>
          <cell r="G293" t="str">
            <v>(E08)</v>
          </cell>
          <cell r="L293" t="str">
            <v>D.</v>
          </cell>
          <cell r="N293" t="str">
            <v>JUMLAH HARGA TENAGA, BAHAN DAN PERALATAN  ( A + B + C )</v>
          </cell>
          <cell r="U293">
            <v>198832.08494855501</v>
          </cell>
        </row>
        <row r="294">
          <cell r="C294" t="str">
            <v>Kapasitas bak sekali muat</v>
          </cell>
          <cell r="G294" t="str">
            <v>V</v>
          </cell>
          <cell r="H294">
            <v>15</v>
          </cell>
          <cell r="I294" t="str">
            <v>Buah/M'</v>
          </cell>
          <cell r="L294" t="str">
            <v>E.</v>
          </cell>
          <cell r="N294" t="str">
            <v>OVERHEAD &amp; PROFIT</v>
          </cell>
          <cell r="P294">
            <v>10</v>
          </cell>
          <cell r="Q294" t="str">
            <v>%  x  D</v>
          </cell>
          <cell r="U294">
            <v>19883.208494855502</v>
          </cell>
        </row>
        <row r="295">
          <cell r="C295" t="str">
            <v>Faktor efisiensi alat</v>
          </cell>
          <cell r="G295" t="str">
            <v>Fa</v>
          </cell>
          <cell r="H295">
            <v>0.83</v>
          </cell>
          <cell r="L295" t="str">
            <v>F.</v>
          </cell>
          <cell r="N295" t="str">
            <v>HARGA SATUAN PEKERJAAN  ( D + E )</v>
          </cell>
          <cell r="U295">
            <v>218715.29344341051</v>
          </cell>
        </row>
        <row r="296">
          <cell r="C296" t="str">
            <v>Kecepatanrata-rata bermuatan</v>
          </cell>
          <cell r="G296" t="str">
            <v>v1</v>
          </cell>
          <cell r="H296">
            <v>20</v>
          </cell>
          <cell r="I296" t="str">
            <v>Km/Jam</v>
          </cell>
          <cell r="L296" t="str">
            <v>Note: 1</v>
          </cell>
          <cell r="N296" t="str">
            <v>SATUAN dapat berdasarkan atas jam operasi untuk Tenaga Kerja dan Peralatan, volume dan/atau ukuran</v>
          </cell>
        </row>
        <row r="297">
          <cell r="C297" t="str">
            <v>Kecepatan rata-rata kosong</v>
          </cell>
          <cell r="G297" t="str">
            <v>v2</v>
          </cell>
          <cell r="H297">
            <v>30</v>
          </cell>
          <cell r="I297" t="str">
            <v>Km/Jam</v>
          </cell>
          <cell r="N297" t="str">
            <v>berat untuk bahan-bahan.</v>
          </cell>
        </row>
        <row r="298">
          <cell r="C298" t="str">
            <v>Waktu siklus    :</v>
          </cell>
          <cell r="G298" t="str">
            <v>Ts1</v>
          </cell>
          <cell r="L298">
            <v>2</v>
          </cell>
          <cell r="N298" t="str">
            <v>Kuantitas satuan adalah kuantitas setiap komponen untuk menyelesaikan satu satuan pekerjaan dari nomor</v>
          </cell>
        </row>
        <row r="299">
          <cell r="C299" t="str">
            <v>- Waktu  tempuh in  si  = (L : v1 ) x 60</v>
          </cell>
          <cell r="G299" t="str">
            <v>T1</v>
          </cell>
          <cell r="H299">
            <v>26.174999999999997</v>
          </cell>
          <cell r="I299" t="str">
            <v>menit</v>
          </cell>
          <cell r="N299" t="str">
            <v>mata pembayaran.</v>
          </cell>
        </row>
        <row r="300">
          <cell r="C300" t="str">
            <v>-  Waktutempuh kosong  = (L : v2)  x  60</v>
          </cell>
          <cell r="G300" t="str">
            <v>T2</v>
          </cell>
          <cell r="H300">
            <v>17.45</v>
          </cell>
          <cell r="I300" t="str">
            <v>menit</v>
          </cell>
          <cell r="L300">
            <v>3</v>
          </cell>
          <cell r="N300" t="str">
            <v>Biaya satuan untuk peralatan sudah termasuk bahan bakar, bahan habis dipakai dan operator.</v>
          </cell>
        </row>
        <row r="301">
          <cell r="C301" t="str">
            <v>-  Muat, bongkar dan lain-lain</v>
          </cell>
          <cell r="G301" t="str">
            <v>T3</v>
          </cell>
          <cell r="H301">
            <v>1</v>
          </cell>
          <cell r="I301" t="str">
            <v>menit</v>
          </cell>
          <cell r="L301">
            <v>4</v>
          </cell>
          <cell r="N301" t="str">
            <v>Biaya satuan sudah termasuk pengeluaran untuk seluruh pajak yang berkaitan (tetapi tidak termasuk PPN</v>
          </cell>
        </row>
        <row r="302">
          <cell r="G302" t="str">
            <v>Ts1</v>
          </cell>
          <cell r="H302">
            <v>44.625</v>
          </cell>
          <cell r="I302" t="str">
            <v>menit</v>
          </cell>
          <cell r="N302" t="str">
            <v>yang dibayar dari kontrak) dan biaya-biaya lainnya.</v>
          </cell>
        </row>
        <row r="303">
          <cell r="J303" t="str">
            <v>Berlanjut ke halaman berikut</v>
          </cell>
        </row>
        <row r="304">
          <cell r="A304" t="str">
            <v>ITEM PEMBAYARAN NO.</v>
          </cell>
          <cell r="D304" t="str">
            <v>:  2.3 (1)</v>
          </cell>
          <cell r="J304" t="str">
            <v xml:space="preserve">Analisa EI-231 </v>
          </cell>
        </row>
        <row r="305">
          <cell r="A305" t="str">
            <v>JENIS PEKERJAAN</v>
          </cell>
          <cell r="D305" t="str">
            <v>:  Gorong2 Pipa Beton Bertulang Diameter &lt; 500 mm</v>
          </cell>
        </row>
        <row r="306">
          <cell r="A306" t="str">
            <v>SATUAN PEMBAYARAN</v>
          </cell>
          <cell r="D306" t="str">
            <v>:  M1</v>
          </cell>
          <cell r="J306" t="str">
            <v xml:space="preserve">         URAIAN ANALISA HARGA SATUAN</v>
          </cell>
        </row>
        <row r="307">
          <cell r="J307" t="str">
            <v>Lanjutan</v>
          </cell>
        </row>
        <row r="309">
          <cell r="A309" t="str">
            <v>No.</v>
          </cell>
          <cell r="C309" t="str">
            <v>U R A I A N</v>
          </cell>
          <cell r="G309" t="str">
            <v>KODE</v>
          </cell>
          <cell r="H309" t="str">
            <v>KOEF.</v>
          </cell>
          <cell r="I309" t="str">
            <v>SATUAN</v>
          </cell>
          <cell r="J309" t="str">
            <v>KETERANGAN</v>
          </cell>
        </row>
        <row r="312">
          <cell r="C312" t="str">
            <v>Kapasitas Produksi / Jam   =</v>
          </cell>
          <cell r="E312" t="str">
            <v>V x Fa x 60</v>
          </cell>
          <cell r="G312" t="str">
            <v>Q2</v>
          </cell>
          <cell r="H312">
            <v>16.739495798319329</v>
          </cell>
          <cell r="I312" t="str">
            <v xml:space="preserve">M' / Jam </v>
          </cell>
        </row>
        <row r="313">
          <cell r="E313" t="str">
            <v>Ts1</v>
          </cell>
        </row>
        <row r="315">
          <cell r="C315" t="str">
            <v>Koefisien Alat / m'</v>
          </cell>
          <cell r="D315" t="str">
            <v xml:space="preserve"> =  1  :  Q2</v>
          </cell>
          <cell r="G315" t="str">
            <v>(E08)</v>
          </cell>
          <cell r="H315">
            <v>5.9738955823293166E-2</v>
          </cell>
          <cell r="I315" t="str">
            <v>jam</v>
          </cell>
        </row>
        <row r="318">
          <cell r="A318" t="str">
            <v>2.c.</v>
          </cell>
          <cell r="C318" t="str">
            <v>ALAT  BANTU</v>
          </cell>
        </row>
        <row r="319">
          <cell r="C319" t="str">
            <v>Diperlukan alat-alat bantu kecil</v>
          </cell>
          <cell r="J319" t="str">
            <v>Lump Sump</v>
          </cell>
        </row>
        <row r="320">
          <cell r="C320" t="str">
            <v>- Sekop    =         3   buah</v>
          </cell>
        </row>
        <row r="321">
          <cell r="C321" t="str">
            <v>- Pacul     =         3   buah</v>
          </cell>
        </row>
        <row r="322">
          <cell r="C322" t="str">
            <v>- Alat-alat kecil lain</v>
          </cell>
        </row>
        <row r="324">
          <cell r="A324" t="str">
            <v xml:space="preserve">   3.</v>
          </cell>
          <cell r="C324" t="str">
            <v>TENAGA</v>
          </cell>
        </row>
        <row r="325">
          <cell r="C325" t="str">
            <v>Produksi Gorong-gorong / hari</v>
          </cell>
          <cell r="G325" t="str">
            <v>Qt</v>
          </cell>
          <cell r="H325">
            <v>15</v>
          </cell>
          <cell r="I325" t="str">
            <v>M'</v>
          </cell>
        </row>
        <row r="326">
          <cell r="C326" t="str">
            <v>Kebutuhan tenaga :</v>
          </cell>
        </row>
        <row r="327">
          <cell r="D327" t="str">
            <v>- Pekerja</v>
          </cell>
          <cell r="G327" t="str">
            <v>P</v>
          </cell>
          <cell r="H327">
            <v>5</v>
          </cell>
          <cell r="I327" t="str">
            <v>orang</v>
          </cell>
        </row>
        <row r="328">
          <cell r="D328" t="str">
            <v>- Tukang</v>
          </cell>
          <cell r="G328" t="str">
            <v>T</v>
          </cell>
          <cell r="H328">
            <v>2</v>
          </cell>
          <cell r="I328" t="str">
            <v>orang</v>
          </cell>
        </row>
        <row r="329">
          <cell r="D329" t="str">
            <v>- Mandor</v>
          </cell>
          <cell r="G329" t="str">
            <v>M</v>
          </cell>
          <cell r="H329">
            <v>1</v>
          </cell>
          <cell r="I329" t="str">
            <v>orang</v>
          </cell>
        </row>
        <row r="331">
          <cell r="C331" t="str">
            <v>Koefisien tenaga / M1   :</v>
          </cell>
        </row>
        <row r="332">
          <cell r="D332" t="str">
            <v>- Pekerja</v>
          </cell>
          <cell r="E332" t="str">
            <v>= (Tk x P) : Qt</v>
          </cell>
          <cell r="G332" t="str">
            <v>(L01)</v>
          </cell>
          <cell r="H332">
            <v>2.3333333333333335</v>
          </cell>
          <cell r="I332" t="str">
            <v>Jam</v>
          </cell>
        </row>
        <row r="333">
          <cell r="D333" t="str">
            <v>- Tukang</v>
          </cell>
          <cell r="E333" t="str">
            <v>= (Tk x T) : Qt</v>
          </cell>
          <cell r="G333" t="str">
            <v>(L02)</v>
          </cell>
          <cell r="H333">
            <v>0.93333333333333335</v>
          </cell>
          <cell r="I333" t="str">
            <v>Jam</v>
          </cell>
        </row>
        <row r="334">
          <cell r="D334" t="str">
            <v>- Mandor</v>
          </cell>
          <cell r="E334" t="str">
            <v>= (Tk x M) : Qt</v>
          </cell>
          <cell r="G334" t="str">
            <v>(L03)</v>
          </cell>
          <cell r="H334">
            <v>0.46666666666666667</v>
          </cell>
          <cell r="I334" t="str">
            <v>Jam</v>
          </cell>
        </row>
        <row r="336">
          <cell r="A336" t="str">
            <v>4.</v>
          </cell>
          <cell r="C336" t="str">
            <v>HARGA DASAR SATUAN UPAH, BAHAN DAN ALAT</v>
          </cell>
        </row>
        <row r="337">
          <cell r="C337" t="str">
            <v>Lihat lampiran.</v>
          </cell>
        </row>
        <row r="340">
          <cell r="A340" t="str">
            <v>5.</v>
          </cell>
          <cell r="C340" t="str">
            <v>ANALISA HARGA SATUAN PEKERJAAN</v>
          </cell>
        </row>
        <row r="341">
          <cell r="C341" t="str">
            <v>Lihat perhitungan dalam FORMULIR STANDAR UNTUK</v>
          </cell>
        </row>
        <row r="342">
          <cell r="C342" t="str">
            <v>PEREKEMAN ANALISA MASING-MASING HARGA</v>
          </cell>
        </row>
        <row r="343">
          <cell r="C343" t="str">
            <v>SATUAN.</v>
          </cell>
        </row>
        <row r="344">
          <cell r="C344" t="str">
            <v>Didapat Harga Satuan Pekerjaan :</v>
          </cell>
        </row>
        <row r="346">
          <cell r="C346" t="str">
            <v xml:space="preserve">Rp.  </v>
          </cell>
          <cell r="D346">
            <v>218715.29344341051</v>
          </cell>
          <cell r="E346" t="str">
            <v xml:space="preserve"> / M'</v>
          </cell>
        </row>
        <row r="349">
          <cell r="A349" t="str">
            <v>6.</v>
          </cell>
          <cell r="C349" t="str">
            <v>WAKTU PELAKSANAAN YANG DIPERLUKAN</v>
          </cell>
        </row>
        <row r="350">
          <cell r="C350" t="str">
            <v>Masa Pelaksanaan :</v>
          </cell>
          <cell r="D350" t="str">
            <v>. . . . . . . . . . . .</v>
          </cell>
          <cell r="E350" t="str">
            <v>bulan</v>
          </cell>
        </row>
        <row r="352">
          <cell r="A352" t="str">
            <v>7.</v>
          </cell>
          <cell r="C352" t="str">
            <v>VOLUME PEKERJAAN YANG DIPERLUKAN</v>
          </cell>
        </row>
        <row r="353">
          <cell r="C353" t="str">
            <v>Volume pekerjaan  :</v>
          </cell>
          <cell r="D353">
            <v>1</v>
          </cell>
          <cell r="E353" t="str">
            <v>M'</v>
          </cell>
        </row>
        <row r="363">
          <cell r="A363" t="str">
            <v>ITEM PEMBAYARAN NO.</v>
          </cell>
          <cell r="D363" t="str">
            <v>:  2.3 (2)</v>
          </cell>
          <cell r="J363" t="str">
            <v xml:space="preserve">Analisa EI-232 </v>
          </cell>
        </row>
        <row r="364">
          <cell r="A364" t="str">
            <v>JENIS PEKERJAAN</v>
          </cell>
          <cell r="D364" t="str">
            <v>:  Gorong2 Pipa Beton Bertulang 500 mm &lt; diameter dalam 700 mm</v>
          </cell>
          <cell r="L364" t="str">
            <v>FORMULIR STANDAR UNTUK</v>
          </cell>
        </row>
        <row r="365">
          <cell r="A365" t="str">
            <v>SATUAN PEMBAYARAN</v>
          </cell>
          <cell r="D365" t="str">
            <v>:  M1</v>
          </cell>
          <cell r="J365" t="str">
            <v xml:space="preserve">         URAIAN ANALISA HARGA SATUAN</v>
          </cell>
          <cell r="L365" t="str">
            <v>PEREKAMAN ANALISA MASING-MASING HARGA SATUAN</v>
          </cell>
        </row>
        <row r="366">
          <cell r="L366" t="str">
            <v/>
          </cell>
        </row>
        <row r="368">
          <cell r="A368" t="str">
            <v>No.</v>
          </cell>
          <cell r="C368" t="str">
            <v>U R A I A N</v>
          </cell>
          <cell r="G368" t="str">
            <v>KODE</v>
          </cell>
          <cell r="H368" t="str">
            <v>KOEF.</v>
          </cell>
          <cell r="I368" t="str">
            <v>SATUAN</v>
          </cell>
          <cell r="J368" t="str">
            <v>KETERANGAN</v>
          </cell>
        </row>
        <row r="369">
          <cell r="L369" t="str">
            <v>PROYEK</v>
          </cell>
          <cell r="O369" t="str">
            <v>:</v>
          </cell>
        </row>
        <row r="370">
          <cell r="L370" t="str">
            <v>No. PAKET KONTRAK</v>
          </cell>
          <cell r="O370" t="str">
            <v>:</v>
          </cell>
        </row>
        <row r="371">
          <cell r="A371" t="str">
            <v>I.</v>
          </cell>
          <cell r="C371" t="str">
            <v>ASUMSI</v>
          </cell>
          <cell r="L371" t="str">
            <v>NAMA PAKET</v>
          </cell>
          <cell r="O371" t="str">
            <v>:</v>
          </cell>
        </row>
        <row r="372">
          <cell r="A372">
            <v>1</v>
          </cell>
          <cell r="C372" t="str">
            <v>Pekerjaan dilakukan secara mekanik/manual</v>
          </cell>
          <cell r="L372" t="str">
            <v>PROP / KAB / KODYA</v>
          </cell>
          <cell r="O372" t="str">
            <v>:</v>
          </cell>
        </row>
        <row r="373">
          <cell r="A373">
            <v>2</v>
          </cell>
          <cell r="C373" t="str">
            <v>Lokasi pekerjaan : sepanjang jalan</v>
          </cell>
          <cell r="L373" t="str">
            <v>ITEM PEMBAYARAN NO.</v>
          </cell>
          <cell r="O373" t="str">
            <v>:  2.3 (2)</v>
          </cell>
          <cell r="R373" t="str">
            <v>PERKIRAAN VOL. PEK.</v>
          </cell>
          <cell r="T373" t="str">
            <v>:</v>
          </cell>
          <cell r="U373">
            <v>1</v>
          </cell>
        </row>
        <row r="374">
          <cell r="A374">
            <v>3</v>
          </cell>
          <cell r="C374" t="str">
            <v>Diameter bagian dalam gorong-gorong</v>
          </cell>
          <cell r="G374" t="str">
            <v>d</v>
          </cell>
          <cell r="H374">
            <v>0.6</v>
          </cell>
          <cell r="I374" t="str">
            <v>m</v>
          </cell>
          <cell r="L374" t="str">
            <v>JENIS PEKERJAAN</v>
          </cell>
          <cell r="O374" t="str">
            <v>:  Gorong2 Pipa Beton Bertulang 500 mm &lt; diameter dalam 700 mm</v>
          </cell>
          <cell r="R374" t="str">
            <v>TOTAL HARGA (Rp.)</v>
          </cell>
          <cell r="T374" t="str">
            <v>:</v>
          </cell>
          <cell r="U374">
            <v>282846.80804673955</v>
          </cell>
        </row>
        <row r="375">
          <cell r="A375">
            <v>4</v>
          </cell>
          <cell r="C375" t="str">
            <v>Jarak rata-rata Base Camp ke lokasi pekerjaan</v>
          </cell>
          <cell r="G375" t="str">
            <v>L</v>
          </cell>
          <cell r="H375">
            <v>8.7249999999999996</v>
          </cell>
          <cell r="I375" t="str">
            <v>Km</v>
          </cell>
          <cell r="L375" t="str">
            <v>SATUAN PEMBAYARAN</v>
          </cell>
          <cell r="O375" t="str">
            <v>:  M1</v>
          </cell>
          <cell r="Q375">
            <v>0</v>
          </cell>
          <cell r="R375" t="str">
            <v>% THD. BIAYA PROYEK</v>
          </cell>
          <cell r="T375" t="str">
            <v>:</v>
          </cell>
          <cell r="U375" t="e">
            <v>#DIV/0!</v>
          </cell>
        </row>
        <row r="376">
          <cell r="A376">
            <v>5</v>
          </cell>
          <cell r="C376" t="str">
            <v>Jam kerja efektif per-hari</v>
          </cell>
          <cell r="G376" t="str">
            <v>Tk</v>
          </cell>
          <cell r="H376">
            <v>7</v>
          </cell>
          <cell r="I376" t="str">
            <v>jam</v>
          </cell>
        </row>
        <row r="377">
          <cell r="A377">
            <v>6</v>
          </cell>
          <cell r="C377" t="str">
            <v>Tebal gorong-gorong</v>
          </cell>
          <cell r="G377" t="str">
            <v>tg</v>
          </cell>
          <cell r="H377">
            <v>6.5</v>
          </cell>
          <cell r="I377" t="str">
            <v>Cm</v>
          </cell>
        </row>
        <row r="378">
          <cell r="Q378" t="str">
            <v>PERKIRAAN</v>
          </cell>
          <cell r="R378" t="str">
            <v>HARGA</v>
          </cell>
          <cell r="S378" t="str">
            <v>JUMLAH</v>
          </cell>
        </row>
        <row r="379">
          <cell r="A379" t="str">
            <v>II.</v>
          </cell>
          <cell r="C379" t="str">
            <v>URUTAN KERJA</v>
          </cell>
          <cell r="L379" t="str">
            <v>NO.</v>
          </cell>
          <cell r="N379" t="str">
            <v>KOMPONEN</v>
          </cell>
          <cell r="P379" t="str">
            <v>SATUAN</v>
          </cell>
          <cell r="Q379" t="str">
            <v>KUANTITAS</v>
          </cell>
          <cell r="R379" t="str">
            <v>SATUAN</v>
          </cell>
          <cell r="S379" t="str">
            <v>HARGA</v>
          </cell>
        </row>
        <row r="380">
          <cell r="A380">
            <v>1</v>
          </cell>
          <cell r="C380" t="str">
            <v>Gorong-gorong dicetak di Base Camp</v>
          </cell>
          <cell r="R380" t="str">
            <v>(Rp.)</v>
          </cell>
          <cell r="S380" t="str">
            <v>(Rp.)</v>
          </cell>
        </row>
        <row r="381">
          <cell r="A381">
            <v>2</v>
          </cell>
          <cell r="C381" t="str">
            <v>Dump Truck mengangkut gorong-gorong jadi</v>
          </cell>
        </row>
        <row r="382">
          <cell r="C382" t="str">
            <v>ke lapangan</v>
          </cell>
        </row>
        <row r="383">
          <cell r="A383">
            <v>3</v>
          </cell>
          <cell r="C383" t="str">
            <v>Dasar gorong-gorong digali sesuai kebutuhan dan ma-</v>
          </cell>
          <cell r="L383" t="str">
            <v>A.</v>
          </cell>
          <cell r="N383" t="str">
            <v>TENAGA</v>
          </cell>
        </row>
        <row r="384">
          <cell r="C384" t="str">
            <v>terial backfill dipadatkan dengan Tamper</v>
          </cell>
        </row>
        <row r="385">
          <cell r="A385">
            <v>4</v>
          </cell>
          <cell r="C385" t="str">
            <v>Tebal lapis porus pada dasar gorong-gorong pipa</v>
          </cell>
          <cell r="G385" t="str">
            <v>tp</v>
          </cell>
          <cell r="H385">
            <v>0.1</v>
          </cell>
          <cell r="I385" t="str">
            <v>M</v>
          </cell>
          <cell r="J385" t="str">
            <v xml:space="preserve"> Sand bedding</v>
          </cell>
          <cell r="L385" t="str">
            <v>1.</v>
          </cell>
          <cell r="N385" t="str">
            <v>Pekerja</v>
          </cell>
          <cell r="O385" t="str">
            <v>(L01)</v>
          </cell>
          <cell r="P385" t="str">
            <v>jam</v>
          </cell>
          <cell r="Q385">
            <v>4.9000000000000004</v>
          </cell>
          <cell r="R385">
            <v>2857.14</v>
          </cell>
          <cell r="U385">
            <v>13999.986000000001</v>
          </cell>
        </row>
        <row r="386">
          <cell r="A386">
            <v>5</v>
          </cell>
          <cell r="C386" t="str">
            <v>Material pilihan untuk penimbunan kembali (padat)</v>
          </cell>
          <cell r="L386" t="str">
            <v>2.</v>
          </cell>
          <cell r="N386" t="str">
            <v>Tukang</v>
          </cell>
          <cell r="O386" t="str">
            <v>(L02)</v>
          </cell>
          <cell r="P386" t="str">
            <v>jam</v>
          </cell>
          <cell r="Q386">
            <v>1.4</v>
          </cell>
          <cell r="R386">
            <v>4285.71</v>
          </cell>
          <cell r="U386">
            <v>5999.9939999999997</v>
          </cell>
        </row>
        <row r="387">
          <cell r="A387">
            <v>6</v>
          </cell>
          <cell r="C387" t="str">
            <v>Sekelompok pekerja akan melaksanakan pekerjaan</v>
          </cell>
          <cell r="L387" t="str">
            <v>3.</v>
          </cell>
          <cell r="N387" t="str">
            <v>Mandor</v>
          </cell>
          <cell r="O387" t="str">
            <v>(L03)</v>
          </cell>
          <cell r="P387" t="str">
            <v>jam</v>
          </cell>
          <cell r="Q387">
            <v>0.7</v>
          </cell>
          <cell r="R387">
            <v>3214.29</v>
          </cell>
          <cell r="U387">
            <v>2250.0029999999997</v>
          </cell>
        </row>
        <row r="388">
          <cell r="C388" t="str">
            <v>dengan cara manual dengan menggunakan alat bantu</v>
          </cell>
        </row>
        <row r="389">
          <cell r="Q389" t="str">
            <v xml:space="preserve">JUMLAH HARGA TENAGA   </v>
          </cell>
          <cell r="U389">
            <v>22249.983</v>
          </cell>
        </row>
        <row r="391">
          <cell r="A391" t="str">
            <v>III.</v>
          </cell>
          <cell r="C391" t="str">
            <v>PEMAKAIAN BAHAN, ALAT DAN TENAGA</v>
          </cell>
          <cell r="L391" t="str">
            <v>B.</v>
          </cell>
          <cell r="N391" t="str">
            <v>BAHAN</v>
          </cell>
        </row>
        <row r="392">
          <cell r="A392" t="str">
            <v xml:space="preserve">   1.</v>
          </cell>
          <cell r="C392" t="str">
            <v>BAHAN</v>
          </cell>
        </row>
        <row r="393">
          <cell r="C393" t="str">
            <v>Untuk mendapatkan 1 M' gorong-gorong diperlukan</v>
          </cell>
          <cell r="L393" t="str">
            <v>1.</v>
          </cell>
          <cell r="N393" t="str">
            <v>Beton K-300</v>
          </cell>
          <cell r="O393" t="str">
            <v>(EI-714)</v>
          </cell>
          <cell r="P393" t="str">
            <v>M3</v>
          </cell>
          <cell r="Q393">
            <v>0.13579534245141872</v>
          </cell>
          <cell r="R393">
            <v>652902.54982502444</v>
          </cell>
          <cell r="U393">
            <v>88661.125340893675</v>
          </cell>
        </row>
        <row r="394">
          <cell r="C394" t="str">
            <v>- Beton K-300 = (22/7*((2*tg/100+d)/2)^2)-(22/7*(d/2)^2))*1</v>
          </cell>
          <cell r="G394" t="str">
            <v>(EI-714)</v>
          </cell>
          <cell r="H394">
            <v>0.13579534245141872</v>
          </cell>
          <cell r="I394" t="str">
            <v>M3</v>
          </cell>
          <cell r="L394" t="str">
            <v>2.</v>
          </cell>
          <cell r="N394" t="str">
            <v>Baja Tulangan</v>
          </cell>
          <cell r="O394" t="str">
            <v>(M39)</v>
          </cell>
          <cell r="P394" t="str">
            <v>Kg</v>
          </cell>
          <cell r="Q394">
            <v>14.937487669656059</v>
          </cell>
          <cell r="R394">
            <v>4000</v>
          </cell>
          <cell r="U394">
            <v>59749.950678624235</v>
          </cell>
        </row>
        <row r="395">
          <cell r="C395" t="str">
            <v>- Baja Tulangan (asumsi 100kg/m3)</v>
          </cell>
          <cell r="G395" t="str">
            <v>(M39)</v>
          </cell>
          <cell r="H395">
            <v>14.937487669656059</v>
          </cell>
          <cell r="I395" t="str">
            <v>Kg</v>
          </cell>
          <cell r="L395" t="str">
            <v>3.</v>
          </cell>
          <cell r="N395" t="str">
            <v>Urugan Porus</v>
          </cell>
          <cell r="O395" t="str">
            <v>(EI-241)</v>
          </cell>
          <cell r="P395" t="str">
            <v>M3</v>
          </cell>
          <cell r="Q395">
            <v>0.13965000000000002</v>
          </cell>
          <cell r="R395">
            <v>186901.40625406182</v>
          </cell>
          <cell r="U395">
            <v>26100.781383379737</v>
          </cell>
        </row>
        <row r="396">
          <cell r="C396" t="str">
            <v>- Timbunan Porus      = {(tp*(0.3+2*tg/100+d+0.3)*1)*1.05}</v>
          </cell>
          <cell r="G396" t="str">
            <v>(EI-241)</v>
          </cell>
          <cell r="H396">
            <v>0.13965000000000002</v>
          </cell>
          <cell r="I396" t="str">
            <v>M3</v>
          </cell>
          <cell r="L396" t="str">
            <v>4.</v>
          </cell>
          <cell r="N396" t="str">
            <v>Mat. Pilihan</v>
          </cell>
          <cell r="O396" t="str">
            <v>(M09)</v>
          </cell>
          <cell r="P396" t="str">
            <v>M3</v>
          </cell>
          <cell r="Q396">
            <v>0.99875250000000027</v>
          </cell>
          <cell r="R396">
            <v>25000</v>
          </cell>
          <cell r="U396">
            <v>24968.812500000007</v>
          </cell>
        </row>
        <row r="397">
          <cell r="C397" t="str">
            <v>- Material Pilihan</v>
          </cell>
          <cell r="D397" t="str">
            <v>= ((2*tg/100+d+0.3)*(0.3+2*tg/100+d+0.3)</v>
          </cell>
          <cell r="G397" t="str">
            <v>(M09)</v>
          </cell>
          <cell r="H397">
            <v>0.99875250000000027</v>
          </cell>
          <cell r="I397" t="str">
            <v>M3</v>
          </cell>
          <cell r="J397" t="str">
            <v xml:space="preserve"> = Vp</v>
          </cell>
        </row>
        <row r="398">
          <cell r="D398" t="str">
            <v xml:space="preserve">   -(22/7*(0.5*(2*tg/100+d))^2))*1*1.05</v>
          </cell>
        </row>
        <row r="399">
          <cell r="A399" t="str">
            <v xml:space="preserve">   2.</v>
          </cell>
          <cell r="C399" t="str">
            <v>ALAT</v>
          </cell>
          <cell r="Q399" t="str">
            <v xml:space="preserve">JUMLAH HARGA BAHAN   </v>
          </cell>
          <cell r="U399">
            <v>199480.66990289764</v>
          </cell>
        </row>
        <row r="400">
          <cell r="A400" t="str">
            <v>2.a.</v>
          </cell>
          <cell r="C400" t="str">
            <v>TAMPER</v>
          </cell>
          <cell r="G400" t="str">
            <v>(E25)</v>
          </cell>
        </row>
        <row r="401">
          <cell r="C401" t="str">
            <v>Kecepatan</v>
          </cell>
          <cell r="G401" t="str">
            <v>v</v>
          </cell>
          <cell r="H401">
            <v>0.5</v>
          </cell>
          <cell r="I401" t="str">
            <v>Km / Jam</v>
          </cell>
          <cell r="L401" t="str">
            <v>C.</v>
          </cell>
          <cell r="N401" t="str">
            <v>PERALATAN</v>
          </cell>
        </row>
        <row r="402">
          <cell r="C402" t="str">
            <v>Efisiensi alat</v>
          </cell>
          <cell r="G402" t="str">
            <v>Fa</v>
          </cell>
          <cell r="H402">
            <v>0.83</v>
          </cell>
          <cell r="I402" t="str">
            <v>-</v>
          </cell>
        </row>
        <row r="403">
          <cell r="C403" t="str">
            <v>Lebar pemadatan</v>
          </cell>
          <cell r="G403" t="str">
            <v>Lb</v>
          </cell>
          <cell r="H403">
            <v>0.4</v>
          </cell>
          <cell r="I403" t="str">
            <v>M</v>
          </cell>
          <cell r="L403" t="str">
            <v>1.</v>
          </cell>
          <cell r="N403" t="str">
            <v>Tamper</v>
          </cell>
          <cell r="O403" t="str">
            <v>(E25)</v>
          </cell>
          <cell r="P403" t="str">
            <v>Jam</v>
          </cell>
          <cell r="Q403">
            <v>0.30082906626506029</v>
          </cell>
          <cell r="R403">
            <v>18672.16854694486</v>
          </cell>
          <cell r="U403">
            <v>5617.1310291212494</v>
          </cell>
        </row>
        <row r="404">
          <cell r="C404" t="str">
            <v>Banyak lintasan</v>
          </cell>
          <cell r="G404" t="str">
            <v>n</v>
          </cell>
          <cell r="H404">
            <v>10</v>
          </cell>
          <cell r="I404" t="str">
            <v>lintasan</v>
          </cell>
          <cell r="L404" t="str">
            <v>2.</v>
          </cell>
          <cell r="N404" t="str">
            <v>Dump Truck</v>
          </cell>
          <cell r="O404" t="str">
            <v>(E08)</v>
          </cell>
          <cell r="P404" t="str">
            <v>Jam</v>
          </cell>
          <cell r="Q404">
            <v>0.18800200803212852</v>
          </cell>
          <cell r="R404">
            <v>153645.58193291764</v>
          </cell>
          <cell r="U404">
            <v>28885.677928653444</v>
          </cell>
        </row>
        <row r="405">
          <cell r="C405" t="str">
            <v>Tebal lapis hamparan</v>
          </cell>
          <cell r="G405" t="str">
            <v>tp</v>
          </cell>
          <cell r="H405">
            <v>0.2</v>
          </cell>
          <cell r="I405" t="str">
            <v>M</v>
          </cell>
          <cell r="L405" t="str">
            <v>3.</v>
          </cell>
          <cell r="N405" t="str">
            <v>Alat  Bantu</v>
          </cell>
          <cell r="P405" t="str">
            <v>Ls</v>
          </cell>
          <cell r="Q405">
            <v>1</v>
          </cell>
          <cell r="R405">
            <v>900</v>
          </cell>
          <cell r="U405">
            <v>900</v>
          </cell>
        </row>
        <row r="408">
          <cell r="C408" t="str">
            <v>Kap. Prod. / Jam   =</v>
          </cell>
          <cell r="D408" t="str">
            <v>v x 1000 x Fa x Lb x 60</v>
          </cell>
          <cell r="G408" t="str">
            <v>Q1</v>
          </cell>
          <cell r="H408">
            <v>3.3200000000000003</v>
          </cell>
          <cell r="I408" t="str">
            <v xml:space="preserve">M3 / Jam </v>
          </cell>
        </row>
        <row r="409">
          <cell r="D409" t="str">
            <v xml:space="preserve">    n x tp</v>
          </cell>
        </row>
        <row r="411">
          <cell r="C411" t="str">
            <v>Koefisien Alat / m'</v>
          </cell>
          <cell r="D411" t="str">
            <v xml:space="preserve"> =  1  :  Q1 x Vp</v>
          </cell>
          <cell r="G411" t="str">
            <v>(E25)</v>
          </cell>
          <cell r="H411">
            <v>0.30082906626506029</v>
          </cell>
          <cell r="I411" t="str">
            <v>jam</v>
          </cell>
          <cell r="Q411" t="str">
            <v xml:space="preserve">JUMLAH HARGA PERALATAN   </v>
          </cell>
          <cell r="U411">
            <v>35402.808957774694</v>
          </cell>
        </row>
        <row r="413">
          <cell r="A413" t="str">
            <v>2.b.</v>
          </cell>
          <cell r="C413" t="str">
            <v>DUMP TRUCK</v>
          </cell>
          <cell r="G413" t="str">
            <v>(E08)</v>
          </cell>
          <cell r="L413" t="str">
            <v>D.</v>
          </cell>
          <cell r="N413" t="str">
            <v>JUMLAH HARGA TENAGA, BAHAN DAN PERALATAN  ( A + B + C )</v>
          </cell>
          <cell r="U413">
            <v>257133.46186067234</v>
          </cell>
        </row>
        <row r="414">
          <cell r="C414" t="str">
            <v>Kapasitas bak sekali muat</v>
          </cell>
          <cell r="G414" t="str">
            <v>V</v>
          </cell>
          <cell r="H414">
            <v>10</v>
          </cell>
          <cell r="I414" t="str">
            <v>Buah/M'</v>
          </cell>
          <cell r="L414" t="str">
            <v>E.</v>
          </cell>
          <cell r="N414" t="str">
            <v>OVERHEAD &amp; PROFIT</v>
          </cell>
          <cell r="P414">
            <v>10</v>
          </cell>
          <cell r="Q414" t="str">
            <v>%  x  D</v>
          </cell>
          <cell r="U414">
            <v>25713.346186067236</v>
          </cell>
        </row>
        <row r="415">
          <cell r="C415" t="str">
            <v>Faktor efisiensi alat</v>
          </cell>
          <cell r="G415" t="str">
            <v>Fa</v>
          </cell>
          <cell r="H415">
            <v>0.83</v>
          </cell>
          <cell r="L415" t="str">
            <v>F.</v>
          </cell>
          <cell r="N415" t="str">
            <v>HARGA SATUAN PEKERJAAN  ( D + E )</v>
          </cell>
          <cell r="U415">
            <v>282846.80804673955</v>
          </cell>
        </row>
        <row r="416">
          <cell r="C416" t="str">
            <v>Kecepatanrata-rata bermuatan</v>
          </cell>
          <cell r="G416" t="str">
            <v>v1</v>
          </cell>
          <cell r="H416">
            <v>20</v>
          </cell>
          <cell r="I416" t="str">
            <v>Km/Jam</v>
          </cell>
          <cell r="L416" t="str">
            <v>Note: 1</v>
          </cell>
          <cell r="N416" t="str">
            <v>SATUAN dapat berdasarkan atas jam operasi untuk Tenaga Kerja dan Peralatan, volume dan/atau ukuran</v>
          </cell>
        </row>
        <row r="417">
          <cell r="C417" t="str">
            <v>Kecepatan rata-rata kosong</v>
          </cell>
          <cell r="G417" t="str">
            <v>v2</v>
          </cell>
          <cell r="H417">
            <v>30</v>
          </cell>
          <cell r="I417" t="str">
            <v>Km/Jam</v>
          </cell>
          <cell r="N417" t="str">
            <v>berat untuk bahan-bahan.</v>
          </cell>
        </row>
        <row r="418">
          <cell r="C418" t="str">
            <v>Waktu siklus    :</v>
          </cell>
          <cell r="G418" t="str">
            <v>Ts</v>
          </cell>
          <cell r="L418">
            <v>2</v>
          </cell>
          <cell r="N418" t="str">
            <v>Kuantitas satuan adalah kuantitas setiap komponen untuk menyelesaikan satu satuan pekerjaan dari nomor</v>
          </cell>
        </row>
        <row r="419">
          <cell r="C419" t="str">
            <v>- Waktu  tempuh in  si  = (L : v1 ) x 60</v>
          </cell>
          <cell r="G419" t="str">
            <v>T1</v>
          </cell>
          <cell r="H419">
            <v>26.174999999999997</v>
          </cell>
          <cell r="I419" t="str">
            <v>menit</v>
          </cell>
          <cell r="N419" t="str">
            <v>mata pembayaran.</v>
          </cell>
        </row>
        <row r="420">
          <cell r="C420" t="str">
            <v>-  Waktutempuh kosong  = (L : v2)  x  60</v>
          </cell>
          <cell r="G420" t="str">
            <v>T2</v>
          </cell>
          <cell r="H420">
            <v>17.45</v>
          </cell>
          <cell r="I420" t="str">
            <v>menit</v>
          </cell>
          <cell r="L420">
            <v>3</v>
          </cell>
          <cell r="N420" t="str">
            <v>Biaya satuan untuk peralatan sudah termasuk bahan bakar, bahan habis dipakai dan operator.</v>
          </cell>
        </row>
        <row r="421">
          <cell r="C421" t="str">
            <v>-  Muat, bongkar dan lain-lain</v>
          </cell>
          <cell r="G421" t="str">
            <v>T3</v>
          </cell>
          <cell r="H421">
            <v>50</v>
          </cell>
          <cell r="I421" t="str">
            <v>menit</v>
          </cell>
          <cell r="L421">
            <v>4</v>
          </cell>
          <cell r="N421" t="str">
            <v>Biaya satuan sudah termasuk pengeluaran untuk seluruh pajak yang berkaitan (tetapi tidak termasuk PPN</v>
          </cell>
        </row>
        <row r="422">
          <cell r="G422" t="str">
            <v>Ts</v>
          </cell>
          <cell r="H422">
            <v>93.625</v>
          </cell>
          <cell r="I422" t="str">
            <v>menit</v>
          </cell>
          <cell r="N422" t="str">
            <v>yang dibayar dari kontrak) dan biaya-biaya lainnya.</v>
          </cell>
        </row>
        <row r="423">
          <cell r="J423" t="str">
            <v>Berlanjut ke halaman berikut</v>
          </cell>
        </row>
        <row r="424">
          <cell r="A424" t="str">
            <v>ITEM PEMBAYARAN NO.</v>
          </cell>
          <cell r="D424" t="str">
            <v>:  2.3 (2)</v>
          </cell>
          <cell r="J424" t="str">
            <v xml:space="preserve">Analisa EI-232 </v>
          </cell>
        </row>
        <row r="425">
          <cell r="A425" t="str">
            <v>JENIS PEKERJAAN</v>
          </cell>
          <cell r="D425" t="str">
            <v>:  Gorong2 Pipa Beton Bertulang 500 mm &lt; diameter dalam 700 mm</v>
          </cell>
        </row>
        <row r="426">
          <cell r="A426" t="str">
            <v>SATUAN PEMBAYARAN</v>
          </cell>
          <cell r="D426" t="str">
            <v>:  M1</v>
          </cell>
          <cell r="J426" t="str">
            <v xml:space="preserve">         URAIAN ANALISA HARGA SATUAN</v>
          </cell>
        </row>
        <row r="427">
          <cell r="J427" t="str">
            <v>Lanjutan</v>
          </cell>
        </row>
        <row r="429">
          <cell r="A429" t="str">
            <v>No.</v>
          </cell>
          <cell r="C429" t="str">
            <v>U R A I A N</v>
          </cell>
          <cell r="G429" t="str">
            <v>KODE</v>
          </cell>
          <cell r="H429" t="str">
            <v>KOEF.</v>
          </cell>
          <cell r="I429" t="str">
            <v>SATUAN</v>
          </cell>
          <cell r="J429" t="str">
            <v>KETERANGAN</v>
          </cell>
        </row>
        <row r="432">
          <cell r="C432" t="str">
            <v>Kapasitas Produksi / Jam   =</v>
          </cell>
          <cell r="E432" t="str">
            <v>V x Fa x 60</v>
          </cell>
          <cell r="G432" t="str">
            <v>Q2</v>
          </cell>
          <cell r="H432">
            <v>5.3190921228304404</v>
          </cell>
          <cell r="I432" t="str">
            <v xml:space="preserve">M' / Jam </v>
          </cell>
        </row>
        <row r="433">
          <cell r="E433" t="str">
            <v xml:space="preserve">    Ts</v>
          </cell>
        </row>
        <row r="435">
          <cell r="C435" t="str">
            <v>Koefisien Alat / m'</v>
          </cell>
          <cell r="D435" t="str">
            <v xml:space="preserve"> =  1  :  Q2</v>
          </cell>
          <cell r="G435" t="str">
            <v>(E08)</v>
          </cell>
          <cell r="H435">
            <v>0.18800200803212852</v>
          </cell>
          <cell r="I435" t="str">
            <v>jam</v>
          </cell>
        </row>
        <row r="438">
          <cell r="A438" t="str">
            <v>2.c.</v>
          </cell>
          <cell r="C438" t="str">
            <v>ALAT  BANTU</v>
          </cell>
        </row>
        <row r="439">
          <cell r="C439" t="str">
            <v>Diperlukan alat-alat bantu kecil</v>
          </cell>
          <cell r="J439" t="str">
            <v>Lump Sump</v>
          </cell>
        </row>
        <row r="440">
          <cell r="C440" t="str">
            <v>- Sekop    =         3   buah</v>
          </cell>
        </row>
        <row r="441">
          <cell r="C441" t="str">
            <v>- Pacul     =         3   buah</v>
          </cell>
        </row>
        <row r="442">
          <cell r="C442" t="str">
            <v>- Alat-alat kecil lain</v>
          </cell>
        </row>
        <row r="444">
          <cell r="A444" t="str">
            <v xml:space="preserve">   3.</v>
          </cell>
          <cell r="C444" t="str">
            <v>TENAGA</v>
          </cell>
        </row>
        <row r="445">
          <cell r="C445" t="str">
            <v>Produksi Gorong-gorong / hari</v>
          </cell>
          <cell r="G445" t="str">
            <v>Qt</v>
          </cell>
          <cell r="H445">
            <v>10</v>
          </cell>
          <cell r="I445" t="str">
            <v>M'</v>
          </cell>
        </row>
        <row r="446">
          <cell r="C446" t="str">
            <v>Kebutuhan tenaga :</v>
          </cell>
        </row>
        <row r="447">
          <cell r="D447" t="str">
            <v>- Pekerja</v>
          </cell>
          <cell r="G447" t="str">
            <v>P</v>
          </cell>
          <cell r="H447">
            <v>7</v>
          </cell>
          <cell r="I447" t="str">
            <v>orang</v>
          </cell>
        </row>
        <row r="448">
          <cell r="D448" t="str">
            <v>- Tukang</v>
          </cell>
          <cell r="G448" t="str">
            <v>T</v>
          </cell>
          <cell r="H448">
            <v>2</v>
          </cell>
          <cell r="I448" t="str">
            <v>orang</v>
          </cell>
        </row>
        <row r="449">
          <cell r="D449" t="str">
            <v>- Mandor</v>
          </cell>
          <cell r="G449" t="str">
            <v>M</v>
          </cell>
          <cell r="H449">
            <v>1</v>
          </cell>
          <cell r="I449" t="str">
            <v>orang</v>
          </cell>
        </row>
        <row r="451">
          <cell r="C451" t="str">
            <v>Koefisien tenaga / M'   :</v>
          </cell>
        </row>
        <row r="452">
          <cell r="D452" t="str">
            <v>- Pekerja</v>
          </cell>
          <cell r="E452" t="str">
            <v>= (Tk x P) : Qt</v>
          </cell>
          <cell r="G452" t="str">
            <v>(L01)</v>
          </cell>
          <cell r="H452">
            <v>4.9000000000000004</v>
          </cell>
          <cell r="I452" t="str">
            <v>jam</v>
          </cell>
        </row>
        <row r="453">
          <cell r="D453" t="str">
            <v>- Tukang</v>
          </cell>
          <cell r="E453" t="str">
            <v>= (Tk x T) : Qt</v>
          </cell>
          <cell r="G453" t="str">
            <v>(L02)</v>
          </cell>
          <cell r="H453">
            <v>1.4</v>
          </cell>
          <cell r="I453" t="str">
            <v>jam</v>
          </cell>
        </row>
        <row r="454">
          <cell r="D454" t="str">
            <v>- Mandor</v>
          </cell>
          <cell r="E454" t="str">
            <v>= (Tk x M) : Qt</v>
          </cell>
          <cell r="G454" t="str">
            <v>(L03)</v>
          </cell>
          <cell r="H454">
            <v>0.7</v>
          </cell>
          <cell r="I454" t="str">
            <v>jam</v>
          </cell>
        </row>
        <row r="456">
          <cell r="A456" t="str">
            <v>4.</v>
          </cell>
          <cell r="C456" t="str">
            <v>HARGA DASAR SATUAN UPAH, BAHAN DAN ALAT</v>
          </cell>
        </row>
        <row r="457">
          <cell r="C457" t="str">
            <v>Lihat lampiran.</v>
          </cell>
        </row>
        <row r="460">
          <cell r="A460" t="str">
            <v>5.</v>
          </cell>
          <cell r="C460" t="str">
            <v>ANALISA HARGA SATUAN PEKERJAAN</v>
          </cell>
        </row>
        <row r="461">
          <cell r="C461" t="str">
            <v>Lihat perhitungan dalam FORMULIR STANDAR UNTUK</v>
          </cell>
        </row>
        <row r="462">
          <cell r="C462" t="str">
            <v>PEREKEMAN ANALISA MASING-MASING HARGA</v>
          </cell>
        </row>
        <row r="463">
          <cell r="C463" t="str">
            <v>SATUAN.</v>
          </cell>
        </row>
        <row r="464">
          <cell r="C464" t="str">
            <v>Didapat Harga Satuan Pekerjaan :</v>
          </cell>
        </row>
        <row r="466">
          <cell r="C466" t="str">
            <v xml:space="preserve">Rp.  </v>
          </cell>
          <cell r="D466">
            <v>282846.80804673955</v>
          </cell>
          <cell r="E466" t="str">
            <v xml:space="preserve"> / M'</v>
          </cell>
        </row>
        <row r="469">
          <cell r="A469" t="str">
            <v>6.</v>
          </cell>
          <cell r="C469" t="str">
            <v>WAKTU PELAKSANAAN YANG DIPERLUKAN</v>
          </cell>
        </row>
        <row r="470">
          <cell r="C470" t="str">
            <v>Masa Pelaksanaan :</v>
          </cell>
          <cell r="D470" t="str">
            <v>. . . . . . . . . . . .</v>
          </cell>
          <cell r="E470" t="str">
            <v>bulan</v>
          </cell>
        </row>
        <row r="472">
          <cell r="A472" t="str">
            <v>7.</v>
          </cell>
          <cell r="C472" t="str">
            <v>VOLUME PEKERJAAN YANG DIPERLUKAN</v>
          </cell>
        </row>
        <row r="473">
          <cell r="C473" t="str">
            <v>Volume pekerjaan  :</v>
          </cell>
          <cell r="D473">
            <v>1</v>
          </cell>
          <cell r="E473" t="str">
            <v>M'</v>
          </cell>
        </row>
        <row r="483">
          <cell r="A483" t="str">
            <v>ITEM PEMBAYARAN NO.</v>
          </cell>
          <cell r="D483" t="str">
            <v>:  2.3 (3)</v>
          </cell>
          <cell r="J483" t="str">
            <v xml:space="preserve">Analisa EI-233 </v>
          </cell>
        </row>
        <row r="484">
          <cell r="A484" t="str">
            <v>JENIS PEKERJAAN</v>
          </cell>
          <cell r="D484" t="str">
            <v>:  Gorong2 Pipa Beton Bertulang 500 mm &lt; diameter dalam &lt; 1 m</v>
          </cell>
          <cell r="L484" t="str">
            <v>FORMULIR STANDAR UNTUK</v>
          </cell>
        </row>
        <row r="485">
          <cell r="A485" t="str">
            <v>SATUAN PEMBAYARAN</v>
          </cell>
          <cell r="D485" t="str">
            <v>:  M1</v>
          </cell>
          <cell r="J485" t="str">
            <v xml:space="preserve">         URAIAN ANALISA HARGA SATUAN</v>
          </cell>
          <cell r="L485" t="str">
            <v>PEREKAMAN ANALISA MASING-MASING HARGA SATUAN</v>
          </cell>
        </row>
        <row r="486">
          <cell r="L486" t="str">
            <v/>
          </cell>
        </row>
        <row r="488">
          <cell r="A488" t="str">
            <v>No.</v>
          </cell>
          <cell r="C488" t="str">
            <v>U R A I A N</v>
          </cell>
          <cell r="G488" t="str">
            <v>KODE</v>
          </cell>
          <cell r="H488" t="str">
            <v>KOEF.</v>
          </cell>
          <cell r="I488" t="str">
            <v>SATUAN</v>
          </cell>
          <cell r="J488" t="str">
            <v>KETERANGAN</v>
          </cell>
        </row>
        <row r="489">
          <cell r="L489" t="str">
            <v>PROYEK</v>
          </cell>
          <cell r="O489" t="str">
            <v>:</v>
          </cell>
        </row>
        <row r="490">
          <cell r="L490" t="str">
            <v>No. PAKET KONTRAK</v>
          </cell>
          <cell r="O490" t="str">
            <v>:</v>
          </cell>
        </row>
        <row r="491">
          <cell r="A491" t="str">
            <v>I.</v>
          </cell>
          <cell r="C491" t="str">
            <v>ASUMSI</v>
          </cell>
          <cell r="L491" t="str">
            <v>NAMA PAKET</v>
          </cell>
          <cell r="O491" t="str">
            <v>:</v>
          </cell>
        </row>
        <row r="492">
          <cell r="A492">
            <v>1</v>
          </cell>
          <cell r="C492" t="str">
            <v>Pekerjaan dilakukan secara mekanik/manual</v>
          </cell>
          <cell r="L492" t="str">
            <v>PROP / KAB / KODYA</v>
          </cell>
          <cell r="O492" t="str">
            <v>:</v>
          </cell>
        </row>
        <row r="493">
          <cell r="A493">
            <v>2</v>
          </cell>
          <cell r="C493" t="str">
            <v>Lokasi pekerjaan : sepanjang jalan</v>
          </cell>
          <cell r="L493" t="str">
            <v>ITEM PEMBAYARAN NO.</v>
          </cell>
          <cell r="O493" t="str">
            <v>:  2.3 (3)</v>
          </cell>
          <cell r="R493" t="str">
            <v>PERKIRAAN VOL. PEK.</v>
          </cell>
          <cell r="T493" t="str">
            <v>:</v>
          </cell>
          <cell r="U493">
            <v>1</v>
          </cell>
        </row>
        <row r="494">
          <cell r="A494">
            <v>3</v>
          </cell>
          <cell r="C494" t="str">
            <v>Diameter bagian dalam gorong-gorong</v>
          </cell>
          <cell r="G494" t="str">
            <v>d</v>
          </cell>
          <cell r="H494">
            <v>0.8</v>
          </cell>
          <cell r="I494" t="str">
            <v>m</v>
          </cell>
          <cell r="L494" t="str">
            <v>JENIS PEKERJAAN</v>
          </cell>
          <cell r="O494" t="str">
            <v>:  Gorong2 Pipa Beton Bertulang 500 mm &lt; diameter dalam &lt; 1 m</v>
          </cell>
          <cell r="R494" t="str">
            <v>TOTAL HARGA (Rp.)</v>
          </cell>
          <cell r="T494" t="str">
            <v>:</v>
          </cell>
          <cell r="U494">
            <v>447945.27138535964</v>
          </cell>
        </row>
        <row r="495">
          <cell r="A495">
            <v>4</v>
          </cell>
          <cell r="C495" t="str">
            <v>Jarak rata-rata Base Camp ke lokasi pekerjaan</v>
          </cell>
          <cell r="G495" t="str">
            <v>L</v>
          </cell>
          <cell r="H495">
            <v>8.7249999999999996</v>
          </cell>
          <cell r="I495" t="str">
            <v>Km</v>
          </cell>
          <cell r="L495" t="str">
            <v>SATUAN PEMBAYARAN</v>
          </cell>
          <cell r="O495" t="str">
            <v>:  M1</v>
          </cell>
          <cell r="Q495">
            <v>0</v>
          </cell>
          <cell r="R495" t="str">
            <v>% THD. BIAYA PROYEK</v>
          </cell>
          <cell r="T495" t="str">
            <v>:</v>
          </cell>
          <cell r="U495" t="e">
            <v>#DIV/0!</v>
          </cell>
        </row>
        <row r="496">
          <cell r="A496">
            <v>5</v>
          </cell>
          <cell r="C496" t="str">
            <v>Jam kerja efektif per-hari</v>
          </cell>
          <cell r="G496" t="str">
            <v>Tk</v>
          </cell>
          <cell r="H496">
            <v>7</v>
          </cell>
          <cell r="I496" t="str">
            <v>Jam</v>
          </cell>
        </row>
        <row r="497">
          <cell r="A497">
            <v>6</v>
          </cell>
          <cell r="C497" t="str">
            <v>Tebal gorong-gorong</v>
          </cell>
          <cell r="G497" t="str">
            <v>tg</v>
          </cell>
          <cell r="H497">
            <v>7.5</v>
          </cell>
          <cell r="I497" t="str">
            <v>Cm</v>
          </cell>
        </row>
        <row r="498">
          <cell r="Q498" t="str">
            <v>PERKIRAAN</v>
          </cell>
          <cell r="R498" t="str">
            <v>HARGA</v>
          </cell>
          <cell r="S498" t="str">
            <v>JUMLAH</v>
          </cell>
        </row>
        <row r="499">
          <cell r="A499" t="str">
            <v>II.</v>
          </cell>
          <cell r="C499" t="str">
            <v>URUTAN KERJA</v>
          </cell>
          <cell r="L499" t="str">
            <v>NO.</v>
          </cell>
          <cell r="N499" t="str">
            <v>KOMPONEN</v>
          </cell>
          <cell r="P499" t="str">
            <v>SATUAN</v>
          </cell>
          <cell r="Q499" t="str">
            <v>KUANTITAS</v>
          </cell>
          <cell r="R499" t="str">
            <v>SATUAN</v>
          </cell>
          <cell r="S499" t="str">
            <v>HARGA</v>
          </cell>
        </row>
        <row r="500">
          <cell r="A500">
            <v>1</v>
          </cell>
          <cell r="C500" t="str">
            <v>Gorong-gorong dicetak di Base Camp</v>
          </cell>
          <cell r="R500" t="str">
            <v>(Rp.)</v>
          </cell>
          <cell r="S500" t="str">
            <v>(Rp.)</v>
          </cell>
        </row>
        <row r="501">
          <cell r="A501">
            <v>2</v>
          </cell>
          <cell r="C501" t="str">
            <v>Dump Truck mengangkut gorong-gorong jadi</v>
          </cell>
        </row>
        <row r="502">
          <cell r="C502" t="str">
            <v>ke lapangan</v>
          </cell>
        </row>
        <row r="503">
          <cell r="A503">
            <v>3</v>
          </cell>
          <cell r="C503" t="str">
            <v>Dasar gorong-gorong digali sesuai kebutuhan dan ma-</v>
          </cell>
          <cell r="L503" t="str">
            <v>A.</v>
          </cell>
          <cell r="N503" t="str">
            <v>TENAGA</v>
          </cell>
        </row>
        <row r="504">
          <cell r="C504" t="str">
            <v>terial backfill dipadatkan dengan Tamper</v>
          </cell>
        </row>
        <row r="505">
          <cell r="A505">
            <v>4</v>
          </cell>
          <cell r="C505" t="str">
            <v>Tebal lapis porus pada dasar gorong-gorong pipa</v>
          </cell>
          <cell r="G505" t="str">
            <v>tp</v>
          </cell>
          <cell r="H505">
            <v>0.12</v>
          </cell>
          <cell r="I505" t="str">
            <v>M</v>
          </cell>
          <cell r="J505" t="str">
            <v xml:space="preserve"> Sand bedding</v>
          </cell>
          <cell r="L505" t="str">
            <v>1.</v>
          </cell>
          <cell r="N505" t="str">
            <v>Pekerja</v>
          </cell>
          <cell r="O505" t="str">
            <v>(L01)</v>
          </cell>
          <cell r="P505" t="str">
            <v>Jam</v>
          </cell>
          <cell r="Q505">
            <v>9.3333333333333339</v>
          </cell>
          <cell r="R505">
            <v>2857.14</v>
          </cell>
          <cell r="U505">
            <v>26666.639999999999</v>
          </cell>
        </row>
        <row r="506">
          <cell r="A506">
            <v>5</v>
          </cell>
          <cell r="C506" t="str">
            <v>Material pilihan untuk penimbunan kembali (padat)</v>
          </cell>
          <cell r="L506" t="str">
            <v>2.</v>
          </cell>
          <cell r="N506" t="str">
            <v>Tukang</v>
          </cell>
          <cell r="O506" t="str">
            <v>(L02)</v>
          </cell>
          <cell r="P506" t="str">
            <v>Jam</v>
          </cell>
          <cell r="Q506">
            <v>1.1666666666666667</v>
          </cell>
          <cell r="R506">
            <v>4285.71</v>
          </cell>
          <cell r="U506">
            <v>4999.9950000000008</v>
          </cell>
        </row>
        <row r="507">
          <cell r="A507">
            <v>6</v>
          </cell>
          <cell r="C507" t="str">
            <v>Sekelompok pekerja akan melaksanakan pekerjaan</v>
          </cell>
          <cell r="L507" t="str">
            <v>3.</v>
          </cell>
          <cell r="N507" t="str">
            <v>Mandor</v>
          </cell>
          <cell r="O507" t="str">
            <v>(L03)</v>
          </cell>
          <cell r="P507" t="str">
            <v>Jam</v>
          </cell>
          <cell r="Q507">
            <v>1.1666666666666667</v>
          </cell>
          <cell r="R507">
            <v>3214.29</v>
          </cell>
          <cell r="U507">
            <v>3750.0050000000001</v>
          </cell>
        </row>
        <row r="508">
          <cell r="C508" t="str">
            <v>dengan cara manual dengan menggunakan alat bantu</v>
          </cell>
        </row>
        <row r="509">
          <cell r="Q509" t="str">
            <v xml:space="preserve">JUMLAH HARGA TENAGA   </v>
          </cell>
          <cell r="U509">
            <v>35416.639999999999</v>
          </cell>
        </row>
        <row r="511">
          <cell r="A511" t="str">
            <v>III.</v>
          </cell>
          <cell r="C511" t="str">
            <v>PEMAKAIAN BAHAN, ALAT DAN TENAGA</v>
          </cell>
          <cell r="L511" t="str">
            <v>B.</v>
          </cell>
          <cell r="N511" t="str">
            <v>BAHAN</v>
          </cell>
        </row>
        <row r="512">
          <cell r="A512" t="str">
            <v xml:space="preserve">   1.</v>
          </cell>
          <cell r="C512" t="str">
            <v>BAHAN</v>
          </cell>
        </row>
        <row r="513">
          <cell r="C513" t="str">
            <v>Untuk mendapatkan 1 M' gorong-gorong diperlukan</v>
          </cell>
          <cell r="L513" t="str">
            <v>1.</v>
          </cell>
          <cell r="N513" t="str">
            <v>Beton K-300</v>
          </cell>
          <cell r="O513" t="str">
            <v>(EI-714)</v>
          </cell>
          <cell r="P513" t="str">
            <v>M3</v>
          </cell>
          <cell r="Q513">
            <v>0.20616701789183023</v>
          </cell>
          <cell r="R513">
            <v>652902.54982502444</v>
          </cell>
          <cell r="U513">
            <v>134606.97167139739</v>
          </cell>
        </row>
        <row r="514">
          <cell r="C514" t="str">
            <v>- Beton K-300 = (22/7*((2*tg/100+d)/2)^2)-(22/7*(d/2)^2))*1</v>
          </cell>
          <cell r="G514" t="str">
            <v>(EI-714)</v>
          </cell>
          <cell r="H514">
            <v>0.20616701789183023</v>
          </cell>
          <cell r="I514" t="str">
            <v>M3</v>
          </cell>
          <cell r="L514" t="str">
            <v>2.</v>
          </cell>
          <cell r="N514" t="str">
            <v>Baja Tulangan</v>
          </cell>
          <cell r="O514" t="str">
            <v>(M39)</v>
          </cell>
          <cell r="P514" t="str">
            <v>Kg</v>
          </cell>
          <cell r="Q514">
            <v>22.678371968101327</v>
          </cell>
          <cell r="R514">
            <v>4000</v>
          </cell>
          <cell r="U514">
            <v>90713.487872405312</v>
          </cell>
        </row>
        <row r="515">
          <cell r="C515" t="str">
            <v>- Baja Tulangan (asumsi 100kg/m3)</v>
          </cell>
          <cell r="G515" t="str">
            <v>(M39)</v>
          </cell>
          <cell r="H515">
            <v>22.678371968101327</v>
          </cell>
          <cell r="I515" t="str">
            <v>Kg</v>
          </cell>
          <cell r="L515" t="str">
            <v>3.</v>
          </cell>
          <cell r="N515" t="str">
            <v>Urugan Porus</v>
          </cell>
          <cell r="O515" t="str">
            <v>(EI-241)</v>
          </cell>
          <cell r="P515" t="str">
            <v>M3</v>
          </cell>
          <cell r="Q515">
            <v>0.2205</v>
          </cell>
          <cell r="R515">
            <v>186901.40625406182</v>
          </cell>
          <cell r="U515">
            <v>41211.760079020634</v>
          </cell>
        </row>
        <row r="516">
          <cell r="C516" t="str">
            <v>- Timbunan Porus      = {(tp*(0.4+2*tg/100+d+0.4)*1)*1.05}</v>
          </cell>
          <cell r="G516" t="str">
            <v>(EI-241)</v>
          </cell>
          <cell r="H516">
            <v>0.2205</v>
          </cell>
          <cell r="I516" t="str">
            <v>M3</v>
          </cell>
          <cell r="L516" t="str">
            <v>4.</v>
          </cell>
          <cell r="N516" t="str">
            <v>Mat. Pilihan</v>
          </cell>
          <cell r="O516" t="str">
            <v>(M09)</v>
          </cell>
          <cell r="P516" t="str">
            <v>M3</v>
          </cell>
          <cell r="Q516">
            <v>1.5523125</v>
          </cell>
          <cell r="R516">
            <v>25000</v>
          </cell>
          <cell r="U516">
            <v>38807.8125</v>
          </cell>
        </row>
        <row r="517">
          <cell r="C517" t="str">
            <v>- Material Pilihan</v>
          </cell>
          <cell r="D517" t="str">
            <v>= ((2*tg/100+d+0.3)*(0.4+2*tg/100+d+0.4)</v>
          </cell>
          <cell r="G517" t="str">
            <v>(M09)</v>
          </cell>
          <cell r="H517">
            <v>1.5523125</v>
          </cell>
          <cell r="I517" t="str">
            <v>M3</v>
          </cell>
          <cell r="J517" t="str">
            <v xml:space="preserve"> = Vp</v>
          </cell>
        </row>
        <row r="518">
          <cell r="D518" t="str">
            <v xml:space="preserve">   -(22/7*(0.5*(2*tg/100+d))^2))*1*1.05</v>
          </cell>
        </row>
        <row r="519">
          <cell r="A519" t="str">
            <v xml:space="preserve">   2.</v>
          </cell>
          <cell r="C519" t="str">
            <v>ALAT</v>
          </cell>
          <cell r="Q519" t="str">
            <v xml:space="preserve">JUMLAH HARGA BAHAN   </v>
          </cell>
          <cell r="U519">
            <v>305340.03212282335</v>
          </cell>
        </row>
        <row r="520">
          <cell r="A520" t="str">
            <v>2.a.</v>
          </cell>
          <cell r="C520" t="str">
            <v>TAMPER</v>
          </cell>
          <cell r="G520" t="str">
            <v>(E25)</v>
          </cell>
        </row>
        <row r="521">
          <cell r="C521" t="str">
            <v>Kecepatan</v>
          </cell>
          <cell r="G521" t="str">
            <v>V</v>
          </cell>
          <cell r="H521">
            <v>0.5</v>
          </cell>
          <cell r="I521" t="str">
            <v>Km / Jam</v>
          </cell>
          <cell r="L521" t="str">
            <v>C.</v>
          </cell>
          <cell r="N521" t="str">
            <v>PERALATAN</v>
          </cell>
        </row>
        <row r="522">
          <cell r="C522" t="str">
            <v>Efisiensi alat</v>
          </cell>
          <cell r="G522" t="str">
            <v>Fa</v>
          </cell>
          <cell r="H522">
            <v>0.83</v>
          </cell>
          <cell r="I522" t="str">
            <v>-</v>
          </cell>
        </row>
        <row r="523">
          <cell r="C523" t="str">
            <v>Lebar pemadatan</v>
          </cell>
          <cell r="G523" t="str">
            <v>Lb</v>
          </cell>
          <cell r="H523">
            <v>0.4</v>
          </cell>
          <cell r="I523" t="str">
            <v>M</v>
          </cell>
          <cell r="L523" t="str">
            <v>1.</v>
          </cell>
          <cell r="N523" t="str">
            <v>Tamper</v>
          </cell>
          <cell r="O523" t="str">
            <v>(E25)</v>
          </cell>
          <cell r="P523" t="str">
            <v>Jam</v>
          </cell>
          <cell r="Q523">
            <v>0.46756400602409631</v>
          </cell>
          <cell r="R523">
            <v>18672.16854694486</v>
          </cell>
          <cell r="U523">
            <v>8730.4339269666689</v>
          </cell>
        </row>
        <row r="524">
          <cell r="C524" t="str">
            <v>Banyak lintasan</v>
          </cell>
          <cell r="G524" t="str">
            <v>n</v>
          </cell>
          <cell r="H524">
            <v>10</v>
          </cell>
          <cell r="I524" t="str">
            <v>lintasan</v>
          </cell>
          <cell r="L524" t="str">
            <v>2.</v>
          </cell>
          <cell r="N524" t="str">
            <v>Dump Truck</v>
          </cell>
          <cell r="O524" t="str">
            <v>(E08)</v>
          </cell>
          <cell r="P524" t="str">
            <v>Jam</v>
          </cell>
          <cell r="Q524">
            <v>0.36926455823293175</v>
          </cell>
          <cell r="R524">
            <v>153645.58193291764</v>
          </cell>
          <cell r="U524">
            <v>56735.867936900555</v>
          </cell>
        </row>
        <row r="525">
          <cell r="C525" t="str">
            <v>Tebal lapis hamparan</v>
          </cell>
          <cell r="G525" t="str">
            <v>tp</v>
          </cell>
          <cell r="H525">
            <v>0.2</v>
          </cell>
          <cell r="I525" t="str">
            <v>M</v>
          </cell>
          <cell r="L525" t="str">
            <v>3.</v>
          </cell>
          <cell r="N525" t="str">
            <v>Alat  Bantu</v>
          </cell>
          <cell r="P525" t="str">
            <v>Ls</v>
          </cell>
          <cell r="Q525">
            <v>1</v>
          </cell>
          <cell r="R525">
            <v>1000</v>
          </cell>
          <cell r="U525">
            <v>1000</v>
          </cell>
        </row>
        <row r="528">
          <cell r="C528" t="str">
            <v>Kap. Prod. / Jam   =</v>
          </cell>
          <cell r="D528" t="str">
            <v>v x 1000 x Fa x Lb x 60</v>
          </cell>
          <cell r="G528" t="str">
            <v>Q1</v>
          </cell>
          <cell r="H528">
            <v>3.3200000000000003</v>
          </cell>
          <cell r="I528" t="str">
            <v xml:space="preserve">M3 / Jam </v>
          </cell>
        </row>
        <row r="529">
          <cell r="D529" t="str">
            <v xml:space="preserve">    n x tp</v>
          </cell>
        </row>
        <row r="531">
          <cell r="C531" t="str">
            <v>Koefisien Alat / m'</v>
          </cell>
          <cell r="D531" t="str">
            <v xml:space="preserve"> =  1  :  Q1 x Vp</v>
          </cell>
          <cell r="G531" t="str">
            <v>(E25)</v>
          </cell>
          <cell r="H531">
            <v>0.46756400602409631</v>
          </cell>
          <cell r="I531" t="str">
            <v>jam</v>
          </cell>
          <cell r="Q531" t="str">
            <v xml:space="preserve">JUMLAH HARGA PERALATAN   </v>
          </cell>
          <cell r="U531">
            <v>66466.301863867222</v>
          </cell>
        </row>
        <row r="533">
          <cell r="A533" t="str">
            <v>2.b.</v>
          </cell>
          <cell r="C533" t="str">
            <v>DUMP TRUCK</v>
          </cell>
          <cell r="G533" t="str">
            <v>(E08)</v>
          </cell>
          <cell r="L533" t="str">
            <v>D.</v>
          </cell>
          <cell r="N533" t="str">
            <v>JUMLAH HARGA TENAGA, BAHAN DAN PERALATAN  ( A + B + C )</v>
          </cell>
          <cell r="U533">
            <v>407222.97398669057</v>
          </cell>
        </row>
        <row r="534">
          <cell r="C534" t="str">
            <v>Kapasitas bak sekali muat</v>
          </cell>
          <cell r="G534" t="str">
            <v>V</v>
          </cell>
          <cell r="H534">
            <v>4</v>
          </cell>
          <cell r="I534" t="str">
            <v>Buah/M'</v>
          </cell>
          <cell r="L534" t="str">
            <v>E.</v>
          </cell>
          <cell r="N534" t="str">
            <v>OVERHEAD &amp; PROFIT</v>
          </cell>
          <cell r="P534">
            <v>10</v>
          </cell>
          <cell r="Q534" t="str">
            <v>%  x  D</v>
          </cell>
          <cell r="U534">
            <v>40722.297398669063</v>
          </cell>
        </row>
        <row r="535">
          <cell r="C535" t="str">
            <v>Faktor efisiensi alat</v>
          </cell>
          <cell r="G535" t="str">
            <v>Fa</v>
          </cell>
          <cell r="H535">
            <v>0.83</v>
          </cell>
          <cell r="L535" t="str">
            <v>F.</v>
          </cell>
          <cell r="N535" t="str">
            <v>HARGA SATUAN PEKERJAAN  ( D + E )</v>
          </cell>
          <cell r="U535">
            <v>447945.27138535964</v>
          </cell>
        </row>
        <row r="536">
          <cell r="C536" t="str">
            <v>Kecepatanrata-rata bermuatan</v>
          </cell>
          <cell r="G536" t="str">
            <v>v1</v>
          </cell>
          <cell r="H536">
            <v>40</v>
          </cell>
          <cell r="L536" t="str">
            <v>Note: 1</v>
          </cell>
          <cell r="N536" t="str">
            <v>SATUAN dapat berdasarkan atas jam operasi untuk Tenaga Kerja dan Peralatan, volume dan/atau ukuran</v>
          </cell>
        </row>
        <row r="537">
          <cell r="C537" t="str">
            <v>Kecepatan rata-rata kosong</v>
          </cell>
          <cell r="G537" t="str">
            <v>v2</v>
          </cell>
          <cell r="H537">
            <v>50</v>
          </cell>
          <cell r="N537" t="str">
            <v>berat untuk bahan-bahan.</v>
          </cell>
        </row>
        <row r="538">
          <cell r="C538" t="str">
            <v>Waktu siklus    :</v>
          </cell>
          <cell r="G538" t="str">
            <v>Ts</v>
          </cell>
          <cell r="L538">
            <v>2</v>
          </cell>
          <cell r="N538" t="str">
            <v>Kuantitas satuan adalah kuantitas setiap komponen untuk menyelesaikan satu satuan pekerjaan dari nomor</v>
          </cell>
        </row>
        <row r="539">
          <cell r="C539" t="str">
            <v>- Waktu  tempuh in  si    = (L : v1 ) x 60</v>
          </cell>
          <cell r="G539" t="str">
            <v>T1</v>
          </cell>
          <cell r="H539">
            <v>13.087499999999999</v>
          </cell>
          <cell r="I539" t="str">
            <v>menit</v>
          </cell>
          <cell r="N539" t="str">
            <v>mata pembayaran.</v>
          </cell>
        </row>
        <row r="540">
          <cell r="C540" t="str">
            <v>-  Waktutempuh kosong  = (L : v2)  x  60</v>
          </cell>
          <cell r="G540" t="str">
            <v>T2</v>
          </cell>
          <cell r="H540">
            <v>10.469999999999999</v>
          </cell>
          <cell r="I540" t="str">
            <v>menit</v>
          </cell>
          <cell r="L540">
            <v>3</v>
          </cell>
          <cell r="N540" t="str">
            <v>Biaya satuan untuk peralatan sudah termasuk bahan bakar, bahan habis dipakai dan operator.</v>
          </cell>
        </row>
        <row r="541">
          <cell r="C541" t="str">
            <v>- Muat, bongkar dan lain-lain</v>
          </cell>
          <cell r="G541" t="str">
            <v>T3</v>
          </cell>
          <cell r="H541">
            <v>50</v>
          </cell>
          <cell r="I541" t="str">
            <v>menit</v>
          </cell>
          <cell r="L541">
            <v>4</v>
          </cell>
          <cell r="N541" t="str">
            <v>Biaya satuan sudah termasuk pengeluaran untuk seluruh pajak yang berkaitan (tetapi tidak termasuk PPN</v>
          </cell>
        </row>
        <row r="542">
          <cell r="G542" t="str">
            <v>Ts</v>
          </cell>
          <cell r="H542">
            <v>73.557500000000005</v>
          </cell>
          <cell r="I542" t="str">
            <v>menit</v>
          </cell>
          <cell r="N542" t="str">
            <v>yang dibayar dari kontrak) dan biaya-biaya lainnya.</v>
          </cell>
        </row>
        <row r="543">
          <cell r="J543" t="str">
            <v>Berlanjut ke halaman berikut</v>
          </cell>
        </row>
        <row r="544">
          <cell r="A544" t="str">
            <v>ITEM PEMBAYARAN NO.</v>
          </cell>
          <cell r="D544" t="str">
            <v>:  2.3 (3)</v>
          </cell>
          <cell r="J544" t="str">
            <v xml:space="preserve">Analisa EI-233 </v>
          </cell>
        </row>
        <row r="545">
          <cell r="A545" t="str">
            <v>JENIS PEKERJAAN</v>
          </cell>
          <cell r="D545" t="str">
            <v>:  Gorong2 Pipa Beton Bertulang 500 mm &lt; diameter dalam &lt; 1 m</v>
          </cell>
        </row>
        <row r="546">
          <cell r="A546" t="str">
            <v>SATUAN PEMBAYARAN</v>
          </cell>
          <cell r="D546" t="str">
            <v>:  M1</v>
          </cell>
          <cell r="J546" t="str">
            <v xml:space="preserve">         URAIAN ANALISA HARGA SATUAN</v>
          </cell>
        </row>
        <row r="547">
          <cell r="J547" t="str">
            <v>Lanjutan</v>
          </cell>
        </row>
        <row r="549">
          <cell r="A549" t="str">
            <v>No.</v>
          </cell>
          <cell r="C549" t="str">
            <v>U R A I A N</v>
          </cell>
          <cell r="G549" t="str">
            <v>KODE</v>
          </cell>
          <cell r="H549" t="str">
            <v>KOEF.</v>
          </cell>
          <cell r="I549" t="str">
            <v>SATUAN</v>
          </cell>
          <cell r="J549" t="str">
            <v>KETERANGAN</v>
          </cell>
        </row>
        <row r="552">
          <cell r="C552" t="str">
            <v>Kapasitas Produksi / Jam   =</v>
          </cell>
          <cell r="E552" t="str">
            <v>V x Fa x 60</v>
          </cell>
          <cell r="G552" t="str">
            <v>Q2</v>
          </cell>
          <cell r="H552">
            <v>2.7080855113346698</v>
          </cell>
          <cell r="I552" t="str">
            <v xml:space="preserve">M' / Jam </v>
          </cell>
        </row>
        <row r="553">
          <cell r="E553" t="str">
            <v xml:space="preserve">    Ts</v>
          </cell>
        </row>
        <row r="555">
          <cell r="C555" t="str">
            <v>Koefisien Alat / m'</v>
          </cell>
          <cell r="D555" t="str">
            <v xml:space="preserve"> =  1  :  Q2</v>
          </cell>
          <cell r="G555" t="str">
            <v>(E08)</v>
          </cell>
          <cell r="H555">
            <v>0.36926455823293175</v>
          </cell>
          <cell r="I555" t="str">
            <v>jam</v>
          </cell>
        </row>
        <row r="558">
          <cell r="A558" t="str">
            <v>2.c.</v>
          </cell>
          <cell r="C558" t="str">
            <v>ALAT  BANTU</v>
          </cell>
        </row>
        <row r="559">
          <cell r="C559" t="str">
            <v>Diperlukan alat-alat bantu kecil</v>
          </cell>
          <cell r="J559" t="str">
            <v>Lump Sump</v>
          </cell>
        </row>
        <row r="560">
          <cell r="C560" t="str">
            <v>- Sekop    =         3   buah</v>
          </cell>
        </row>
        <row r="561">
          <cell r="C561" t="str">
            <v>- Pacul     =         3   buah</v>
          </cell>
        </row>
        <row r="562">
          <cell r="C562" t="str">
            <v>- Alat-alat kecil lain</v>
          </cell>
        </row>
        <row r="564">
          <cell r="A564" t="str">
            <v xml:space="preserve">   3.</v>
          </cell>
          <cell r="C564" t="str">
            <v>TENAGA</v>
          </cell>
        </row>
        <row r="565">
          <cell r="C565" t="str">
            <v>Produksi Gorong-gorong / hari</v>
          </cell>
          <cell r="G565" t="str">
            <v>Qt</v>
          </cell>
          <cell r="H565">
            <v>6</v>
          </cell>
          <cell r="I565" t="str">
            <v>M'</v>
          </cell>
        </row>
        <row r="566">
          <cell r="C566" t="str">
            <v>Kebutuhan tenaga :</v>
          </cell>
        </row>
        <row r="567">
          <cell r="D567" t="str">
            <v>- Pekerja</v>
          </cell>
          <cell r="G567" t="str">
            <v>P</v>
          </cell>
          <cell r="H567">
            <v>8</v>
          </cell>
          <cell r="I567" t="str">
            <v>orang</v>
          </cell>
        </row>
        <row r="568">
          <cell r="D568" t="str">
            <v>- Tukang</v>
          </cell>
          <cell r="G568" t="str">
            <v>T</v>
          </cell>
          <cell r="H568">
            <v>1</v>
          </cell>
          <cell r="I568" t="str">
            <v>orang</v>
          </cell>
        </row>
        <row r="569">
          <cell r="D569" t="str">
            <v>- Mandor</v>
          </cell>
          <cell r="G569" t="str">
            <v>M</v>
          </cell>
          <cell r="H569">
            <v>1</v>
          </cell>
          <cell r="I569" t="str">
            <v>orang</v>
          </cell>
        </row>
        <row r="571">
          <cell r="C571" t="str">
            <v>Koefisien tenaga / M'   :</v>
          </cell>
        </row>
        <row r="572">
          <cell r="D572" t="str">
            <v>- Pekerja</v>
          </cell>
          <cell r="E572" t="str">
            <v>= (Tk x P) : Qt</v>
          </cell>
          <cell r="G572" t="str">
            <v>(L01)</v>
          </cell>
          <cell r="H572">
            <v>9.3333333333333339</v>
          </cell>
          <cell r="I572" t="str">
            <v>jam</v>
          </cell>
        </row>
        <row r="573">
          <cell r="D573" t="str">
            <v>- Tukang</v>
          </cell>
          <cell r="E573" t="str">
            <v>= (Tk x T) : Qt</v>
          </cell>
          <cell r="G573" t="str">
            <v>(L02)</v>
          </cell>
          <cell r="H573">
            <v>1.1666666666666667</v>
          </cell>
          <cell r="I573" t="str">
            <v>jam</v>
          </cell>
        </row>
        <row r="574">
          <cell r="D574" t="str">
            <v>- Mandor</v>
          </cell>
          <cell r="E574" t="str">
            <v>= (Tk x M) : Qt</v>
          </cell>
          <cell r="G574" t="str">
            <v>(L03)</v>
          </cell>
          <cell r="H574">
            <v>1.1666666666666667</v>
          </cell>
          <cell r="I574" t="str">
            <v>jam</v>
          </cell>
        </row>
        <row r="576">
          <cell r="A576" t="str">
            <v>4.</v>
          </cell>
          <cell r="C576" t="str">
            <v>HARGA DASAR SATUAN UPAH, BAHAN DAN ALAT</v>
          </cell>
        </row>
        <row r="577">
          <cell r="C577" t="str">
            <v>Lihat lampiran.</v>
          </cell>
        </row>
        <row r="580">
          <cell r="A580" t="str">
            <v>5.</v>
          </cell>
          <cell r="C580" t="str">
            <v>ANALISA HARGA SATUAN PEKERJAAN</v>
          </cell>
        </row>
        <row r="581">
          <cell r="C581" t="str">
            <v>Lihat perhitungan dalam FORMULIR STANDAR UNTUK</v>
          </cell>
        </row>
        <row r="582">
          <cell r="C582" t="str">
            <v>PEREKEMAN ANALISA MASING-MASING HARGA</v>
          </cell>
        </row>
        <row r="583">
          <cell r="C583" t="str">
            <v>SATUAN.</v>
          </cell>
        </row>
        <row r="584">
          <cell r="C584" t="str">
            <v>Didapat Harga Satuan Pekerjaan :</v>
          </cell>
        </row>
        <row r="586">
          <cell r="C586" t="str">
            <v xml:space="preserve">Rp.  </v>
          </cell>
          <cell r="D586">
            <v>447945.27138535964</v>
          </cell>
          <cell r="E586" t="str">
            <v xml:space="preserve"> / M'</v>
          </cell>
        </row>
        <row r="589">
          <cell r="A589" t="str">
            <v>6.</v>
          </cell>
          <cell r="C589" t="str">
            <v>WAKTU PELAKSANAAN YANG DIPERLUKAN</v>
          </cell>
        </row>
        <row r="590">
          <cell r="C590" t="str">
            <v>Masa Pelaksanaan :</v>
          </cell>
          <cell r="D590" t="str">
            <v>. . . . . . . . . . . .</v>
          </cell>
          <cell r="E590" t="str">
            <v>bulan</v>
          </cell>
        </row>
        <row r="592">
          <cell r="A592" t="str">
            <v>7.</v>
          </cell>
          <cell r="C592" t="str">
            <v>VOLUME PEKERJAAN YANG DIPERLUKAN</v>
          </cell>
        </row>
        <row r="593">
          <cell r="C593" t="str">
            <v>Volume pekerjaan  :</v>
          </cell>
          <cell r="D593">
            <v>1</v>
          </cell>
          <cell r="E593" t="str">
            <v>M'</v>
          </cell>
        </row>
        <row r="603">
          <cell r="A603" t="str">
            <v>ITEM PEMBAYARAN NO.</v>
          </cell>
          <cell r="D603" t="str">
            <v>:  2.3 (4)</v>
          </cell>
          <cell r="J603" t="str">
            <v>Analisa EI-234</v>
          </cell>
        </row>
        <row r="604">
          <cell r="A604" t="str">
            <v>JENIS PEKERJAAN</v>
          </cell>
          <cell r="D604" t="str">
            <v>:  Gorong2 Pipa Beton Bertulang, 1 m &lt; diameter dalam &lt; 1.3 m</v>
          </cell>
          <cell r="L604" t="str">
            <v>FORMULIR STANDAR UNTUK</v>
          </cell>
        </row>
        <row r="605">
          <cell r="A605" t="str">
            <v>SATUAN PEMBAYARAN</v>
          </cell>
          <cell r="D605" t="str">
            <v>:  M1</v>
          </cell>
          <cell r="J605" t="str">
            <v xml:space="preserve">         URAIAN ANALISA HARGA SATUAN</v>
          </cell>
          <cell r="L605" t="str">
            <v>PEREKAMAN ANALISA MASING-MASING HARGA SATUAN</v>
          </cell>
        </row>
        <row r="606">
          <cell r="L606" t="str">
            <v/>
          </cell>
        </row>
        <row r="608">
          <cell r="A608" t="str">
            <v>No.</v>
          </cell>
          <cell r="C608" t="str">
            <v>U R A I A N</v>
          </cell>
          <cell r="G608" t="str">
            <v>KODE</v>
          </cell>
          <cell r="H608" t="str">
            <v>KOEF.</v>
          </cell>
          <cell r="I608" t="str">
            <v>SATUAN</v>
          </cell>
          <cell r="J608" t="str">
            <v>KETERANGAN</v>
          </cell>
        </row>
        <row r="609">
          <cell r="L609" t="str">
            <v>PROYEK</v>
          </cell>
          <cell r="O609" t="str">
            <v>:</v>
          </cell>
        </row>
        <row r="610">
          <cell r="L610" t="str">
            <v>No. PAKET KONTRAK</v>
          </cell>
          <cell r="O610" t="str">
            <v>:</v>
          </cell>
        </row>
        <row r="611">
          <cell r="A611" t="str">
            <v>I.</v>
          </cell>
          <cell r="C611" t="str">
            <v>ASUMSI</v>
          </cell>
          <cell r="L611" t="str">
            <v>NAMA PAKET</v>
          </cell>
          <cell r="O611" t="str">
            <v>:</v>
          </cell>
        </row>
        <row r="612">
          <cell r="A612">
            <v>1</v>
          </cell>
          <cell r="C612" t="str">
            <v>Pekerjaan dilakukan secara mekanik/manual</v>
          </cell>
          <cell r="L612" t="str">
            <v>PROP / KAB / KODYA</v>
          </cell>
          <cell r="O612" t="str">
            <v>:</v>
          </cell>
        </row>
        <row r="613">
          <cell r="A613">
            <v>2</v>
          </cell>
          <cell r="C613" t="str">
            <v>Lokasi pekerjaan : sepanjang jalan</v>
          </cell>
          <cell r="L613" t="str">
            <v>ITEM PEMBAYARAN NO.</v>
          </cell>
          <cell r="O613" t="str">
            <v>:  2.3 (4)</v>
          </cell>
          <cell r="R613" t="str">
            <v>PERKIRAAN VOL. PEK.</v>
          </cell>
          <cell r="T613" t="str">
            <v>:</v>
          </cell>
          <cell r="U613">
            <v>1</v>
          </cell>
        </row>
        <row r="614">
          <cell r="A614">
            <v>3</v>
          </cell>
          <cell r="C614" t="str">
            <v>Diameter bagian dalam gorong-gorong</v>
          </cell>
          <cell r="G614" t="str">
            <v>d</v>
          </cell>
          <cell r="H614">
            <v>1.2</v>
          </cell>
          <cell r="I614" t="str">
            <v>m</v>
          </cell>
          <cell r="L614" t="str">
            <v>JENIS PEKERJAAN</v>
          </cell>
          <cell r="O614" t="str">
            <v>:  Gorong2 Pipa Beton Bertulang, 1 m &lt; diameter dalam &lt; 1.3 m</v>
          </cell>
          <cell r="R614" t="str">
            <v>TOTAL HARGA (Rp.)</v>
          </cell>
          <cell r="T614" t="str">
            <v>:</v>
          </cell>
          <cell r="U614">
            <v>447945.27138535964</v>
          </cell>
        </row>
        <row r="615">
          <cell r="A615">
            <v>4</v>
          </cell>
          <cell r="C615" t="str">
            <v>Jarak rata-rata Base Camp ke lokasi pekerjaan</v>
          </cell>
          <cell r="G615" t="str">
            <v>L</v>
          </cell>
          <cell r="H615">
            <v>8.7249999999999996</v>
          </cell>
          <cell r="I615" t="str">
            <v>Km</v>
          </cell>
          <cell r="L615" t="str">
            <v>SATUAN PEMBAYARAN</v>
          </cell>
          <cell r="O615" t="str">
            <v>:  M1</v>
          </cell>
          <cell r="Q615">
            <v>0</v>
          </cell>
          <cell r="R615" t="str">
            <v>% THD. BIAYA PROYEK</v>
          </cell>
          <cell r="T615" t="str">
            <v>:</v>
          </cell>
          <cell r="U615" t="e">
            <v>#DIV/0!</v>
          </cell>
        </row>
        <row r="616">
          <cell r="A616">
            <v>5</v>
          </cell>
          <cell r="C616" t="str">
            <v>Jam kerja efektif per-hari</v>
          </cell>
          <cell r="G616" t="str">
            <v>Tk</v>
          </cell>
          <cell r="H616">
            <v>7</v>
          </cell>
          <cell r="I616" t="str">
            <v>Jam</v>
          </cell>
        </row>
        <row r="617">
          <cell r="A617">
            <v>6</v>
          </cell>
          <cell r="C617" t="str">
            <v>Tebal gorong-gorong</v>
          </cell>
          <cell r="G617" t="str">
            <v>tg</v>
          </cell>
          <cell r="H617">
            <v>10</v>
          </cell>
          <cell r="I617" t="str">
            <v>Cm</v>
          </cell>
        </row>
        <row r="618">
          <cell r="Q618" t="str">
            <v>PERKIRAAN</v>
          </cell>
          <cell r="R618" t="str">
            <v>HARGA</v>
          </cell>
          <cell r="S618" t="str">
            <v>JUMLAH</v>
          </cell>
        </row>
        <row r="619">
          <cell r="A619" t="str">
            <v>II.</v>
          </cell>
          <cell r="C619" t="str">
            <v>URUTAN KERJA</v>
          </cell>
          <cell r="L619" t="str">
            <v>NO.</v>
          </cell>
          <cell r="N619" t="str">
            <v>KOMPONEN</v>
          </cell>
          <cell r="P619" t="str">
            <v>SATUAN</v>
          </cell>
          <cell r="Q619" t="str">
            <v>KUANTITAS</v>
          </cell>
          <cell r="R619" t="str">
            <v>SATUAN</v>
          </cell>
          <cell r="S619" t="str">
            <v>HARGA</v>
          </cell>
        </row>
        <row r="620">
          <cell r="A620">
            <v>1</v>
          </cell>
          <cell r="C620" t="str">
            <v>Gorong-gorong dicetak di Base Camp</v>
          </cell>
          <cell r="R620" t="str">
            <v>(Rp.)</v>
          </cell>
          <cell r="S620" t="str">
            <v>(Rp.)</v>
          </cell>
        </row>
        <row r="621">
          <cell r="A621">
            <v>2</v>
          </cell>
          <cell r="C621" t="str">
            <v>Dump Truck mengangkut gorong-gorong jadi</v>
          </cell>
        </row>
        <row r="622">
          <cell r="C622" t="str">
            <v>ke lapangan</v>
          </cell>
        </row>
        <row r="623">
          <cell r="A623">
            <v>3</v>
          </cell>
          <cell r="C623" t="str">
            <v>Dasar gorong-gorong digali sesuai kebutuhan dan ma-</v>
          </cell>
          <cell r="L623" t="str">
            <v>A.</v>
          </cell>
          <cell r="N623" t="str">
            <v>TENAGA</v>
          </cell>
        </row>
        <row r="624">
          <cell r="C624" t="str">
            <v>terial backfill dipadatkan dengan Tamper</v>
          </cell>
        </row>
        <row r="625">
          <cell r="A625">
            <v>4</v>
          </cell>
          <cell r="C625" t="str">
            <v>Tebal lapis porus pada dasar gorong-gorong pipa</v>
          </cell>
          <cell r="G625" t="str">
            <v>tp</v>
          </cell>
          <cell r="H625">
            <v>0.18</v>
          </cell>
          <cell r="I625" t="str">
            <v>M</v>
          </cell>
          <cell r="J625" t="str">
            <v xml:space="preserve"> Sand bedding</v>
          </cell>
          <cell r="L625" t="str">
            <v>1.</v>
          </cell>
          <cell r="N625" t="str">
            <v>Pekerja</v>
          </cell>
          <cell r="O625" t="str">
            <v>(L01)</v>
          </cell>
          <cell r="P625" t="str">
            <v>Jam</v>
          </cell>
          <cell r="Q625">
            <v>9.3333333333333339</v>
          </cell>
          <cell r="R625">
            <v>2857.14</v>
          </cell>
          <cell r="U625">
            <v>26666.639999999999</v>
          </cell>
        </row>
        <row r="626">
          <cell r="A626">
            <v>5</v>
          </cell>
          <cell r="C626" t="str">
            <v>Material pilihan untuk penimbunan kembali (padat)</v>
          </cell>
          <cell r="L626" t="str">
            <v>2.</v>
          </cell>
          <cell r="N626" t="str">
            <v>Tukang</v>
          </cell>
          <cell r="O626" t="str">
            <v>(L02)</v>
          </cell>
          <cell r="P626" t="str">
            <v>Jam</v>
          </cell>
          <cell r="Q626">
            <v>1.1666666666666667</v>
          </cell>
          <cell r="R626">
            <v>4285.71</v>
          </cell>
          <cell r="U626">
            <v>4999.9950000000008</v>
          </cell>
        </row>
        <row r="627">
          <cell r="A627">
            <v>6</v>
          </cell>
          <cell r="C627" t="str">
            <v>Sekelompok pekerja akan melaksanakan pekerjaan</v>
          </cell>
          <cell r="L627" t="str">
            <v>3.</v>
          </cell>
          <cell r="N627" t="str">
            <v>Mandor</v>
          </cell>
          <cell r="O627" t="str">
            <v>(L03)</v>
          </cell>
          <cell r="P627" t="str">
            <v>Jam</v>
          </cell>
          <cell r="Q627">
            <v>1.1666666666666667</v>
          </cell>
          <cell r="R627">
            <v>3214.29</v>
          </cell>
          <cell r="U627">
            <v>3750.0050000000001</v>
          </cell>
        </row>
        <row r="628">
          <cell r="C628" t="str">
            <v>dengan cara manual dengan menggunakan alat bantu</v>
          </cell>
        </row>
        <row r="629">
          <cell r="Q629" t="str">
            <v xml:space="preserve">JUMLAH HARGA TENAGA   </v>
          </cell>
          <cell r="U629">
            <v>35416.639999999999</v>
          </cell>
        </row>
        <row r="631">
          <cell r="A631" t="str">
            <v>III.</v>
          </cell>
          <cell r="C631" t="str">
            <v>PEMAKAIAN BAHAN, ALAT DAN TENAGA</v>
          </cell>
          <cell r="L631" t="str">
            <v>B.</v>
          </cell>
          <cell r="N631" t="str">
            <v>BAHAN</v>
          </cell>
        </row>
        <row r="632">
          <cell r="A632" t="str">
            <v xml:space="preserve">   1.</v>
          </cell>
          <cell r="C632" t="str">
            <v>BAHAN</v>
          </cell>
        </row>
        <row r="633">
          <cell r="C633" t="str">
            <v>Untuk mendapatkan 1 M' gorong-gorong diperlukan</v>
          </cell>
          <cell r="L633" t="str">
            <v>1.</v>
          </cell>
          <cell r="N633" t="str">
            <v>Beton K-300</v>
          </cell>
          <cell r="O633" t="str">
            <v>(EI-714)</v>
          </cell>
          <cell r="P633" t="str">
            <v>M3</v>
          </cell>
          <cell r="Q633">
            <v>0.40840704496667279</v>
          </cell>
          <cell r="R633">
            <v>652902.54982502444</v>
          </cell>
          <cell r="U633">
            <v>266650.00102524407</v>
          </cell>
        </row>
        <row r="634">
          <cell r="C634" t="str">
            <v>- Beton K-300 = (22/7*((2*tg/100+d)/2)^2)-(22/7*(d/2)^2))*1</v>
          </cell>
          <cell r="G634" t="str">
            <v>(EI-714)</v>
          </cell>
          <cell r="H634">
            <v>0.40840704496667279</v>
          </cell>
          <cell r="I634" t="str">
            <v>M3</v>
          </cell>
          <cell r="L634" t="str">
            <v>2.</v>
          </cell>
          <cell r="N634" t="str">
            <v>Baja Tulangan</v>
          </cell>
          <cell r="O634" t="str">
            <v>(M39)</v>
          </cell>
          <cell r="P634" t="str">
            <v>Kg</v>
          </cell>
          <cell r="Q634">
            <v>44.924774946334011</v>
          </cell>
          <cell r="R634">
            <v>4000</v>
          </cell>
          <cell r="U634">
            <v>179699.09978533603</v>
          </cell>
        </row>
        <row r="635">
          <cell r="C635" t="str">
            <v>- Baja Tulangan (asumsi 100kg/m3)</v>
          </cell>
          <cell r="G635" t="str">
            <v>(M39)</v>
          </cell>
          <cell r="H635">
            <v>44.924774946334011</v>
          </cell>
          <cell r="I635" t="str">
            <v>Kg</v>
          </cell>
          <cell r="L635" t="str">
            <v>3.</v>
          </cell>
          <cell r="N635" t="str">
            <v>Urugan Porus</v>
          </cell>
          <cell r="O635" t="str">
            <v>(EI-241)</v>
          </cell>
          <cell r="P635" t="str">
            <v>M3</v>
          </cell>
          <cell r="Q635">
            <v>0.41580000000000006</v>
          </cell>
          <cell r="R635">
            <v>186901.40625406182</v>
          </cell>
          <cell r="U635">
            <v>77713.604720438918</v>
          </cell>
        </row>
        <row r="636">
          <cell r="C636" t="str">
            <v>- Timbunan Porus      = {(tp*(0.4+2*tg/100+d+0.4)*1)*1.05}</v>
          </cell>
          <cell r="G636" t="str">
            <v>(EI-241)</v>
          </cell>
          <cell r="H636">
            <v>0.41580000000000006</v>
          </cell>
          <cell r="I636" t="str">
            <v>M3</v>
          </cell>
          <cell r="L636" t="str">
            <v>4.</v>
          </cell>
          <cell r="N636" t="str">
            <v>Mat. Pilihan</v>
          </cell>
          <cell r="O636" t="str">
            <v>(M09)</v>
          </cell>
          <cell r="P636" t="str">
            <v>M3</v>
          </cell>
          <cell r="Q636">
            <v>2.3100000000000005</v>
          </cell>
          <cell r="R636">
            <v>25000</v>
          </cell>
          <cell r="U636">
            <v>57750.000000000015</v>
          </cell>
        </row>
        <row r="637">
          <cell r="C637" t="str">
            <v>- Material Pilihan</v>
          </cell>
          <cell r="D637" t="str">
            <v>= ((2*tg/100+d+0.3)*(0.4+2*tg/100+d+0.4)</v>
          </cell>
          <cell r="G637" t="str">
            <v>(M09)</v>
          </cell>
          <cell r="H637">
            <v>2.3100000000000005</v>
          </cell>
          <cell r="I637" t="str">
            <v>M3</v>
          </cell>
          <cell r="J637" t="str">
            <v xml:space="preserve"> = Vp</v>
          </cell>
        </row>
        <row r="638">
          <cell r="D638" t="str">
            <v xml:space="preserve">   -(22/7*(0.5*(2*tg/100+d))^2))*1*1.05</v>
          </cell>
        </row>
        <row r="639">
          <cell r="A639" t="str">
            <v xml:space="preserve">   2.</v>
          </cell>
          <cell r="C639" t="str">
            <v>ALAT</v>
          </cell>
          <cell r="Q639" t="str">
            <v xml:space="preserve">JUMLAH HARGA BAHAN   </v>
          </cell>
          <cell r="U639">
            <v>581812.70553101902</v>
          </cell>
        </row>
        <row r="640">
          <cell r="A640" t="str">
            <v>2.a.</v>
          </cell>
          <cell r="C640" t="str">
            <v>TAMPER</v>
          </cell>
          <cell r="G640" t="str">
            <v>(E25)</v>
          </cell>
        </row>
        <row r="641">
          <cell r="C641" t="str">
            <v>Kecepatan</v>
          </cell>
          <cell r="G641" t="str">
            <v>V</v>
          </cell>
          <cell r="H641">
            <v>0.5</v>
          </cell>
          <cell r="I641" t="str">
            <v>Km / Jam</v>
          </cell>
          <cell r="L641" t="str">
            <v>C.</v>
          </cell>
          <cell r="N641" t="str">
            <v>PERALATAN</v>
          </cell>
        </row>
        <row r="642">
          <cell r="C642" t="str">
            <v>Efisiensi alat</v>
          </cell>
          <cell r="G642" t="str">
            <v>Fa</v>
          </cell>
          <cell r="H642">
            <v>0.83</v>
          </cell>
          <cell r="I642" t="str">
            <v>-</v>
          </cell>
        </row>
        <row r="643">
          <cell r="C643" t="str">
            <v>Lebar pemadatan</v>
          </cell>
          <cell r="G643" t="str">
            <v>Lb</v>
          </cell>
          <cell r="H643">
            <v>0.4</v>
          </cell>
          <cell r="I643" t="str">
            <v>M</v>
          </cell>
          <cell r="L643" t="str">
            <v>1.</v>
          </cell>
          <cell r="N643" t="str">
            <v>Tamper</v>
          </cell>
          <cell r="O643" t="str">
            <v>(E25)</v>
          </cell>
          <cell r="P643" t="str">
            <v>Jam</v>
          </cell>
          <cell r="Q643">
            <v>0.69578313253012058</v>
          </cell>
          <cell r="R643">
            <v>18672.16854694486</v>
          </cell>
          <cell r="U643">
            <v>12991.779922723685</v>
          </cell>
        </row>
        <row r="644">
          <cell r="C644" t="str">
            <v>Banyak lintasan</v>
          </cell>
          <cell r="G644" t="str">
            <v>n</v>
          </cell>
          <cell r="H644">
            <v>10</v>
          </cell>
          <cell r="I644" t="str">
            <v>lintasan</v>
          </cell>
          <cell r="L644" t="str">
            <v>2.</v>
          </cell>
          <cell r="N644" t="str">
            <v>Dump Truck</v>
          </cell>
          <cell r="O644" t="str">
            <v>(E08)</v>
          </cell>
          <cell r="P644" t="str">
            <v>Jam</v>
          </cell>
          <cell r="Q644">
            <v>0.36926455823293175</v>
          </cell>
          <cell r="R644">
            <v>153645.58193291764</v>
          </cell>
          <cell r="U644">
            <v>56735.867936900555</v>
          </cell>
        </row>
        <row r="645">
          <cell r="C645" t="str">
            <v>Tebal lapis hamparan</v>
          </cell>
          <cell r="G645" t="str">
            <v>tp</v>
          </cell>
          <cell r="H645">
            <v>0.2</v>
          </cell>
          <cell r="I645" t="str">
            <v>M</v>
          </cell>
          <cell r="L645" t="str">
            <v>3.</v>
          </cell>
          <cell r="N645" t="str">
            <v>Alat  Bantu</v>
          </cell>
          <cell r="P645" t="str">
            <v>Ls</v>
          </cell>
          <cell r="Q645">
            <v>1</v>
          </cell>
          <cell r="R645">
            <v>1000</v>
          </cell>
          <cell r="U645">
            <v>1000</v>
          </cell>
        </row>
        <row r="648">
          <cell r="C648" t="str">
            <v>Kap. Prod. / Jam   =</v>
          </cell>
          <cell r="D648" t="str">
            <v>v x 1000 x Fa x Lb x 60</v>
          </cell>
          <cell r="G648" t="str">
            <v>Q1</v>
          </cell>
          <cell r="H648">
            <v>3.3200000000000003</v>
          </cell>
          <cell r="I648" t="str">
            <v xml:space="preserve">M3 / Jam </v>
          </cell>
        </row>
        <row r="649">
          <cell r="D649" t="str">
            <v xml:space="preserve">    n x tp</v>
          </cell>
        </row>
        <row r="651">
          <cell r="C651" t="str">
            <v>Koefisien Alat / m'</v>
          </cell>
          <cell r="D651" t="str">
            <v xml:space="preserve"> =  1  :  Q1 x Vp</v>
          </cell>
          <cell r="G651" t="str">
            <v>(E25)</v>
          </cell>
          <cell r="H651">
            <v>0.69578313253012058</v>
          </cell>
          <cell r="I651" t="str">
            <v>jam</v>
          </cell>
          <cell r="Q651" t="str">
            <v xml:space="preserve">JUMLAH HARGA PERALATAN   </v>
          </cell>
          <cell r="U651">
            <v>70727.647859624238</v>
          </cell>
        </row>
        <row r="653">
          <cell r="A653" t="str">
            <v>2.b.</v>
          </cell>
          <cell r="C653" t="str">
            <v>DUMP TRUCK</v>
          </cell>
          <cell r="G653" t="str">
            <v>(E08)</v>
          </cell>
          <cell r="L653" t="str">
            <v>D.</v>
          </cell>
          <cell r="N653" t="str">
            <v>JUMLAH HARGA TENAGA, BAHAN DAN PERALATAN  ( A + B + C )</v>
          </cell>
          <cell r="U653">
            <v>687956.99339064327</v>
          </cell>
        </row>
        <row r="654">
          <cell r="C654" t="str">
            <v>Kapasitas bak sekali muat</v>
          </cell>
          <cell r="G654" t="str">
            <v>V</v>
          </cell>
          <cell r="H654">
            <v>4</v>
          </cell>
          <cell r="I654" t="str">
            <v>Buah/M'</v>
          </cell>
          <cell r="L654" t="str">
            <v>E.</v>
          </cell>
          <cell r="N654" t="str">
            <v>OVERHEAD &amp; PROFIT</v>
          </cell>
          <cell r="P654">
            <v>10</v>
          </cell>
          <cell r="Q654" t="str">
            <v>%  x  D</v>
          </cell>
          <cell r="U654">
            <v>68795.699339064333</v>
          </cell>
        </row>
        <row r="655">
          <cell r="C655" t="str">
            <v>Faktor efisiensi alat</v>
          </cell>
          <cell r="G655" t="str">
            <v>Fa</v>
          </cell>
          <cell r="H655">
            <v>0.83</v>
          </cell>
          <cell r="L655" t="str">
            <v>F.</v>
          </cell>
          <cell r="N655" t="str">
            <v>HARGA SATUAN PEKERJAAN  ( D + E )</v>
          </cell>
          <cell r="U655">
            <v>756752.69272970757</v>
          </cell>
        </row>
        <row r="656">
          <cell r="C656" t="str">
            <v>Kecepatanrata-rata bermuatan</v>
          </cell>
          <cell r="G656" t="str">
            <v>v1</v>
          </cell>
          <cell r="H656">
            <v>40</v>
          </cell>
          <cell r="L656" t="str">
            <v>Note: 1</v>
          </cell>
          <cell r="N656" t="str">
            <v>SATUAN dapat berdasarkan atas jam operasi untuk Tenaga Kerja dan Peralatan, volume dan/atau ukuran</v>
          </cell>
        </row>
        <row r="657">
          <cell r="C657" t="str">
            <v>Kecepatan rata-rata kosong</v>
          </cell>
          <cell r="G657" t="str">
            <v>v2</v>
          </cell>
          <cell r="H657">
            <v>50</v>
          </cell>
          <cell r="N657" t="str">
            <v>berat untuk bahan-bahan.</v>
          </cell>
        </row>
        <row r="658">
          <cell r="C658" t="str">
            <v>Waktu siklus    :</v>
          </cell>
          <cell r="G658" t="str">
            <v>Ts</v>
          </cell>
          <cell r="L658">
            <v>2</v>
          </cell>
          <cell r="N658" t="str">
            <v>Kuantitas satuan adalah kuantitas setiap komponen untuk menyelesaikan satu satuan pekerjaan dari nomor</v>
          </cell>
        </row>
        <row r="659">
          <cell r="C659" t="str">
            <v>- Waktu  tempuh in  si    = (L : v1 ) x 60</v>
          </cell>
          <cell r="G659" t="str">
            <v>T1</v>
          </cell>
          <cell r="H659">
            <v>13.087499999999999</v>
          </cell>
          <cell r="I659" t="str">
            <v>menit</v>
          </cell>
          <cell r="N659" t="str">
            <v>mata pembayaran.</v>
          </cell>
        </row>
        <row r="660">
          <cell r="C660" t="str">
            <v>-  Waktutempuh kosong  = (L : v2)  x  60</v>
          </cell>
          <cell r="G660" t="str">
            <v>T2</v>
          </cell>
          <cell r="H660">
            <v>10.469999999999999</v>
          </cell>
          <cell r="I660" t="str">
            <v>menit</v>
          </cell>
          <cell r="L660">
            <v>3</v>
          </cell>
          <cell r="N660" t="str">
            <v>Biaya satuan untuk peralatan sudah termasuk bahan bakar, bahan habis dipakai dan operator.</v>
          </cell>
        </row>
        <row r="661">
          <cell r="C661" t="str">
            <v>- Muat, bongkar dan lain-lain</v>
          </cell>
          <cell r="G661" t="str">
            <v>T3</v>
          </cell>
          <cell r="H661">
            <v>50</v>
          </cell>
          <cell r="I661" t="str">
            <v>menit</v>
          </cell>
          <cell r="L661">
            <v>4</v>
          </cell>
          <cell r="N661" t="str">
            <v>Biaya satuan sudah termasuk pengeluaran untuk seluruh pajak yang berkaitan (tetapi tidak termasuk PPN</v>
          </cell>
        </row>
        <row r="662">
          <cell r="G662" t="str">
            <v>Ts</v>
          </cell>
          <cell r="H662">
            <v>73.557500000000005</v>
          </cell>
          <cell r="I662" t="str">
            <v>menit</v>
          </cell>
          <cell r="N662" t="str">
            <v>yang dibayar dari kontrak) dan biaya-biaya lainnya.</v>
          </cell>
        </row>
        <row r="663">
          <cell r="J663" t="str">
            <v>Berlanjut ke halaman berikut</v>
          </cell>
        </row>
        <row r="664">
          <cell r="A664" t="str">
            <v>ITEM PEMBAYARAN NO.</v>
          </cell>
          <cell r="D664" t="str">
            <v>:  2.3 (4)</v>
          </cell>
          <cell r="J664" t="str">
            <v>Analisa EI-234</v>
          </cell>
        </row>
        <row r="665">
          <cell r="A665" t="str">
            <v>JENIS PEKERJAAN</v>
          </cell>
          <cell r="D665" t="str">
            <v>:  Gorong2 Pipa Beton Bertulang, 1 m &lt; diameter dalam &lt; 1.3 m</v>
          </cell>
        </row>
        <row r="666">
          <cell r="A666" t="str">
            <v>SATUAN PEMBAYARAN</v>
          </cell>
          <cell r="D666" t="str">
            <v>:  M1</v>
          </cell>
          <cell r="J666" t="str">
            <v xml:space="preserve">         URAIAN ANALISA HARGA SATUAN</v>
          </cell>
        </row>
        <row r="667">
          <cell r="J667" t="str">
            <v>Lanjutan</v>
          </cell>
        </row>
        <row r="669">
          <cell r="A669" t="str">
            <v>No.</v>
          </cell>
          <cell r="C669" t="str">
            <v>U R A I A N</v>
          </cell>
          <cell r="G669" t="str">
            <v>KODE</v>
          </cell>
          <cell r="H669" t="str">
            <v>KOEF.</v>
          </cell>
          <cell r="I669" t="str">
            <v>SATUAN</v>
          </cell>
          <cell r="J669" t="str">
            <v>KETERANGAN</v>
          </cell>
        </row>
        <row r="672">
          <cell r="C672" t="str">
            <v>Kapasitas Produksi / Jam   =</v>
          </cell>
          <cell r="E672" t="str">
            <v>V x Fa x 60</v>
          </cell>
          <cell r="G672" t="str">
            <v>Q2</v>
          </cell>
          <cell r="H672">
            <v>2.7080855113346698</v>
          </cell>
          <cell r="I672" t="str">
            <v xml:space="preserve">M' / Jam </v>
          </cell>
        </row>
        <row r="673">
          <cell r="E673" t="str">
            <v xml:space="preserve">    Ts</v>
          </cell>
        </row>
        <row r="675">
          <cell r="C675" t="str">
            <v>Koefisien Alat / m'</v>
          </cell>
          <cell r="D675" t="str">
            <v xml:space="preserve"> =  1  :  Q2</v>
          </cell>
          <cell r="G675" t="str">
            <v>(E08)</v>
          </cell>
          <cell r="H675">
            <v>0.36926455823293175</v>
          </cell>
          <cell r="I675" t="str">
            <v>jam</v>
          </cell>
        </row>
        <row r="678">
          <cell r="A678" t="str">
            <v>2.c.</v>
          </cell>
          <cell r="C678" t="str">
            <v>ALAT  BANTU</v>
          </cell>
        </row>
        <row r="679">
          <cell r="C679" t="str">
            <v>Diperlukan alat-alat bantu kecil</v>
          </cell>
          <cell r="J679" t="str">
            <v>Lump Sump</v>
          </cell>
        </row>
        <row r="680">
          <cell r="C680" t="str">
            <v>- Sekop    =         3   buah</v>
          </cell>
        </row>
        <row r="681">
          <cell r="C681" t="str">
            <v>- Pacul     =         3   buah</v>
          </cell>
        </row>
        <row r="682">
          <cell r="C682" t="str">
            <v>- Alat-alat kecil lain</v>
          </cell>
        </row>
        <row r="684">
          <cell r="A684" t="str">
            <v xml:space="preserve">   3.</v>
          </cell>
          <cell r="C684" t="str">
            <v>TENAGA</v>
          </cell>
        </row>
        <row r="685">
          <cell r="C685" t="str">
            <v>Produksi Gorong-gorong / hari</v>
          </cell>
          <cell r="G685" t="str">
            <v>Qt</v>
          </cell>
          <cell r="H685">
            <v>6</v>
          </cell>
          <cell r="I685" t="str">
            <v>M'</v>
          </cell>
        </row>
        <row r="686">
          <cell r="C686" t="str">
            <v>Kebutuhan tenaga :</v>
          </cell>
        </row>
        <row r="687">
          <cell r="D687" t="str">
            <v>- Pekerja</v>
          </cell>
          <cell r="G687" t="str">
            <v>P</v>
          </cell>
          <cell r="H687">
            <v>8</v>
          </cell>
          <cell r="I687" t="str">
            <v>orang</v>
          </cell>
        </row>
        <row r="688">
          <cell r="D688" t="str">
            <v>- Tukang</v>
          </cell>
          <cell r="G688" t="str">
            <v>T</v>
          </cell>
          <cell r="H688">
            <v>1</v>
          </cell>
          <cell r="I688" t="str">
            <v>orang</v>
          </cell>
        </row>
        <row r="689">
          <cell r="D689" t="str">
            <v>- Mandor</v>
          </cell>
          <cell r="G689" t="str">
            <v>M</v>
          </cell>
          <cell r="H689">
            <v>1</v>
          </cell>
          <cell r="I689" t="str">
            <v>orang</v>
          </cell>
        </row>
        <row r="691">
          <cell r="C691" t="str">
            <v>Koefisien tenaga / M'   :</v>
          </cell>
        </row>
        <row r="692">
          <cell r="D692" t="str">
            <v>- Pekerja</v>
          </cell>
          <cell r="E692" t="str">
            <v>= (Tk x P) : Qt</v>
          </cell>
          <cell r="G692" t="str">
            <v>(L01)</v>
          </cell>
          <cell r="H692">
            <v>9.3333333333333339</v>
          </cell>
          <cell r="I692" t="str">
            <v>jam</v>
          </cell>
        </row>
        <row r="693">
          <cell r="D693" t="str">
            <v>- Tukang</v>
          </cell>
          <cell r="E693" t="str">
            <v>= (Tk x T) : Qt</v>
          </cell>
          <cell r="G693" t="str">
            <v>(L02)</v>
          </cell>
          <cell r="H693">
            <v>1.1666666666666667</v>
          </cell>
          <cell r="I693" t="str">
            <v>jam</v>
          </cell>
        </row>
        <row r="694">
          <cell r="D694" t="str">
            <v>- Mandor</v>
          </cell>
          <cell r="E694" t="str">
            <v>= (Tk x M) : Qt</v>
          </cell>
          <cell r="G694" t="str">
            <v>(L03)</v>
          </cell>
          <cell r="H694">
            <v>1.1666666666666667</v>
          </cell>
          <cell r="I694" t="str">
            <v>jam</v>
          </cell>
        </row>
        <row r="696">
          <cell r="A696" t="str">
            <v>4.</v>
          </cell>
          <cell r="C696" t="str">
            <v>HARGA DASAR SATUAN UPAH, BAHAN DAN ALAT</v>
          </cell>
        </row>
        <row r="697">
          <cell r="C697" t="str">
            <v>Lihat lampiran.</v>
          </cell>
        </row>
        <row r="700">
          <cell r="A700" t="str">
            <v>5.</v>
          </cell>
          <cell r="C700" t="str">
            <v>ANALISA HARGA SATUAN PEKERJAAN</v>
          </cell>
        </row>
        <row r="701">
          <cell r="C701" t="str">
            <v>Lihat perhitungan dalam FORMULIR STANDAR UNTUK</v>
          </cell>
        </row>
        <row r="702">
          <cell r="C702" t="str">
            <v>PEREKEMAN ANALISA MASING-MASING HARGA</v>
          </cell>
        </row>
        <row r="703">
          <cell r="C703" t="str">
            <v>SATUAN.</v>
          </cell>
        </row>
        <row r="704">
          <cell r="C704" t="str">
            <v>Didapat Harga Satuan Pekerjaan :</v>
          </cell>
        </row>
        <row r="706">
          <cell r="C706" t="str">
            <v xml:space="preserve">Rp.  </v>
          </cell>
          <cell r="D706">
            <v>756752.69272970757</v>
          </cell>
          <cell r="E706" t="str">
            <v xml:space="preserve"> / M'</v>
          </cell>
        </row>
        <row r="709">
          <cell r="A709" t="str">
            <v>6.</v>
          </cell>
          <cell r="C709" t="str">
            <v>WAKTU PELAKSANAAN YANG DIPERLUKAN</v>
          </cell>
        </row>
        <row r="710">
          <cell r="C710" t="str">
            <v>Masa Pelaksanaan :</v>
          </cell>
          <cell r="D710" t="str">
            <v>. . . . . . . . . . . .</v>
          </cell>
          <cell r="E710" t="str">
            <v>bulan</v>
          </cell>
        </row>
        <row r="712">
          <cell r="A712" t="str">
            <v>7.</v>
          </cell>
          <cell r="C712" t="str">
            <v>VOLUME PEKERJAAN YANG DIPERLUKAN</v>
          </cell>
        </row>
        <row r="713">
          <cell r="C713" t="str">
            <v>Volume pekerjaan  :</v>
          </cell>
          <cell r="D713">
            <v>1</v>
          </cell>
          <cell r="E713" t="str">
            <v>M'</v>
          </cell>
        </row>
        <row r="723">
          <cell r="A723" t="str">
            <v>ITEM PEMBAYARAN NO.</v>
          </cell>
          <cell r="D723" t="str">
            <v>:  2.3 (5)</v>
          </cell>
          <cell r="J723" t="str">
            <v>Analisa EI-236</v>
          </cell>
        </row>
        <row r="724">
          <cell r="A724" t="str">
            <v>JENIS PEKERJAAN</v>
          </cell>
          <cell r="D724" t="str">
            <v>: Gorong-Gorong Pipa Beton Bertulang, 1,3  m &lt; diameter dalam &lt; 1,5 m</v>
          </cell>
        </row>
        <row r="725">
          <cell r="A725" t="str">
            <v>SATUAN PEMBAYARAN</v>
          </cell>
          <cell r="D725" t="str">
            <v>: M1</v>
          </cell>
          <cell r="J725" t="str">
            <v xml:space="preserve">         URAIAN ANALISA HARGA SATUAN</v>
          </cell>
        </row>
        <row r="727">
          <cell r="A727" t="str">
            <v>ITEM PEMBAYARAN NO.</v>
          </cell>
          <cell r="D727" t="str">
            <v>:  2.3 (6)</v>
          </cell>
          <cell r="J727" t="str">
            <v>Analisa EI-236</v>
          </cell>
        </row>
        <row r="728">
          <cell r="A728" t="str">
            <v>JENIS PEKERJAAN</v>
          </cell>
          <cell r="D728" t="str">
            <v>: Gorong-Gorong Pipa Beton Bertulang, 1,5  m &lt; diameter dalam &lt;  2,3 m</v>
          </cell>
        </row>
        <row r="729">
          <cell r="A729" t="str">
            <v>SATUAN PEMBAYARAN</v>
          </cell>
          <cell r="D729" t="str">
            <v>: M1</v>
          </cell>
          <cell r="J729" t="str">
            <v xml:space="preserve">         URAIAN ANALISA HARGA SATUAN</v>
          </cell>
        </row>
        <row r="734">
          <cell r="A734" t="str">
            <v>ITEM PEMBAYARAN NO.</v>
          </cell>
          <cell r="D734" t="str">
            <v>:  2.3 (7)</v>
          </cell>
          <cell r="J734" t="str">
            <v>Analisa EI-236</v>
          </cell>
        </row>
        <row r="735">
          <cell r="A735" t="str">
            <v>JENIS PEKERJAAN</v>
          </cell>
          <cell r="D735" t="str">
            <v>:  Gorong2 Baja Bergelombang dengan dimensi … (mengacu pada SNI 03-6719-2002)</v>
          </cell>
        </row>
        <row r="736">
          <cell r="A736" t="str">
            <v>SATUAN PEMBAYARAN</v>
          </cell>
          <cell r="D736" t="str">
            <v>:  Ton</v>
          </cell>
          <cell r="J736" t="str">
            <v xml:space="preserve">         URAIAN ANALISA HARGA SATUAN</v>
          </cell>
        </row>
        <row r="739">
          <cell r="A739" t="str">
            <v>No.</v>
          </cell>
          <cell r="C739" t="str">
            <v>U R A I A N</v>
          </cell>
          <cell r="G739" t="str">
            <v>KODE</v>
          </cell>
          <cell r="H739" t="str">
            <v>KOEF.</v>
          </cell>
          <cell r="I739" t="str">
            <v>SATUAN</v>
          </cell>
          <cell r="J739" t="str">
            <v>KETERANGAN</v>
          </cell>
        </row>
        <row r="742">
          <cell r="A742" t="str">
            <v>I.</v>
          </cell>
          <cell r="C742" t="str">
            <v>ASUMSI</v>
          </cell>
        </row>
        <row r="743">
          <cell r="A743">
            <v>1</v>
          </cell>
          <cell r="C743" t="str">
            <v>Pekerjaan dilakukan secara mekanik/manual</v>
          </cell>
        </row>
        <row r="744">
          <cell r="A744">
            <v>2</v>
          </cell>
          <cell r="C744" t="str">
            <v>Lokasi pekerjaan : sepanjang jalan</v>
          </cell>
        </row>
        <row r="745">
          <cell r="A745">
            <v>3</v>
          </cell>
          <cell r="C745" t="str">
            <v>Diameter gorong-gorong baja</v>
          </cell>
          <cell r="G745" t="str">
            <v>d</v>
          </cell>
          <cell r="H745">
            <v>1</v>
          </cell>
          <cell r="I745" t="str">
            <v>m</v>
          </cell>
        </row>
        <row r="746">
          <cell r="A746">
            <v>4</v>
          </cell>
          <cell r="C746" t="str">
            <v>Jarak rata-rata Base Camp ke lokasi pekerjaan</v>
          </cell>
          <cell r="G746" t="str">
            <v>L</v>
          </cell>
          <cell r="H746">
            <v>8.7249999999999996</v>
          </cell>
          <cell r="I746" t="str">
            <v>Km</v>
          </cell>
        </row>
        <row r="747">
          <cell r="A747">
            <v>5</v>
          </cell>
          <cell r="C747" t="str">
            <v>Jam kerja efektif per-hari</v>
          </cell>
          <cell r="G747" t="str">
            <v>Tk</v>
          </cell>
          <cell r="H747">
            <v>7</v>
          </cell>
          <cell r="I747" t="str">
            <v>Jam</v>
          </cell>
        </row>
        <row r="748">
          <cell r="A748">
            <v>6</v>
          </cell>
          <cell r="C748" t="str">
            <v>Tebal gorong-gorong</v>
          </cell>
          <cell r="G748" t="str">
            <v>tg</v>
          </cell>
          <cell r="H748">
            <v>0.25</v>
          </cell>
          <cell r="I748" t="str">
            <v>Cm</v>
          </cell>
        </row>
        <row r="749">
          <cell r="A749">
            <v>7</v>
          </cell>
          <cell r="C749" t="str">
            <v>BJ Pipa Baja Bergelombang</v>
          </cell>
          <cell r="G749" t="str">
            <v>BJp</v>
          </cell>
          <cell r="H749">
            <v>7.9</v>
          </cell>
          <cell r="I749" t="str">
            <v>T/m3</v>
          </cell>
        </row>
        <row r="750">
          <cell r="G750" t="str">
            <v>BJp1</v>
          </cell>
          <cell r="H750">
            <v>0.12445321428571117</v>
          </cell>
          <cell r="I750" t="str">
            <v>T/m'</v>
          </cell>
        </row>
        <row r="751">
          <cell r="A751" t="str">
            <v>II.</v>
          </cell>
          <cell r="C751" t="str">
            <v>URUTAN KERJA</v>
          </cell>
        </row>
        <row r="753">
          <cell r="A753">
            <v>1</v>
          </cell>
          <cell r="C753" t="str">
            <v>Gorong-gorong baja diterima dari pemasok</v>
          </cell>
        </row>
        <row r="754">
          <cell r="C754" t="str">
            <v>di lokasi pekerjaan</v>
          </cell>
        </row>
        <row r="755">
          <cell r="A755">
            <v>3</v>
          </cell>
          <cell r="C755" t="str">
            <v>Dasar gorong-gorong digali sesuai kebutuhan dan ma-</v>
          </cell>
        </row>
        <row r="756">
          <cell r="C756" t="str">
            <v>terial backfill dipadatkan dengan Tamper</v>
          </cell>
        </row>
        <row r="757">
          <cell r="A757">
            <v>4</v>
          </cell>
          <cell r="C757" t="str">
            <v>Tebal lapis porus pada dasar gorong-gorong baja</v>
          </cell>
          <cell r="G757" t="str">
            <v>tp</v>
          </cell>
          <cell r="H757">
            <v>0.15</v>
          </cell>
          <cell r="I757" t="str">
            <v>M</v>
          </cell>
        </row>
        <row r="758">
          <cell r="A758">
            <v>5</v>
          </cell>
          <cell r="C758" t="str">
            <v>Material pilihan untuk penimbunan kembali (padat)</v>
          </cell>
        </row>
        <row r="759">
          <cell r="A759">
            <v>6</v>
          </cell>
          <cell r="C759" t="str">
            <v>Sekelompok pekerja akan melaksanakan pekerjaan</v>
          </cell>
        </row>
        <row r="760">
          <cell r="C760" t="str">
            <v>dengan cara manual dengan menggunakan alat bantu</v>
          </cell>
        </row>
        <row r="762">
          <cell r="A762" t="str">
            <v>III.</v>
          </cell>
          <cell r="C762" t="str">
            <v>PEMAKAIAN BAHAN, ALAT DAN TENAGA</v>
          </cell>
        </row>
        <row r="763">
          <cell r="A763" t="str">
            <v xml:space="preserve">   1.</v>
          </cell>
          <cell r="C763" t="str">
            <v>BAHAN</v>
          </cell>
        </row>
        <row r="764">
          <cell r="C764" t="str">
            <v>Untuk mendapatkan 1 M' gorong-gorong diperlukan</v>
          </cell>
        </row>
        <row r="765">
          <cell r="C765" t="str">
            <v>- Baja Bergelombang</v>
          </cell>
          <cell r="G765" t="str">
            <v>(M46)</v>
          </cell>
          <cell r="H765">
            <v>1050</v>
          </cell>
          <cell r="I765" t="str">
            <v>Kg</v>
          </cell>
        </row>
        <row r="766">
          <cell r="C766" t="str">
            <v>- Urugan Porus = {(tp*(0.5+2*tg/100+d+0.5)*1)*1.05} x (1/BJp1)</v>
          </cell>
          <cell r="G766" t="str">
            <v>(EI-241)</v>
          </cell>
          <cell r="H766">
            <v>2.5373993095512715</v>
          </cell>
          <cell r="I766" t="str">
            <v>M3</v>
          </cell>
        </row>
        <row r="767">
          <cell r="C767" t="str">
            <v>- Mat. Pilihan = {((2*tg/100+d+0.5)*(0.5+2*tg/100+d+0.5)</v>
          </cell>
          <cell r="G767" t="str">
            <v>(M09)</v>
          </cell>
          <cell r="H767">
            <v>18.763120248860478</v>
          </cell>
          <cell r="I767" t="str">
            <v>M3</v>
          </cell>
          <cell r="J767" t="str">
            <v xml:space="preserve"> = Vp</v>
          </cell>
        </row>
        <row r="768">
          <cell r="C768" t="str">
            <v xml:space="preserve">                      -(22/7*(0.5*(2*tg/100+d))^2)*1)*1.05} x (1/BJp1)</v>
          </cell>
        </row>
        <row r="770">
          <cell r="A770" t="str">
            <v xml:space="preserve">   2.</v>
          </cell>
          <cell r="C770" t="str">
            <v>ALAT</v>
          </cell>
        </row>
        <row r="771">
          <cell r="A771" t="str">
            <v>2.a.</v>
          </cell>
          <cell r="C771" t="str">
            <v>TAMPER</v>
          </cell>
          <cell r="G771" t="str">
            <v>(E25)</v>
          </cell>
        </row>
        <row r="772">
          <cell r="C772" t="str">
            <v>Kecepatan</v>
          </cell>
          <cell r="G772" t="str">
            <v>v</v>
          </cell>
          <cell r="H772">
            <v>0.5</v>
          </cell>
          <cell r="I772" t="str">
            <v>Km / Jam</v>
          </cell>
        </row>
        <row r="773">
          <cell r="C773" t="str">
            <v>Efisiensi alat</v>
          </cell>
          <cell r="G773" t="str">
            <v>Fa</v>
          </cell>
          <cell r="H773">
            <v>0.83</v>
          </cell>
          <cell r="I773" t="str">
            <v>-</v>
          </cell>
        </row>
        <row r="774">
          <cell r="C774" t="str">
            <v>Lebar pemadatan</v>
          </cell>
          <cell r="G774" t="str">
            <v>Lb</v>
          </cell>
          <cell r="H774">
            <v>0.4</v>
          </cell>
          <cell r="I774" t="str">
            <v>M</v>
          </cell>
        </row>
        <row r="775">
          <cell r="C775" t="str">
            <v>Banyak lintasan</v>
          </cell>
          <cell r="G775" t="str">
            <v>n</v>
          </cell>
          <cell r="H775">
            <v>10</v>
          </cell>
          <cell r="I775" t="str">
            <v>lintasan</v>
          </cell>
        </row>
        <row r="776">
          <cell r="C776" t="str">
            <v>Tebal lapis hamparan</v>
          </cell>
          <cell r="G776" t="str">
            <v>tp</v>
          </cell>
          <cell r="H776">
            <v>0.2</v>
          </cell>
          <cell r="I776" t="str">
            <v>M</v>
          </cell>
        </row>
        <row r="779">
          <cell r="C779" t="str">
            <v>Kap. Prod. / Jam   =</v>
          </cell>
          <cell r="D779" t="str">
            <v>v x 1000 x Fa x Lb x 60</v>
          </cell>
          <cell r="G779" t="str">
            <v>Q1</v>
          </cell>
          <cell r="H779">
            <v>3.3200000000000003</v>
          </cell>
          <cell r="I779" t="str">
            <v xml:space="preserve">M3 / Jam </v>
          </cell>
        </row>
        <row r="780">
          <cell r="D780" t="str">
            <v xml:space="preserve">    n x tp</v>
          </cell>
        </row>
        <row r="782">
          <cell r="C782" t="str">
            <v>Koefisien Alat / T</v>
          </cell>
          <cell r="D782" t="str">
            <v xml:space="preserve"> =  1  :  Q1 x Vp</v>
          </cell>
          <cell r="G782" t="str">
            <v>(E25)</v>
          </cell>
          <cell r="H782">
            <v>0.76427690046725039</v>
          </cell>
          <cell r="I782" t="str">
            <v>jam</v>
          </cell>
        </row>
        <row r="785">
          <cell r="A785" t="str">
            <v>2.c.</v>
          </cell>
          <cell r="C785" t="str">
            <v>ALAT  BANTU</v>
          </cell>
        </row>
        <row r="786">
          <cell r="C786" t="str">
            <v>Diperlukan alat-alat bantu kecil</v>
          </cell>
          <cell r="J786" t="str">
            <v>Lump Sump</v>
          </cell>
        </row>
        <row r="787">
          <cell r="C787" t="str">
            <v>- Sekop    =         3   buah</v>
          </cell>
        </row>
        <row r="788">
          <cell r="C788" t="str">
            <v>- Pacul     =         3   buah</v>
          </cell>
        </row>
        <row r="789">
          <cell r="C789" t="str">
            <v>- Alat-alat kecil lain</v>
          </cell>
        </row>
        <row r="794">
          <cell r="J794" t="str">
            <v>Berlanjut ke halaman berikut</v>
          </cell>
        </row>
        <row r="795">
          <cell r="A795" t="str">
            <v>ITEM PEMBAYARAN NO.</v>
          </cell>
          <cell r="D795" t="str">
            <v>:  2.3 (7)</v>
          </cell>
          <cell r="J795" t="str">
            <v>Analisa EI-236</v>
          </cell>
        </row>
        <row r="796">
          <cell r="A796" t="str">
            <v>JENIS PEKERJAAN</v>
          </cell>
          <cell r="D796" t="str">
            <v>:  Gorong2 Baja Bergelombang dengan dimensi … (mengacu pada SNI 03-6719-2002)</v>
          </cell>
        </row>
        <row r="797">
          <cell r="A797" t="str">
            <v>SATUAN PEMBAYARAN</v>
          </cell>
          <cell r="D797" t="str">
            <v>:  Ton</v>
          </cell>
          <cell r="J797" t="str">
            <v xml:space="preserve">         URAIAN ANALISA HARGA SATUAN</v>
          </cell>
        </row>
        <row r="798">
          <cell r="J798" t="str">
            <v>Lanjutan</v>
          </cell>
        </row>
        <row r="800">
          <cell r="A800" t="str">
            <v>No.</v>
          </cell>
          <cell r="C800" t="str">
            <v>U R A I A N</v>
          </cell>
          <cell r="G800" t="str">
            <v>KODE</v>
          </cell>
          <cell r="H800" t="str">
            <v>KOEF.</v>
          </cell>
          <cell r="I800" t="str">
            <v>SATUAN</v>
          </cell>
          <cell r="J800" t="str">
            <v>KETERANGAN</v>
          </cell>
        </row>
        <row r="803">
          <cell r="A803" t="str">
            <v xml:space="preserve">   3.</v>
          </cell>
          <cell r="C803" t="str">
            <v>TENAGA</v>
          </cell>
        </row>
        <row r="804">
          <cell r="C804" t="str">
            <v xml:space="preserve">Produksi Gorong-gorong / hari </v>
          </cell>
          <cell r="G804" t="str">
            <v>Qt</v>
          </cell>
          <cell r="H804">
            <v>1.3</v>
          </cell>
          <cell r="I804" t="str">
            <v>Ton</v>
          </cell>
          <cell r="J804">
            <v>10</v>
          </cell>
        </row>
        <row r="805">
          <cell r="J805" t="str">
            <v>M' per hari</v>
          </cell>
        </row>
        <row r="806">
          <cell r="C806" t="str">
            <v>Kebutuhan tenaga :</v>
          </cell>
        </row>
        <row r="807">
          <cell r="D807" t="str">
            <v>- Pekerja</v>
          </cell>
          <cell r="G807" t="str">
            <v>P</v>
          </cell>
          <cell r="H807">
            <v>12</v>
          </cell>
          <cell r="I807" t="str">
            <v>orang</v>
          </cell>
        </row>
        <row r="808">
          <cell r="D808" t="str">
            <v>- Tukang</v>
          </cell>
          <cell r="G808" t="str">
            <v>T</v>
          </cell>
          <cell r="H808">
            <v>1</v>
          </cell>
          <cell r="I808" t="str">
            <v>orang</v>
          </cell>
        </row>
        <row r="809">
          <cell r="D809" t="str">
            <v>- Mandor</v>
          </cell>
          <cell r="G809" t="str">
            <v>M</v>
          </cell>
          <cell r="H809">
            <v>1</v>
          </cell>
          <cell r="I809" t="str">
            <v>orang</v>
          </cell>
        </row>
        <row r="811">
          <cell r="C811" t="str">
            <v>Koefisien tenaga / Ton   :</v>
          </cell>
        </row>
        <row r="812">
          <cell r="D812" t="str">
            <v>- Pekerja</v>
          </cell>
          <cell r="E812" t="str">
            <v>= (Tk x P) : Qt</v>
          </cell>
          <cell r="G812" t="str">
            <v>(L01)</v>
          </cell>
          <cell r="H812">
            <v>64.615384615384613</v>
          </cell>
          <cell r="I812" t="str">
            <v>jam</v>
          </cell>
        </row>
        <row r="813">
          <cell r="D813" t="str">
            <v>- Tukang</v>
          </cell>
          <cell r="E813" t="str">
            <v>= (Tk x T) : Qt</v>
          </cell>
          <cell r="G813" t="str">
            <v>(L02)</v>
          </cell>
          <cell r="H813">
            <v>5.3846153846153841</v>
          </cell>
          <cell r="I813" t="str">
            <v>jam</v>
          </cell>
        </row>
        <row r="814">
          <cell r="D814" t="str">
            <v>- Mandor</v>
          </cell>
          <cell r="E814" t="str">
            <v>= (Tk x M) : Qt</v>
          </cell>
          <cell r="G814" t="str">
            <v>(L03)</v>
          </cell>
          <cell r="H814">
            <v>5.3846153846153841</v>
          </cell>
          <cell r="I814" t="str">
            <v>jam</v>
          </cell>
        </row>
        <row r="816">
          <cell r="A816" t="str">
            <v>4.</v>
          </cell>
          <cell r="C816" t="str">
            <v>HARGA DASAR SATUAN UPAH, BAHAN DAN ALAT</v>
          </cell>
        </row>
        <row r="817">
          <cell r="C817" t="str">
            <v>Lihat lampiran.</v>
          </cell>
        </row>
        <row r="819">
          <cell r="A819" t="str">
            <v>5.</v>
          </cell>
          <cell r="C819" t="str">
            <v>ANALISA HARGA SATUAN PEKERJAAN</v>
          </cell>
        </row>
        <row r="820">
          <cell r="C820" t="str">
            <v>Lihat perhitungan dalam FORMULIR STANDAR UNTUK</v>
          </cell>
        </row>
        <row r="821">
          <cell r="C821" t="str">
            <v>PEREKEMAN ANALISA MASING-MASING HARGA</v>
          </cell>
        </row>
        <row r="822">
          <cell r="C822" t="str">
            <v>SATUAN.</v>
          </cell>
        </row>
        <row r="823">
          <cell r="C823" t="str">
            <v>Didapat Harga Satuan Pekerjaan :</v>
          </cell>
        </row>
        <row r="825">
          <cell r="C825" t="str">
            <v xml:space="preserve">Rp.  </v>
          </cell>
          <cell r="D825">
            <v>9967201.2306805458</v>
          </cell>
          <cell r="E825" t="str">
            <v xml:space="preserve"> / M'</v>
          </cell>
        </row>
        <row r="828">
          <cell r="A828" t="str">
            <v>6.</v>
          </cell>
          <cell r="C828" t="str">
            <v>WAKTU PELAKSANAAN YANG DIPERLUKAN</v>
          </cell>
        </row>
        <row r="829">
          <cell r="C829" t="str">
            <v>Masa Pelaksanaan :</v>
          </cell>
          <cell r="D829" t="str">
            <v>. . . . . . . . . . . .</v>
          </cell>
          <cell r="E829" t="str">
            <v>bulan</v>
          </cell>
        </row>
        <row r="831">
          <cell r="A831" t="str">
            <v>7.</v>
          </cell>
          <cell r="C831" t="str">
            <v>VOLUME PEKERJAAN YANG DIPERLUKAN</v>
          </cell>
        </row>
        <row r="832">
          <cell r="C832" t="str">
            <v>Volume pekerjaan  :</v>
          </cell>
          <cell r="D832">
            <v>1</v>
          </cell>
          <cell r="E832" t="str">
            <v>M'</v>
          </cell>
        </row>
        <row r="854">
          <cell r="A854" t="str">
            <v>ITEM PEMBAYARAN NO.</v>
          </cell>
          <cell r="D854" t="str">
            <v>:  2.3 (8)</v>
          </cell>
          <cell r="J854" t="str">
            <v xml:space="preserve">Analisa EI-235 </v>
          </cell>
        </row>
        <row r="855">
          <cell r="A855" t="str">
            <v>JENIS PEKERJAAN</v>
          </cell>
          <cell r="D855" t="str">
            <v>: Gorong-Gorong Pipa beton tanpa tulangan diameter dalam 100 mm sampai 900 mm</v>
          </cell>
          <cell r="L855" t="str">
            <v>FORMULIR STANDAR UNTUK</v>
          </cell>
        </row>
        <row r="856">
          <cell r="A856" t="str">
            <v>SATUAN PEMBAYARAN</v>
          </cell>
          <cell r="D856" t="str">
            <v>:  M1</v>
          </cell>
          <cell r="J856" t="str">
            <v xml:space="preserve">         URAIAN ANALISA HARGA SATUAN</v>
          </cell>
          <cell r="L856" t="str">
            <v>PEREKAMAN ANALISA MASING-MASING HARGA SATUAN</v>
          </cell>
        </row>
        <row r="857">
          <cell r="L857" t="str">
            <v/>
          </cell>
        </row>
        <row r="859">
          <cell r="A859" t="str">
            <v>No.</v>
          </cell>
          <cell r="C859" t="str">
            <v>U R A I A N</v>
          </cell>
          <cell r="G859" t="str">
            <v>KODE</v>
          </cell>
          <cell r="H859" t="str">
            <v>KOEF.</v>
          </cell>
          <cell r="I859" t="str">
            <v>SATUAN</v>
          </cell>
          <cell r="J859" t="str">
            <v>KETERANGAN</v>
          </cell>
        </row>
        <row r="860">
          <cell r="L860" t="str">
            <v>PROYEK</v>
          </cell>
          <cell r="O860" t="str">
            <v>:</v>
          </cell>
        </row>
        <row r="861">
          <cell r="L861" t="str">
            <v>No. PAKET KONTRAK</v>
          </cell>
          <cell r="O861" t="str">
            <v>:</v>
          </cell>
        </row>
        <row r="862">
          <cell r="A862" t="str">
            <v>I.</v>
          </cell>
          <cell r="C862" t="str">
            <v>ASUMSI</v>
          </cell>
          <cell r="L862" t="str">
            <v>NAMA PAKET</v>
          </cell>
          <cell r="O862" t="str">
            <v>:</v>
          </cell>
        </row>
        <row r="863">
          <cell r="A863">
            <v>1</v>
          </cell>
          <cell r="C863" t="str">
            <v>Pekerjaan dilakukan secara mekanik/manual</v>
          </cell>
          <cell r="L863" t="str">
            <v>PROP / KAB / KODYA</v>
          </cell>
          <cell r="O863" t="str">
            <v>:</v>
          </cell>
        </row>
        <row r="864">
          <cell r="A864">
            <v>2</v>
          </cell>
          <cell r="C864" t="str">
            <v>Lokasi pekerjaan : sepanjang jalan</v>
          </cell>
          <cell r="L864" t="str">
            <v>ITEM PEMBAYARAN NO.</v>
          </cell>
          <cell r="O864" t="str">
            <v>:  2.3 (8)</v>
          </cell>
          <cell r="R864" t="str">
            <v>PERKIRAAN VOL. PEK.</v>
          </cell>
          <cell r="T864" t="str">
            <v>:</v>
          </cell>
          <cell r="U864">
            <v>1</v>
          </cell>
        </row>
        <row r="865">
          <cell r="A865">
            <v>3</v>
          </cell>
          <cell r="C865" t="str">
            <v>Diameter bagian dalam gorong-gorong</v>
          </cell>
          <cell r="G865" t="str">
            <v>d</v>
          </cell>
          <cell r="H865">
            <v>0.25</v>
          </cell>
          <cell r="I865" t="str">
            <v>m</v>
          </cell>
          <cell r="L865" t="str">
            <v>JENIS PEKERJAAN</v>
          </cell>
          <cell r="O865" t="str">
            <v>: Gorong-Gorong Pipa beton tanpa tulangan diameter dalam 100 mm sampai 900 mm</v>
          </cell>
          <cell r="R865" t="str">
            <v>TOTAL HARGA (Rp.)</v>
          </cell>
          <cell r="T865" t="str">
            <v>:</v>
          </cell>
          <cell r="U865">
            <v>218715.29344341051</v>
          </cell>
        </row>
        <row r="866">
          <cell r="A866">
            <v>4</v>
          </cell>
          <cell r="C866" t="str">
            <v>Jarak rata-rata Base Camp ke lokasi pekerjaan</v>
          </cell>
          <cell r="G866" t="str">
            <v>L</v>
          </cell>
          <cell r="H866">
            <v>8.7249999999999996</v>
          </cell>
          <cell r="I866" t="str">
            <v>Km</v>
          </cell>
          <cell r="L866" t="str">
            <v>SATUAN PEMBAYARAN</v>
          </cell>
          <cell r="O866" t="str">
            <v>:  M1</v>
          </cell>
          <cell r="Q866">
            <v>0</v>
          </cell>
          <cell r="R866" t="str">
            <v>% THD. BIAYA PROYEK</v>
          </cell>
          <cell r="T866" t="str">
            <v>:</v>
          </cell>
          <cell r="U866" t="e">
            <v>#DIV/0!</v>
          </cell>
        </row>
        <row r="867">
          <cell r="A867">
            <v>5</v>
          </cell>
          <cell r="C867" t="str">
            <v>Jam kerja efektif per-hari</v>
          </cell>
          <cell r="G867" t="str">
            <v>Tk</v>
          </cell>
          <cell r="H867">
            <v>7</v>
          </cell>
          <cell r="I867" t="str">
            <v>jam</v>
          </cell>
        </row>
        <row r="868">
          <cell r="A868">
            <v>6</v>
          </cell>
          <cell r="C868" t="str">
            <v>Tebal gorong-gorong</v>
          </cell>
          <cell r="G868" t="str">
            <v>tg</v>
          </cell>
          <cell r="H868">
            <v>6.5</v>
          </cell>
          <cell r="I868" t="str">
            <v>Cm</v>
          </cell>
        </row>
        <row r="869">
          <cell r="Q869" t="str">
            <v>PERKIRAAN</v>
          </cell>
          <cell r="R869" t="str">
            <v>HARGA</v>
          </cell>
          <cell r="S869" t="str">
            <v>JUMLAH</v>
          </cell>
        </row>
        <row r="870">
          <cell r="A870" t="str">
            <v>II.</v>
          </cell>
          <cell r="C870" t="str">
            <v>URUTAN KERJA</v>
          </cell>
          <cell r="L870" t="str">
            <v>NO.</v>
          </cell>
          <cell r="N870" t="str">
            <v>KOMPONEN</v>
          </cell>
          <cell r="P870" t="str">
            <v>SATUAN</v>
          </cell>
          <cell r="Q870" t="str">
            <v>KUANTITAS</v>
          </cell>
          <cell r="R870" t="str">
            <v>SATUAN</v>
          </cell>
          <cell r="S870" t="str">
            <v>HARGA</v>
          </cell>
        </row>
        <row r="871">
          <cell r="A871">
            <v>1</v>
          </cell>
          <cell r="C871" t="str">
            <v>Gorong-gorong dicetak di Base Camp</v>
          </cell>
          <cell r="R871" t="str">
            <v>(Rp.)</v>
          </cell>
          <cell r="S871" t="str">
            <v>(Rp.)</v>
          </cell>
        </row>
        <row r="872">
          <cell r="A872">
            <v>2</v>
          </cell>
          <cell r="C872" t="str">
            <v>Dump Truck mengangkut gorong-gorong jadi</v>
          </cell>
        </row>
        <row r="873">
          <cell r="C873" t="str">
            <v>ke lapangan</v>
          </cell>
        </row>
        <row r="874">
          <cell r="A874">
            <v>3</v>
          </cell>
          <cell r="C874" t="str">
            <v>Dasar gorong-gorong digali sesuai kebutuhan dan ma-</v>
          </cell>
          <cell r="L874" t="str">
            <v>A.</v>
          </cell>
          <cell r="N874" t="str">
            <v>TENAGA</v>
          </cell>
        </row>
        <row r="875">
          <cell r="C875" t="str">
            <v>terial backfill dipadatkan dengan Tamper</v>
          </cell>
        </row>
        <row r="876">
          <cell r="A876">
            <v>4</v>
          </cell>
          <cell r="C876" t="str">
            <v>Tebal lapis porus pada dasar gorong-gorong pipa baja</v>
          </cell>
          <cell r="G876" t="str">
            <v>tp</v>
          </cell>
          <cell r="H876">
            <v>0.1</v>
          </cell>
          <cell r="I876" t="str">
            <v>M</v>
          </cell>
          <cell r="J876" t="str">
            <v xml:space="preserve"> Sand bedding</v>
          </cell>
          <cell r="L876" t="str">
            <v>1.</v>
          </cell>
          <cell r="N876" t="str">
            <v>Pekerja</v>
          </cell>
          <cell r="O876" t="str">
            <v>(L01)</v>
          </cell>
          <cell r="P876" t="str">
            <v>jam</v>
          </cell>
          <cell r="Q876">
            <v>1.75</v>
          </cell>
          <cell r="R876">
            <v>2857.14</v>
          </cell>
          <cell r="U876">
            <v>4999.9949999999999</v>
          </cell>
        </row>
        <row r="877">
          <cell r="A877">
            <v>5</v>
          </cell>
          <cell r="C877" t="str">
            <v>Material pilihan untuk penimbunan kembali (padat)</v>
          </cell>
          <cell r="L877" t="str">
            <v>2.</v>
          </cell>
          <cell r="N877" t="str">
            <v>Tukang</v>
          </cell>
          <cell r="O877" t="str">
            <v>(L02)</v>
          </cell>
          <cell r="P877" t="str">
            <v>jam</v>
          </cell>
          <cell r="Q877">
            <v>0</v>
          </cell>
          <cell r="R877">
            <v>4285.71</v>
          </cell>
          <cell r="U877">
            <v>0</v>
          </cell>
        </row>
        <row r="878">
          <cell r="A878">
            <v>6</v>
          </cell>
          <cell r="C878" t="str">
            <v>Sekelompok pekerja akan melaksanakan pekerjaan</v>
          </cell>
          <cell r="L878" t="str">
            <v>3.</v>
          </cell>
          <cell r="N878" t="str">
            <v>Mandor</v>
          </cell>
          <cell r="O878" t="str">
            <v>(L03)</v>
          </cell>
          <cell r="P878" t="str">
            <v>jam</v>
          </cell>
          <cell r="Q878">
            <v>0.35</v>
          </cell>
          <cell r="R878">
            <v>3214.29</v>
          </cell>
          <cell r="U878">
            <v>1125.0014999999999</v>
          </cell>
        </row>
        <row r="879">
          <cell r="C879" t="str">
            <v>dengan cara manual dengan menggunakan alat bantu</v>
          </cell>
        </row>
        <row r="880">
          <cell r="Q880" t="str">
            <v xml:space="preserve">JUMLAH HARGA TENAGA   </v>
          </cell>
          <cell r="U880">
            <v>6124.9964999999993</v>
          </cell>
        </row>
        <row r="882">
          <cell r="A882" t="str">
            <v>III.</v>
          </cell>
          <cell r="C882" t="str">
            <v>PEMAKAIAN BAHAN, ALAT DAN TENAGA</v>
          </cell>
          <cell r="L882" t="str">
            <v>B.</v>
          </cell>
          <cell r="N882" t="str">
            <v>BAHAN</v>
          </cell>
        </row>
        <row r="883">
          <cell r="A883" t="str">
            <v xml:space="preserve">   1.</v>
          </cell>
          <cell r="C883" t="str">
            <v>BAHAN</v>
          </cell>
        </row>
        <row r="884">
          <cell r="C884" t="str">
            <v>Untuk mendapatkan 1 M' gorong-gorong diperlukan</v>
          </cell>
          <cell r="L884" t="str">
            <v>1.</v>
          </cell>
          <cell r="N884" t="str">
            <v>Beton K-175</v>
          </cell>
          <cell r="O884" t="str">
            <v>(EI-716)</v>
          </cell>
          <cell r="P884" t="str">
            <v>M3</v>
          </cell>
          <cell r="Q884">
            <v>6.4324109582251016E-2</v>
          </cell>
          <cell r="R884">
            <v>579443.14540291647</v>
          </cell>
          <cell r="U884">
            <v>37272.16438158141</v>
          </cell>
        </row>
        <row r="885">
          <cell r="C885" t="str">
            <v>- Beton K-175 = (22/7*((2*tg/100+d)/2)^2)-(22/7*(d/2)^2))*1</v>
          </cell>
          <cell r="G885" t="str">
            <v>(EI-716)</v>
          </cell>
          <cell r="H885">
            <v>6.4324109582251016E-2</v>
          </cell>
          <cell r="I885" t="str">
            <v>M3</v>
          </cell>
          <cell r="L885" t="str">
            <v>2.</v>
          </cell>
          <cell r="N885" t="str">
            <v>Urugan Porus</v>
          </cell>
          <cell r="O885" t="str">
            <v>(EI-241)</v>
          </cell>
          <cell r="P885" t="str">
            <v>M3</v>
          </cell>
          <cell r="Q885">
            <v>7.1400000000000005E-2</v>
          </cell>
          <cell r="R885">
            <v>186901.40625406182</v>
          </cell>
          <cell r="U885">
            <v>13344.760406540016</v>
          </cell>
        </row>
        <row r="886">
          <cell r="C886" t="str">
            <v>- Timbunan Porus      = {(tp*(0.15+2*tg/100+d+0.15)*1)*1.05}</v>
          </cell>
          <cell r="G886" t="str">
            <v>(EI-241)</v>
          </cell>
          <cell r="H886">
            <v>7.1400000000000005E-2</v>
          </cell>
          <cell r="I886" t="str">
            <v>M3</v>
          </cell>
          <cell r="L886" t="str">
            <v>3.</v>
          </cell>
          <cell r="N886" t="str">
            <v>Mat. Pilihan</v>
          </cell>
          <cell r="O886" t="str">
            <v>(M09)</v>
          </cell>
          <cell r="P886" t="str">
            <v>M3</v>
          </cell>
          <cell r="Q886">
            <v>0.25929000000000008</v>
          </cell>
          <cell r="R886">
            <v>25000</v>
          </cell>
          <cell r="U886">
            <v>6482.2500000000018</v>
          </cell>
        </row>
        <row r="887">
          <cell r="C887" t="str">
            <v>- Material Pilihan  = ((2*tg/100+d+0.15)*(0.15+2*tg/100+d+0.15)</v>
          </cell>
          <cell r="G887" t="str">
            <v>(M09)</v>
          </cell>
          <cell r="H887">
            <v>0.25929000000000008</v>
          </cell>
          <cell r="I887" t="str">
            <v>M3</v>
          </cell>
          <cell r="J887" t="str">
            <v xml:space="preserve"> = Vp</v>
          </cell>
        </row>
        <row r="888">
          <cell r="D888" t="str">
            <v>-(22/7*(0.5*(2*tg/100+d))^2))*1*1.05</v>
          </cell>
        </row>
        <row r="890">
          <cell r="A890" t="str">
            <v xml:space="preserve">   2.</v>
          </cell>
          <cell r="C890" t="str">
            <v>ALAT</v>
          </cell>
          <cell r="Q890" t="str">
            <v xml:space="preserve">JUMLAH HARGA BAHAN   </v>
          </cell>
          <cell r="U890">
            <v>57099.174788121425</v>
          </cell>
        </row>
        <row r="891">
          <cell r="A891" t="str">
            <v>2.a.</v>
          </cell>
          <cell r="C891" t="str">
            <v>TAMPER</v>
          </cell>
          <cell r="G891" t="str">
            <v>(E25)</v>
          </cell>
        </row>
        <row r="892">
          <cell r="C892" t="str">
            <v>Kecepatan</v>
          </cell>
          <cell r="G892" t="str">
            <v>v</v>
          </cell>
          <cell r="H892">
            <v>0.5</v>
          </cell>
          <cell r="I892" t="str">
            <v>Km / Jam</v>
          </cell>
          <cell r="L892" t="str">
            <v>C.</v>
          </cell>
          <cell r="N892" t="str">
            <v>PERALATAN</v>
          </cell>
        </row>
        <row r="893">
          <cell r="C893" t="str">
            <v>Efisiensi alat</v>
          </cell>
          <cell r="G893" t="str">
            <v>Fa</v>
          </cell>
          <cell r="H893">
            <v>0.83</v>
          </cell>
          <cell r="I893" t="str">
            <v>-</v>
          </cell>
        </row>
        <row r="894">
          <cell r="C894" t="str">
            <v>Lebar pemadatan</v>
          </cell>
          <cell r="G894" t="str">
            <v>Lb</v>
          </cell>
          <cell r="H894">
            <v>0.4</v>
          </cell>
          <cell r="I894" t="str">
            <v>M</v>
          </cell>
          <cell r="L894" t="str">
            <v>1.</v>
          </cell>
          <cell r="N894" t="str">
            <v>Tamper</v>
          </cell>
          <cell r="O894" t="str">
            <v>(E25)</v>
          </cell>
          <cell r="P894" t="str">
            <v>jam</v>
          </cell>
          <cell r="Q894">
            <v>7.8099397590361455E-2</v>
          </cell>
          <cell r="R894">
            <v>18672.16854694486</v>
          </cell>
          <cell r="U894">
            <v>1458.2851152220883</v>
          </cell>
        </row>
        <row r="895">
          <cell r="C895" t="str">
            <v>Banyak lintasan</v>
          </cell>
          <cell r="G895" t="str">
            <v>n</v>
          </cell>
          <cell r="H895">
            <v>10</v>
          </cell>
          <cell r="I895" t="str">
            <v>lintasan</v>
          </cell>
          <cell r="L895" t="str">
            <v>2.</v>
          </cell>
          <cell r="N895" t="str">
            <v>Dump Truck</v>
          </cell>
          <cell r="O895" t="str">
            <v>(E08)</v>
          </cell>
          <cell r="P895" t="str">
            <v>jam</v>
          </cell>
          <cell r="Q895">
            <v>7.210090361445784E-2</v>
          </cell>
          <cell r="R895">
            <v>153645.58193291764</v>
          </cell>
          <cell r="U895">
            <v>11077.98529373258</v>
          </cell>
        </row>
        <row r="896">
          <cell r="C896" t="str">
            <v>Tebal lapis hamparan</v>
          </cell>
          <cell r="G896" t="str">
            <v>tp</v>
          </cell>
          <cell r="H896">
            <v>0.2</v>
          </cell>
          <cell r="I896" t="str">
            <v>M</v>
          </cell>
          <cell r="L896" t="str">
            <v>3.</v>
          </cell>
          <cell r="N896" t="str">
            <v>Alat  Bantu</v>
          </cell>
          <cell r="P896" t="str">
            <v>Ls</v>
          </cell>
          <cell r="Q896">
            <v>1</v>
          </cell>
          <cell r="R896">
            <v>150</v>
          </cell>
          <cell r="U896">
            <v>150</v>
          </cell>
        </row>
        <row r="899">
          <cell r="C899" t="str">
            <v>Kap. Prod. / Jam   =</v>
          </cell>
          <cell r="D899" t="str">
            <v>v x 1000 x Fa x Lb x 60</v>
          </cell>
          <cell r="G899" t="str">
            <v>Q1</v>
          </cell>
          <cell r="H899">
            <v>3.3200000000000003</v>
          </cell>
          <cell r="I899" t="str">
            <v xml:space="preserve">M3 / Jam </v>
          </cell>
        </row>
        <row r="900">
          <cell r="D900" t="str">
            <v xml:space="preserve">    n x tp</v>
          </cell>
        </row>
        <row r="902">
          <cell r="C902" t="str">
            <v>Koefisien Alat / m'</v>
          </cell>
          <cell r="D902" t="str">
            <v xml:space="preserve"> =  1  :  Q1 x Vp</v>
          </cell>
          <cell r="G902" t="str">
            <v>(E25)</v>
          </cell>
          <cell r="H902">
            <v>7.8099397590361455E-2</v>
          </cell>
          <cell r="I902" t="str">
            <v>jam</v>
          </cell>
          <cell r="Q902" t="str">
            <v xml:space="preserve">JUMLAH HARGA PERALATAN   </v>
          </cell>
          <cell r="U902">
            <v>12686.270408954668</v>
          </cell>
        </row>
        <row r="904">
          <cell r="A904" t="str">
            <v>2.b.</v>
          </cell>
          <cell r="C904" t="str">
            <v>DUMP TRUCK</v>
          </cell>
          <cell r="G904" t="str">
            <v>(E08)</v>
          </cell>
          <cell r="L904" t="str">
            <v>D.</v>
          </cell>
          <cell r="N904" t="str">
            <v>JUMLAH HARGA TENAGA, BAHAN DAN PERALATAN  ( A + B + C )</v>
          </cell>
          <cell r="U904">
            <v>75910.441697076094</v>
          </cell>
        </row>
        <row r="905">
          <cell r="C905" t="str">
            <v>Kapasitas bak sekali muat</v>
          </cell>
          <cell r="G905" t="str">
            <v>V</v>
          </cell>
          <cell r="H905">
            <v>20</v>
          </cell>
          <cell r="I905" t="str">
            <v>Buah/M'</v>
          </cell>
          <cell r="L905" t="str">
            <v>E.</v>
          </cell>
          <cell r="N905" t="str">
            <v>OVERHEAD &amp; PROFIT</v>
          </cell>
          <cell r="P905">
            <v>10</v>
          </cell>
          <cell r="Q905" t="str">
            <v>%  x  D</v>
          </cell>
          <cell r="U905">
            <v>7591.0441697076094</v>
          </cell>
        </row>
        <row r="906">
          <cell r="C906" t="str">
            <v>Faktor efisiensi alat</v>
          </cell>
          <cell r="G906" t="str">
            <v>Fa</v>
          </cell>
          <cell r="H906">
            <v>0.83</v>
          </cell>
          <cell r="L906" t="str">
            <v>F.</v>
          </cell>
          <cell r="N906" t="str">
            <v>HARGA SATUAN PEKERJAAN  ( D + E )</v>
          </cell>
          <cell r="U906">
            <v>83501.485866783711</v>
          </cell>
        </row>
        <row r="907">
          <cell r="C907" t="str">
            <v>Kecepatanrata-rata bermuatan</v>
          </cell>
          <cell r="G907" t="str">
            <v>v1</v>
          </cell>
          <cell r="H907">
            <v>40</v>
          </cell>
          <cell r="I907" t="str">
            <v>Km/Jam</v>
          </cell>
          <cell r="L907" t="str">
            <v>Note: 1</v>
          </cell>
          <cell r="N907" t="str">
            <v>SATUAN dapat berdasarkan atas jam operasi untuk Tenaga Kerja dan Peralatan, volume dan/atau ukuran</v>
          </cell>
        </row>
        <row r="908">
          <cell r="C908" t="str">
            <v>Kecepatan rata-rata kosong</v>
          </cell>
          <cell r="G908" t="str">
            <v>v2</v>
          </cell>
          <cell r="H908">
            <v>60</v>
          </cell>
          <cell r="I908" t="str">
            <v>Km/Jam</v>
          </cell>
          <cell r="N908" t="str">
            <v>berat untuk bahan-bahan.</v>
          </cell>
        </row>
        <row r="909">
          <cell r="C909" t="str">
            <v>Waktu siklus    :</v>
          </cell>
          <cell r="G909" t="str">
            <v>Ts1</v>
          </cell>
          <cell r="L909">
            <v>2</v>
          </cell>
          <cell r="N909" t="str">
            <v>Kuantitas satuan adalah kuantitas setiap komponen untuk menyelesaikan satu satuan pekerjaan dari nomor</v>
          </cell>
        </row>
        <row r="910">
          <cell r="C910" t="str">
            <v>- Waktu  tempuh in  si  = (L : v1 ) x 60</v>
          </cell>
          <cell r="G910" t="str">
            <v>T1</v>
          </cell>
          <cell r="H910">
            <v>13.087499999999999</v>
          </cell>
          <cell r="I910" t="str">
            <v>menit</v>
          </cell>
          <cell r="N910" t="str">
            <v>mata pembayaran.</v>
          </cell>
        </row>
        <row r="911">
          <cell r="C911" t="str">
            <v>-  Waktutempuh kosong  = (L : v2)  x  60</v>
          </cell>
          <cell r="G911" t="str">
            <v>T2</v>
          </cell>
          <cell r="H911">
            <v>8.7249999999999996</v>
          </cell>
          <cell r="I911" t="str">
            <v>menit</v>
          </cell>
          <cell r="L911">
            <v>3</v>
          </cell>
          <cell r="N911" t="str">
            <v>Biaya satuan untuk peralatan sudah termasuk bahan bakar, bahan habis dipakai dan operator.</v>
          </cell>
        </row>
        <row r="912">
          <cell r="C912" t="str">
            <v>-  Muat, bongkar dan lain-lain</v>
          </cell>
          <cell r="G912" t="str">
            <v>T3</v>
          </cell>
          <cell r="H912">
            <v>50</v>
          </cell>
          <cell r="I912" t="str">
            <v>menit</v>
          </cell>
          <cell r="L912">
            <v>4</v>
          </cell>
          <cell r="N912" t="str">
            <v>Biaya satuan sudah termasuk pengeluaran untuk seluruh pajak yang berkaitan (tetapi tidak termasuk PPN</v>
          </cell>
        </row>
        <row r="913">
          <cell r="G913" t="str">
            <v>Ts1</v>
          </cell>
          <cell r="H913">
            <v>71.8125</v>
          </cell>
          <cell r="I913" t="str">
            <v>menit</v>
          </cell>
          <cell r="N913" t="str">
            <v>yang dibayar dari kontrak) dan biaya-biaya lainnya.</v>
          </cell>
        </row>
        <row r="914">
          <cell r="J914" t="str">
            <v>Berlanjut ke halaman berikut</v>
          </cell>
        </row>
        <row r="915">
          <cell r="A915" t="str">
            <v>ITEM PEMBAYARAN NO.</v>
          </cell>
          <cell r="D915" t="str">
            <v>:  2.3 (8)</v>
          </cell>
          <cell r="J915" t="str">
            <v xml:space="preserve">Analisa EI-235 </v>
          </cell>
        </row>
        <row r="916">
          <cell r="A916" t="str">
            <v>JENIS PEKERJAAN</v>
          </cell>
          <cell r="D916" t="str">
            <v>: Gorong-Gorong Pipa beton tanpa tulangan diameter dalam 100 mm sampai 900 mm</v>
          </cell>
        </row>
        <row r="917">
          <cell r="A917" t="str">
            <v>SATUAN PEMBAYARAN</v>
          </cell>
          <cell r="D917" t="str">
            <v>:  M1</v>
          </cell>
          <cell r="J917" t="str">
            <v xml:space="preserve">         URAIAN ANALISA HARGA SATUAN</v>
          </cell>
        </row>
        <row r="918">
          <cell r="J918" t="str">
            <v>Lanjutan</v>
          </cell>
        </row>
        <row r="920">
          <cell r="A920" t="str">
            <v>No.</v>
          </cell>
          <cell r="C920" t="str">
            <v>U R A I A N</v>
          </cell>
          <cell r="G920" t="str">
            <v>KODE</v>
          </cell>
          <cell r="H920" t="str">
            <v>KOEF.</v>
          </cell>
          <cell r="I920" t="str">
            <v>SATUAN</v>
          </cell>
          <cell r="J920" t="str">
            <v>KETERANGAN</v>
          </cell>
        </row>
        <row r="923">
          <cell r="C923" t="str">
            <v>Kapasitas Produksi / Jam   =</v>
          </cell>
          <cell r="E923" t="str">
            <v>V x Fa x 60</v>
          </cell>
          <cell r="G923" t="str">
            <v>Q2</v>
          </cell>
          <cell r="H923">
            <v>13.869451697127936</v>
          </cell>
          <cell r="I923" t="str">
            <v xml:space="preserve">M' / Jam </v>
          </cell>
        </row>
        <row r="924">
          <cell r="E924" t="str">
            <v>Ts1</v>
          </cell>
        </row>
        <row r="926">
          <cell r="C926" t="str">
            <v>Koefisien Alat / m'</v>
          </cell>
          <cell r="D926" t="str">
            <v xml:space="preserve"> =  1  :  Q2</v>
          </cell>
          <cell r="G926" t="str">
            <v>(E08)</v>
          </cell>
          <cell r="H926">
            <v>7.210090361445784E-2</v>
          </cell>
          <cell r="I926" t="str">
            <v>jam</v>
          </cell>
        </row>
        <row r="929">
          <cell r="A929" t="str">
            <v>2.c.</v>
          </cell>
          <cell r="C929" t="str">
            <v>ALAT  BANTU</v>
          </cell>
        </row>
        <row r="930">
          <cell r="C930" t="str">
            <v>Diperlukan alat-alat bantu kecil</v>
          </cell>
          <cell r="J930" t="str">
            <v>Lump Sump</v>
          </cell>
        </row>
        <row r="931">
          <cell r="C931" t="str">
            <v>- Sekop    =         3   buah</v>
          </cell>
        </row>
        <row r="932">
          <cell r="C932" t="str">
            <v>- Pacul     =         3   buah</v>
          </cell>
        </row>
        <row r="933">
          <cell r="C933" t="str">
            <v>- Alat-alat kecil lain</v>
          </cell>
        </row>
        <row r="935">
          <cell r="A935" t="str">
            <v xml:space="preserve">   3.</v>
          </cell>
          <cell r="C935" t="str">
            <v>TENAGA</v>
          </cell>
        </row>
        <row r="936">
          <cell r="C936" t="str">
            <v>Produksi Gorong-gorong / hari</v>
          </cell>
          <cell r="G936" t="str">
            <v>Qt</v>
          </cell>
          <cell r="H936">
            <v>20</v>
          </cell>
          <cell r="I936" t="str">
            <v>M'</v>
          </cell>
        </row>
        <row r="937">
          <cell r="C937" t="str">
            <v>Kebutuhan tenaga :</v>
          </cell>
        </row>
        <row r="938">
          <cell r="D938" t="str">
            <v>- Pekerja</v>
          </cell>
          <cell r="G938" t="str">
            <v>P</v>
          </cell>
          <cell r="H938">
            <v>5</v>
          </cell>
          <cell r="I938" t="str">
            <v>orang</v>
          </cell>
        </row>
        <row r="939">
          <cell r="D939" t="str">
            <v>- Tukang</v>
          </cell>
          <cell r="G939" t="str">
            <v>T</v>
          </cell>
          <cell r="H939">
            <v>0</v>
          </cell>
          <cell r="I939" t="str">
            <v>orang</v>
          </cell>
        </row>
        <row r="940">
          <cell r="D940" t="str">
            <v>- Mandor</v>
          </cell>
          <cell r="G940" t="str">
            <v>M</v>
          </cell>
          <cell r="H940">
            <v>1</v>
          </cell>
          <cell r="I940" t="str">
            <v>orang</v>
          </cell>
        </row>
        <row r="942">
          <cell r="C942" t="str">
            <v>Koefisien tenaga / M1   :</v>
          </cell>
        </row>
        <row r="943">
          <cell r="D943" t="str">
            <v>- Pekerja</v>
          </cell>
          <cell r="E943" t="str">
            <v>= (Tk x P) : Qt</v>
          </cell>
          <cell r="G943" t="str">
            <v>(L01)</v>
          </cell>
          <cell r="H943">
            <v>1.75</v>
          </cell>
          <cell r="I943" t="str">
            <v>Jam</v>
          </cell>
        </row>
        <row r="944">
          <cell r="D944" t="str">
            <v>- Tukang</v>
          </cell>
          <cell r="E944" t="str">
            <v>= (Tk x T) : Qt</v>
          </cell>
          <cell r="G944" t="str">
            <v>(L02)</v>
          </cell>
          <cell r="H944">
            <v>0</v>
          </cell>
          <cell r="I944" t="str">
            <v>Jam</v>
          </cell>
        </row>
        <row r="945">
          <cell r="D945" t="str">
            <v>- Mandor</v>
          </cell>
          <cell r="E945" t="str">
            <v>= (Tk x M) : Qt</v>
          </cell>
          <cell r="G945" t="str">
            <v>(L03)</v>
          </cell>
          <cell r="H945">
            <v>0.35</v>
          </cell>
          <cell r="I945" t="str">
            <v>Jam</v>
          </cell>
        </row>
        <row r="947">
          <cell r="A947" t="str">
            <v>4.</v>
          </cell>
          <cell r="C947" t="str">
            <v>HARGA DASAR SATUAN UPAH, BAHAN DAN ALAT</v>
          </cell>
        </row>
        <row r="948">
          <cell r="C948" t="str">
            <v>Lihat lampiran.</v>
          </cell>
        </row>
        <row r="951">
          <cell r="A951" t="str">
            <v>5.</v>
          </cell>
          <cell r="C951" t="str">
            <v>ANALISA HARGA SATUAN PEKERJAAN</v>
          </cell>
        </row>
        <row r="952">
          <cell r="C952" t="str">
            <v>Lihat perhitungan dalam FORMULIR STANDAR UNTUK</v>
          </cell>
        </row>
        <row r="953">
          <cell r="C953" t="str">
            <v>PEREKEMAN ANALISA MASING-MASING HARGA</v>
          </cell>
        </row>
        <row r="954">
          <cell r="C954" t="str">
            <v>SATUAN.</v>
          </cell>
        </row>
        <row r="955">
          <cell r="C955" t="str">
            <v>Didapat Harga Satuan Pekerjaan :</v>
          </cell>
        </row>
        <row r="957">
          <cell r="C957" t="str">
            <v xml:space="preserve">Rp.  </v>
          </cell>
          <cell r="D957">
            <v>83501.485866783711</v>
          </cell>
          <cell r="E957" t="str">
            <v xml:space="preserve"> / M'</v>
          </cell>
        </row>
        <row r="960">
          <cell r="A960" t="str">
            <v>6.</v>
          </cell>
          <cell r="C960" t="str">
            <v>WAKTU PELAKSANAAN YANG DIPERLUKAN</v>
          </cell>
        </row>
        <row r="961">
          <cell r="C961" t="str">
            <v>Masa Pelaksanaan :</v>
          </cell>
          <cell r="D961" t="str">
            <v>. . . . . . . . . . . .</v>
          </cell>
          <cell r="E961" t="str">
            <v>bulan</v>
          </cell>
        </row>
        <row r="963">
          <cell r="A963" t="str">
            <v>7.</v>
          </cell>
          <cell r="C963" t="str">
            <v>VOLUME PEKERJAAN YANG DIPERLUKAN</v>
          </cell>
        </row>
        <row r="964">
          <cell r="C964" t="str">
            <v>Volume pekerjaan  :</v>
          </cell>
          <cell r="D964">
            <v>1</v>
          </cell>
          <cell r="E964" t="str">
            <v>M'</v>
          </cell>
        </row>
        <row r="974">
          <cell r="A974" t="str">
            <v>ITEM PEMBAYARAN NO.</v>
          </cell>
          <cell r="D974" t="str">
            <v>:  2.3 (9)</v>
          </cell>
          <cell r="J974" t="str">
            <v xml:space="preserve">Analisa EI-241 </v>
          </cell>
        </row>
        <row r="975">
          <cell r="A975" t="str">
            <v>JENIS PEKERJAAN</v>
          </cell>
          <cell r="D975" t="str">
            <v>: Gorong-gorong persegi beton bertulang pracetak dengan dimensi………</v>
          </cell>
        </row>
        <row r="976">
          <cell r="A976" t="str">
            <v>SATUAN PEMBAYARAN</v>
          </cell>
          <cell r="D976" t="str">
            <v>:  M1</v>
          </cell>
          <cell r="J976" t="str">
            <v xml:space="preserve">         URAIAN ANALISA HARGA SATUAN</v>
          </cell>
        </row>
        <row r="978">
          <cell r="A978" t="str">
            <v>ITEM PEMBAYARAN NO.</v>
          </cell>
          <cell r="D978" t="str">
            <v>:  2.4 (1)</v>
          </cell>
          <cell r="J978" t="str">
            <v xml:space="preserve">Analisa EI-241 </v>
          </cell>
        </row>
        <row r="979">
          <cell r="A979" t="str">
            <v>JENIS PEKERJAAN</v>
          </cell>
          <cell r="D979" t="str">
            <v>:  Timbunan Porous / Bhn.Penyaring</v>
          </cell>
          <cell r="L979" t="str">
            <v>FORMULIR STANDAR UNTUK</v>
          </cell>
        </row>
        <row r="980">
          <cell r="A980" t="str">
            <v>SATUAN PEMBAYARAN</v>
          </cell>
          <cell r="D980" t="str">
            <v>:  M3</v>
          </cell>
          <cell r="J980" t="str">
            <v xml:space="preserve">         URAIAN ANALISA HARGA SATUAN</v>
          </cell>
          <cell r="L980" t="str">
            <v>PEREKAMAN ANALISA MASING-MASING HARGA SATUAN</v>
          </cell>
        </row>
        <row r="981">
          <cell r="L981" t="str">
            <v/>
          </cell>
        </row>
        <row r="983">
          <cell r="A983" t="str">
            <v>No.</v>
          </cell>
          <cell r="C983" t="str">
            <v>U R A I A N</v>
          </cell>
          <cell r="G983" t="str">
            <v>KODE</v>
          </cell>
          <cell r="H983" t="str">
            <v>KOEF.</v>
          </cell>
          <cell r="I983" t="str">
            <v>SATUAN</v>
          </cell>
          <cell r="J983" t="str">
            <v>KETERANGAN</v>
          </cell>
        </row>
        <row r="984">
          <cell r="L984" t="str">
            <v>PROYEK</v>
          </cell>
          <cell r="O984" t="str">
            <v>:</v>
          </cell>
        </row>
        <row r="985">
          <cell r="L985" t="str">
            <v>No. PAKET KONTRAK</v>
          </cell>
          <cell r="O985" t="str">
            <v>:</v>
          </cell>
        </row>
        <row r="986">
          <cell r="A986" t="str">
            <v>I.</v>
          </cell>
          <cell r="C986" t="str">
            <v>ASUMSI</v>
          </cell>
          <cell r="L986" t="str">
            <v>NAMA PAKET</v>
          </cell>
          <cell r="O986" t="str">
            <v>:</v>
          </cell>
        </row>
        <row r="987">
          <cell r="A987">
            <v>1</v>
          </cell>
          <cell r="C987" t="str">
            <v>Pekerjaan dilakukan secara manual</v>
          </cell>
          <cell r="L987" t="str">
            <v>PROP / KAB / KODYA</v>
          </cell>
          <cell r="O987" t="str">
            <v>:</v>
          </cell>
        </row>
        <row r="988">
          <cell r="A988">
            <v>2</v>
          </cell>
          <cell r="C988" t="str">
            <v>Lokasi pekerjaan : sepanjang jalan</v>
          </cell>
          <cell r="L988" t="str">
            <v>ITEM PEMBAYARAN NO.</v>
          </cell>
          <cell r="O988" t="str">
            <v>:  2.4 (1)</v>
          </cell>
          <cell r="R988" t="str">
            <v>PERKIRAAN VOL. PEK.</v>
          </cell>
          <cell r="T988" t="str">
            <v>:</v>
          </cell>
          <cell r="U988">
            <v>1</v>
          </cell>
        </row>
        <row r="989">
          <cell r="A989">
            <v>3</v>
          </cell>
          <cell r="C989" t="str">
            <v>Kondisi Jalan   :  sedang / baik</v>
          </cell>
          <cell r="L989" t="str">
            <v>JENIS PEKERJAAN</v>
          </cell>
          <cell r="O989" t="str">
            <v>:  Timbunan Porous / Bhn.Penyaring</v>
          </cell>
          <cell r="R989" t="str">
            <v>TOTAL HARGA (Rp.)</v>
          </cell>
          <cell r="T989" t="str">
            <v>:</v>
          </cell>
          <cell r="U989">
            <v>83501.485866783711</v>
          </cell>
        </row>
        <row r="990">
          <cell r="A990">
            <v>4</v>
          </cell>
          <cell r="C990" t="str">
            <v>Jam kerja efektif per-hari</v>
          </cell>
          <cell r="G990" t="str">
            <v>Tk</v>
          </cell>
          <cell r="H990">
            <v>7</v>
          </cell>
          <cell r="I990" t="str">
            <v>Jam</v>
          </cell>
          <cell r="L990" t="str">
            <v>SATUAN PEMBAYARAN</v>
          </cell>
          <cell r="O990" t="str">
            <v>:  M3</v>
          </cell>
          <cell r="R990" t="str">
            <v>% THD. BIAYA PROYEK</v>
          </cell>
          <cell r="T990" t="str">
            <v>:</v>
          </cell>
          <cell r="U990" t="e">
            <v>#DIV/0!</v>
          </cell>
        </row>
        <row r="991">
          <cell r="A991">
            <v>5</v>
          </cell>
          <cell r="C991" t="str">
            <v>Faktor kehilangan material</v>
          </cell>
          <cell r="G991" t="str">
            <v>Fh</v>
          </cell>
          <cell r="H991">
            <v>1.1000000000000001</v>
          </cell>
          <cell r="I991" t="str">
            <v>-</v>
          </cell>
        </row>
        <row r="992">
          <cell r="A992">
            <v>6</v>
          </cell>
          <cell r="C992" t="str">
            <v>Material Porous terdiri dari batu pecah dan pasir</v>
          </cell>
        </row>
        <row r="993">
          <cell r="Q993" t="str">
            <v>PERKIRAAN</v>
          </cell>
          <cell r="R993" t="str">
            <v>HARGA</v>
          </cell>
          <cell r="S993" t="str">
            <v>JUMLAH</v>
          </cell>
        </row>
        <row r="994">
          <cell r="A994" t="str">
            <v>II.</v>
          </cell>
          <cell r="C994" t="str">
            <v>URUTAN KERJA</v>
          </cell>
          <cell r="L994" t="str">
            <v>NO.</v>
          </cell>
          <cell r="N994" t="str">
            <v>KOMPONEN</v>
          </cell>
          <cell r="P994" t="str">
            <v>SATUAN</v>
          </cell>
          <cell r="Q994" t="str">
            <v>KUANTITAS</v>
          </cell>
          <cell r="R994" t="str">
            <v>SATUAN</v>
          </cell>
          <cell r="S994" t="str">
            <v>HARGA</v>
          </cell>
        </row>
        <row r="995">
          <cell r="A995">
            <v>1</v>
          </cell>
          <cell r="C995" t="str">
            <v>Material Porous diterima dilokasi pekerjaan</v>
          </cell>
          <cell r="R995" t="str">
            <v>(Rp.)</v>
          </cell>
          <cell r="S995" t="str">
            <v>(Rp.)</v>
          </cell>
        </row>
        <row r="996">
          <cell r="A996">
            <v>2</v>
          </cell>
          <cell r="C996" t="str">
            <v>Material dipadatkan dengan menggunakan</v>
          </cell>
        </row>
        <row r="997">
          <cell r="C997" t="str">
            <v>Tamper</v>
          </cell>
        </row>
        <row r="998">
          <cell r="A998">
            <v>3</v>
          </cell>
          <cell r="C998" t="str">
            <v>Pemadatan dilakukan lapis demi lapis</v>
          </cell>
          <cell r="G998" t="str">
            <v>t</v>
          </cell>
          <cell r="H998">
            <v>0.15</v>
          </cell>
          <cell r="I998" t="str">
            <v>M</v>
          </cell>
          <cell r="L998" t="str">
            <v>A.</v>
          </cell>
          <cell r="N998" t="str">
            <v>TENAGA</v>
          </cell>
        </row>
        <row r="999">
          <cell r="A999">
            <v>4</v>
          </cell>
          <cell r="C999" t="str">
            <v>Pekerjaan galian dilaksanakan oleh pekerja</v>
          </cell>
        </row>
        <row r="1000">
          <cell r="L1000" t="str">
            <v>1.</v>
          </cell>
          <cell r="N1000" t="str">
            <v>Pekerja</v>
          </cell>
          <cell r="O1000" t="str">
            <v>(L01)</v>
          </cell>
          <cell r="P1000" t="str">
            <v>Jam</v>
          </cell>
          <cell r="Q1000">
            <v>2.8</v>
          </cell>
          <cell r="R1000">
            <v>2857.14</v>
          </cell>
          <cell r="U1000">
            <v>7999.9919999999993</v>
          </cell>
        </row>
        <row r="1001">
          <cell r="A1001" t="str">
            <v>III.</v>
          </cell>
          <cell r="C1001" t="str">
            <v>PEMAKAIAN BAHAN, ALAT DAN TENAGA</v>
          </cell>
          <cell r="L1001" t="str">
            <v>2.</v>
          </cell>
          <cell r="N1001" t="str">
            <v>Mandor</v>
          </cell>
          <cell r="O1001" t="str">
            <v>(L03)</v>
          </cell>
          <cell r="P1001" t="str">
            <v>Jam</v>
          </cell>
          <cell r="Q1001">
            <v>0.7</v>
          </cell>
          <cell r="R1001">
            <v>3214.29</v>
          </cell>
          <cell r="U1001">
            <v>2250.0029999999997</v>
          </cell>
        </row>
        <row r="1002">
          <cell r="A1002" t="str">
            <v xml:space="preserve">   1.</v>
          </cell>
          <cell r="C1002" t="str">
            <v>BAHAN</v>
          </cell>
        </row>
        <row r="1003">
          <cell r="C1003" t="str">
            <v>Material Porous terdiri dari :</v>
          </cell>
        </row>
        <row r="1004">
          <cell r="C1004" t="str">
            <v>- Batu pecah</v>
          </cell>
          <cell r="G1004" t="str">
            <v>Bt</v>
          </cell>
          <cell r="H1004">
            <v>50</v>
          </cell>
          <cell r="I1004" t="str">
            <v>%</v>
          </cell>
          <cell r="Q1004" t="str">
            <v xml:space="preserve">JUMLAH HARGA TENAGA   </v>
          </cell>
          <cell r="U1004">
            <v>10249.994999999999</v>
          </cell>
        </row>
        <row r="1005">
          <cell r="C1005" t="str">
            <v>- Pasir</v>
          </cell>
          <cell r="G1005" t="str">
            <v>Ps</v>
          </cell>
          <cell r="H1005">
            <v>50</v>
          </cell>
          <cell r="I1005" t="str">
            <v>%</v>
          </cell>
        </row>
        <row r="1006">
          <cell r="L1006" t="str">
            <v>B.</v>
          </cell>
          <cell r="N1006" t="str">
            <v>BAHAN</v>
          </cell>
        </row>
        <row r="1007">
          <cell r="C1007" t="str">
            <v>Kebutuhan Batu Pecah / M3  = (Bt : 100) x Fh</v>
          </cell>
          <cell r="G1007" t="str">
            <v>(M03)</v>
          </cell>
          <cell r="H1007">
            <v>0.55000000000000004</v>
          </cell>
          <cell r="I1007" t="str">
            <v>M3</v>
          </cell>
          <cell r="J1007" t="str">
            <v xml:space="preserve"> Agregat Kasar</v>
          </cell>
        </row>
        <row r="1008">
          <cell r="C1008" t="str">
            <v>Kebutuhan Pasir / M3   =  (Ps : 100) x Fh</v>
          </cell>
          <cell r="G1008" t="str">
            <v>(M01)</v>
          </cell>
          <cell r="H1008">
            <v>0.55000000000000004</v>
          </cell>
          <cell r="I1008" t="str">
            <v>M3</v>
          </cell>
          <cell r="L1008" t="str">
            <v>1.</v>
          </cell>
          <cell r="N1008" t="str">
            <v>Agregat Kasar</v>
          </cell>
          <cell r="O1008" t="str">
            <v>(M03)</v>
          </cell>
          <cell r="P1008" t="str">
            <v>M3</v>
          </cell>
          <cell r="Q1008">
            <v>0.55000000000000004</v>
          </cell>
          <cell r="R1008">
            <v>222345.54558042376</v>
          </cell>
          <cell r="U1008">
            <v>122290.05006923308</v>
          </cell>
        </row>
        <row r="1009">
          <cell r="L1009" t="str">
            <v>2.</v>
          </cell>
          <cell r="N1009" t="str">
            <v>Pasir</v>
          </cell>
          <cell r="O1009" t="str">
            <v>(M01)</v>
          </cell>
          <cell r="P1009" t="str">
            <v>M3</v>
          </cell>
          <cell r="Q1009">
            <v>0.55000000000000004</v>
          </cell>
          <cell r="R1009">
            <v>54300</v>
          </cell>
          <cell r="U1009">
            <v>29865.000000000004</v>
          </cell>
        </row>
        <row r="1011">
          <cell r="A1011" t="str">
            <v xml:space="preserve">   2.</v>
          </cell>
          <cell r="C1011" t="str">
            <v>ALAT</v>
          </cell>
        </row>
        <row r="1012">
          <cell r="A1012" t="str">
            <v>2.a.</v>
          </cell>
          <cell r="C1012" t="str">
            <v>HAND COMPACTOR</v>
          </cell>
          <cell r="G1012" t="str">
            <v>(E25)</v>
          </cell>
        </row>
        <row r="1013">
          <cell r="C1013" t="str">
            <v>Kecepatan</v>
          </cell>
          <cell r="G1013" t="str">
            <v>v</v>
          </cell>
          <cell r="H1013">
            <v>0.25</v>
          </cell>
          <cell r="I1013" t="str">
            <v>Km / Jam</v>
          </cell>
        </row>
        <row r="1014">
          <cell r="C1014" t="str">
            <v>Efisiensi alat</v>
          </cell>
          <cell r="G1014" t="str">
            <v>Fa</v>
          </cell>
          <cell r="H1014">
            <v>0.83</v>
          </cell>
          <cell r="I1014" t="str">
            <v>-</v>
          </cell>
          <cell r="Q1014" t="str">
            <v xml:space="preserve">JUMLAH HARGA BAHAN   </v>
          </cell>
          <cell r="U1014">
            <v>152155.05006923308</v>
          </cell>
        </row>
        <row r="1015">
          <cell r="C1015" t="str">
            <v>Lebar pemadatan</v>
          </cell>
          <cell r="G1015" t="str">
            <v>b</v>
          </cell>
          <cell r="H1015">
            <v>0.25</v>
          </cell>
          <cell r="I1015" t="str">
            <v>M</v>
          </cell>
        </row>
        <row r="1016">
          <cell r="C1016" t="str">
            <v>Banyak lintasan</v>
          </cell>
          <cell r="G1016" t="str">
            <v>n</v>
          </cell>
          <cell r="H1016">
            <v>10</v>
          </cell>
          <cell r="I1016" t="str">
            <v>lintasan</v>
          </cell>
          <cell r="L1016" t="str">
            <v>C.</v>
          </cell>
          <cell r="N1016" t="str">
            <v>PERALATAN</v>
          </cell>
        </row>
        <row r="1018">
          <cell r="L1018" t="str">
            <v>1.</v>
          </cell>
          <cell r="N1018" t="str">
            <v>Tamper</v>
          </cell>
          <cell r="O1018" t="str">
            <v>(E25)</v>
          </cell>
          <cell r="P1018" t="str">
            <v>Jam</v>
          </cell>
          <cell r="Q1018">
            <v>1.285140562248996</v>
          </cell>
          <cell r="R1018">
            <v>18672.16854694486</v>
          </cell>
          <cell r="U1018">
            <v>23996.361184828736</v>
          </cell>
        </row>
        <row r="1019">
          <cell r="C1019" t="str">
            <v>Kap. Prod. / Jam   =</v>
          </cell>
          <cell r="D1019" t="str">
            <v>v x 1000 x Fa x b x t</v>
          </cell>
          <cell r="G1019" t="str">
            <v>Q1</v>
          </cell>
          <cell r="H1019">
            <v>0.77812499999999996</v>
          </cell>
          <cell r="I1019" t="str">
            <v xml:space="preserve">M3 / Jam </v>
          </cell>
          <cell r="L1019" t="str">
            <v>2.</v>
          </cell>
          <cell r="N1019" t="str">
            <v>Alat  Bantu</v>
          </cell>
          <cell r="P1019" t="str">
            <v>Ls</v>
          </cell>
          <cell r="Q1019">
            <v>1</v>
          </cell>
          <cell r="R1019">
            <v>500</v>
          </cell>
          <cell r="U1019">
            <v>500</v>
          </cell>
        </row>
        <row r="1020">
          <cell r="D1020" t="str">
            <v xml:space="preserve">        n</v>
          </cell>
        </row>
        <row r="1022">
          <cell r="C1022" t="str">
            <v>Koefisien Alat / M3</v>
          </cell>
          <cell r="D1022" t="str">
            <v xml:space="preserve"> =  1  :  Q1</v>
          </cell>
          <cell r="G1022" t="str">
            <v>(E25)</v>
          </cell>
          <cell r="H1022">
            <v>1.285140562248996</v>
          </cell>
          <cell r="I1022" t="str">
            <v>Jam</v>
          </cell>
        </row>
        <row r="1025">
          <cell r="A1025" t="str">
            <v>2.b.</v>
          </cell>
          <cell r="C1025" t="str">
            <v>ALAT  BANTU</v>
          </cell>
        </row>
        <row r="1026">
          <cell r="C1026" t="str">
            <v>Diperlukan alat-alat bantu kecil</v>
          </cell>
          <cell r="J1026" t="str">
            <v>Lump Sump</v>
          </cell>
          <cell r="Q1026" t="str">
            <v xml:space="preserve">JUMLAH HARGA PERALATAN   </v>
          </cell>
          <cell r="U1026">
            <v>24496.361184828736</v>
          </cell>
        </row>
        <row r="1027">
          <cell r="C1027" t="str">
            <v>- Sekop    =         3   buah</v>
          </cell>
        </row>
        <row r="1028">
          <cell r="C1028" t="str">
            <v>- Alat-alat kecil lain</v>
          </cell>
          <cell r="L1028" t="str">
            <v>D.</v>
          </cell>
          <cell r="N1028" t="str">
            <v>JUMLAH HARGA TENAGA, BAHAN DAN PERALATAN  ( A + B + C )</v>
          </cell>
          <cell r="U1028">
            <v>186901.40625406182</v>
          </cell>
        </row>
        <row r="1029">
          <cell r="L1029" t="str">
            <v>E.</v>
          </cell>
          <cell r="N1029" t="str">
            <v>OVERHEAD &amp; PROFIT</v>
          </cell>
          <cell r="P1029">
            <v>10</v>
          </cell>
          <cell r="Q1029" t="str">
            <v>%  x  D</v>
          </cell>
          <cell r="U1029">
            <v>18690.140625406184</v>
          </cell>
        </row>
        <row r="1030">
          <cell r="L1030" t="str">
            <v>F.</v>
          </cell>
          <cell r="N1030" t="str">
            <v>HARGA SATUAN PEKERJAAN  ( D + E )</v>
          </cell>
          <cell r="U1030">
            <v>205591.54687946799</v>
          </cell>
        </row>
        <row r="1031">
          <cell r="L1031" t="str">
            <v>Note: 1</v>
          </cell>
          <cell r="N1031" t="str">
            <v>SATUAN dapat berdasarkan atas jam operasi untuk Tenaga Kerja dan Peralatan, volume dan/atau ukuran</v>
          </cell>
        </row>
        <row r="1032">
          <cell r="N1032" t="str">
            <v>berat untuk bahan-bahan.</v>
          </cell>
        </row>
        <row r="1033">
          <cell r="L1033">
            <v>2</v>
          </cell>
          <cell r="N1033" t="str">
            <v>Kuantitas satuan adalah kuantitas setiap komponen untuk menyelesaikan satu satuan pekerjaan dari nomor</v>
          </cell>
        </row>
        <row r="1034">
          <cell r="N1034" t="str">
            <v>mata pembayaran.</v>
          </cell>
        </row>
        <row r="1035">
          <cell r="L1035">
            <v>3</v>
          </cell>
          <cell r="N1035" t="str">
            <v>Biaya satuan untuk peralatan sudah termasuk bahan bakar, bahan habis dipakai dan operator.</v>
          </cell>
        </row>
        <row r="1036">
          <cell r="L1036">
            <v>4</v>
          </cell>
          <cell r="N1036" t="str">
            <v>Biaya satuan sudah termasuk pengeluaran untuk seluruh pajak yang berkaitan (tetapi tidak termasuk PPN</v>
          </cell>
        </row>
        <row r="1037">
          <cell r="N1037" t="str">
            <v>yang dibayar dari kontrak) dan biaya-biaya lainnya.</v>
          </cell>
        </row>
        <row r="1038">
          <cell r="J1038" t="str">
            <v>Berlanjut ke halaman berikut</v>
          </cell>
        </row>
        <row r="1039">
          <cell r="A1039" t="str">
            <v>ITEM PEMBAYARAN NO.</v>
          </cell>
          <cell r="D1039" t="str">
            <v>:  2.4 (1)</v>
          </cell>
          <cell r="J1039" t="str">
            <v xml:space="preserve">Analisa EI-241 </v>
          </cell>
        </row>
        <row r="1040">
          <cell r="A1040" t="str">
            <v>JENIS PEKERJAAN</v>
          </cell>
          <cell r="D1040" t="str">
            <v>:  Timbunan Porous / Bhn.Penyaring</v>
          </cell>
        </row>
        <row r="1041">
          <cell r="A1041" t="str">
            <v>SATUAN PEMBAYARAN</v>
          </cell>
          <cell r="D1041" t="str">
            <v>:  M3</v>
          </cell>
          <cell r="J1041" t="str">
            <v xml:space="preserve">         URAIAN ANALISA HARGA SATUAN</v>
          </cell>
        </row>
        <row r="1042">
          <cell r="J1042" t="str">
            <v>Lanjutan</v>
          </cell>
        </row>
        <row r="1044">
          <cell r="A1044" t="str">
            <v>No.</v>
          </cell>
          <cell r="C1044" t="str">
            <v>U R A I A N</v>
          </cell>
          <cell r="G1044" t="str">
            <v>KODE</v>
          </cell>
          <cell r="H1044" t="str">
            <v>KOEF.</v>
          </cell>
          <cell r="I1044" t="str">
            <v>SATUAN</v>
          </cell>
          <cell r="J1044" t="str">
            <v>KETERANGAN</v>
          </cell>
        </row>
        <row r="1047">
          <cell r="A1047" t="str">
            <v xml:space="preserve">   3.</v>
          </cell>
          <cell r="C1047" t="str">
            <v>TENAGA</v>
          </cell>
        </row>
        <row r="1048">
          <cell r="C1048" t="str">
            <v>Produksi yang dapat diselesaikan / hari</v>
          </cell>
          <cell r="G1048" t="str">
            <v>Qt</v>
          </cell>
          <cell r="H1048">
            <v>10</v>
          </cell>
          <cell r="I1048" t="str">
            <v>M3</v>
          </cell>
        </row>
        <row r="1049">
          <cell r="C1049" t="str">
            <v>Kebutuhan tenaga :</v>
          </cell>
        </row>
        <row r="1050">
          <cell r="D1050" t="str">
            <v>- Pekerja</v>
          </cell>
          <cell r="G1050" t="str">
            <v>P</v>
          </cell>
          <cell r="H1050">
            <v>4</v>
          </cell>
          <cell r="I1050" t="str">
            <v>orang</v>
          </cell>
        </row>
        <row r="1051">
          <cell r="D1051" t="str">
            <v>- Mandor</v>
          </cell>
          <cell r="G1051" t="str">
            <v>M</v>
          </cell>
          <cell r="H1051">
            <v>1</v>
          </cell>
          <cell r="I1051" t="str">
            <v>orang</v>
          </cell>
        </row>
        <row r="1054">
          <cell r="C1054" t="str">
            <v>Koefisien tenaga / M3   :</v>
          </cell>
        </row>
        <row r="1055">
          <cell r="D1055" t="str">
            <v>- Pekerja</v>
          </cell>
          <cell r="E1055" t="str">
            <v>= (Tk x P) : Qt</v>
          </cell>
          <cell r="G1055" t="str">
            <v>(L01)</v>
          </cell>
          <cell r="H1055">
            <v>2.8</v>
          </cell>
          <cell r="I1055" t="str">
            <v>Jam</v>
          </cell>
        </row>
        <row r="1056">
          <cell r="D1056" t="str">
            <v>- Mandor</v>
          </cell>
          <cell r="E1056" t="str">
            <v>= (Tk x M) : Qt</v>
          </cell>
          <cell r="G1056" t="str">
            <v>(L03)</v>
          </cell>
          <cell r="H1056">
            <v>0.7</v>
          </cell>
          <cell r="I1056" t="str">
            <v>Jam</v>
          </cell>
        </row>
        <row r="1059">
          <cell r="A1059" t="str">
            <v>4.</v>
          </cell>
          <cell r="C1059" t="str">
            <v>HARGA DASAR SATUAN UPAH, BAHAN DAN ALAT</v>
          </cell>
        </row>
        <row r="1060">
          <cell r="C1060" t="str">
            <v>Lihat lampiran.</v>
          </cell>
        </row>
        <row r="1063">
          <cell r="A1063" t="str">
            <v>5.</v>
          </cell>
          <cell r="C1063" t="str">
            <v>ANALISA HARGA SATUAN PEKERJAAN</v>
          </cell>
        </row>
        <row r="1064">
          <cell r="C1064" t="str">
            <v>Lihat perhitungan dalam FORMULIR STANDAR UNTUK</v>
          </cell>
        </row>
        <row r="1065">
          <cell r="C1065" t="str">
            <v>PEREKEMAN ANALISA MASING-MASING HARGA</v>
          </cell>
        </row>
        <row r="1066">
          <cell r="C1066" t="str">
            <v>SATUAN.</v>
          </cell>
        </row>
        <row r="1067">
          <cell r="C1067" t="str">
            <v>Didapat Harga Satuan Pekerjaan :</v>
          </cell>
        </row>
        <row r="1069">
          <cell r="C1069" t="str">
            <v xml:space="preserve">Rp.  </v>
          </cell>
          <cell r="D1069">
            <v>205591.54687946799</v>
          </cell>
          <cell r="E1069" t="str">
            <v xml:space="preserve"> / M3</v>
          </cell>
        </row>
        <row r="1072">
          <cell r="A1072" t="str">
            <v>6.</v>
          </cell>
          <cell r="C1072" t="str">
            <v>WAKTU PELAKSANAAN YANG DIPERLUKAN</v>
          </cell>
        </row>
        <row r="1073">
          <cell r="C1073" t="str">
            <v>Masa Pelaksanaan :</v>
          </cell>
          <cell r="D1073" t="str">
            <v>. . . . . . . . . . . .</v>
          </cell>
          <cell r="E1073" t="str">
            <v>bulan</v>
          </cell>
        </row>
        <row r="1075">
          <cell r="A1075" t="str">
            <v>7.</v>
          </cell>
          <cell r="C1075" t="str">
            <v>VOLUME PEKERJAAN YANG DIPERLUKAN</v>
          </cell>
        </row>
        <row r="1076">
          <cell r="C1076" t="str">
            <v>Volume pekerjaan  :</v>
          </cell>
          <cell r="D1076">
            <v>1</v>
          </cell>
          <cell r="E1076" t="str">
            <v>M3</v>
          </cell>
        </row>
        <row r="1097">
          <cell r="T1097" t="str">
            <v xml:space="preserve">Analisa LI-242 </v>
          </cell>
        </row>
        <row r="1098">
          <cell r="A1098" t="str">
            <v>ITEM PEMBAYARAN NO.</v>
          </cell>
          <cell r="D1098" t="str">
            <v>:  2.4 (2)</v>
          </cell>
          <cell r="J1098" t="str">
            <v xml:space="preserve">Analisa LI-242 </v>
          </cell>
        </row>
        <row r="1099">
          <cell r="A1099" t="str">
            <v>JENIS PEKERJAAN</v>
          </cell>
          <cell r="D1099" t="str">
            <v>:  Anyaman Filter Plastik</v>
          </cell>
          <cell r="L1099" t="str">
            <v>FORMULIR STANDAR UNTUK</v>
          </cell>
        </row>
        <row r="1100">
          <cell r="A1100" t="str">
            <v>SATUAN PEMBAYARAN</v>
          </cell>
          <cell r="D1100" t="str">
            <v>:  M2</v>
          </cell>
          <cell r="J1100" t="str">
            <v xml:space="preserve">         URAIAN ANALISA HARGA SATUAN</v>
          </cell>
          <cell r="L1100" t="str">
            <v>PEREKAMAN ANALISA MASING-MASING HARGA SATUAN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3"/>
    </sheetNames>
    <sheetDataSet>
      <sheetData sheetId="0">
        <row r="1">
          <cell r="A1" t="str">
            <v>ITEM PEMBAYARAN NO.</v>
          </cell>
          <cell r="D1" t="str">
            <v>:  3.1 (1)</v>
          </cell>
          <cell r="J1" t="str">
            <v>Analisa EI-311</v>
          </cell>
          <cell r="T1" t="str">
            <v>Analisa EI-311</v>
          </cell>
        </row>
        <row r="2">
          <cell r="A2" t="str">
            <v>JENIS PEKERJAAN</v>
          </cell>
          <cell r="D2" t="str">
            <v>:  Galian Biasa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3.1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Biasa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7">
          <cell r="A17" t="str">
            <v>II.</v>
          </cell>
          <cell r="C17" t="str">
            <v>URUTAN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Tanah yang dipotong umumnya berada disisi jalan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Penggalian dilakukan dengan menggunakan Excavator</v>
          </cell>
          <cell r="R19" t="str">
            <v>(Rp.)</v>
          </cell>
          <cell r="S19" t="str">
            <v>(Rp.)</v>
          </cell>
        </row>
        <row r="20">
          <cell r="A20">
            <v>3</v>
          </cell>
          <cell r="C20" t="str">
            <v>Selanjutnya Excavator menuangkan material hasil</v>
          </cell>
        </row>
        <row r="21">
          <cell r="C21" t="str">
            <v>galian kedalam Dump Truck</v>
          </cell>
        </row>
        <row r="22">
          <cell r="A22">
            <v>4</v>
          </cell>
          <cell r="C22" t="str">
            <v>Dump Truck membuang material hasil galian keluar</v>
          </cell>
          <cell r="L22" t="str">
            <v>A.</v>
          </cell>
          <cell r="N22" t="str">
            <v>TENAGA</v>
          </cell>
        </row>
        <row r="23">
          <cell r="C23" t="str">
            <v>lokasi jalan sejauh</v>
          </cell>
          <cell r="G23" t="str">
            <v>L</v>
          </cell>
          <cell r="H23">
            <v>5</v>
          </cell>
          <cell r="I23" t="str">
            <v>Km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1.6426998315844023E-2</v>
          </cell>
          <cell r="R24">
            <v>2857.14</v>
          </cell>
          <cell r="U24">
            <v>46.934233968130592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8.2134991579220114E-3</v>
          </cell>
          <cell r="R25">
            <v>3214.29</v>
          </cell>
          <cell r="U25">
            <v>26.400568208317143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Q28" t="str">
            <v xml:space="preserve">JUMLAH HARGA TENAGA   </v>
          </cell>
          <cell r="U28">
            <v>73.334802176447738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8">
          <cell r="C38" t="str">
            <v>Waktu siklus</v>
          </cell>
          <cell r="G38" t="str">
            <v>Ts1</v>
          </cell>
          <cell r="I38" t="str">
            <v>menit</v>
          </cell>
          <cell r="Q38" t="str">
            <v xml:space="preserve">JUMLAH HARGA BAHAN   </v>
          </cell>
          <cell r="U38">
            <v>0</v>
          </cell>
        </row>
        <row r="39">
          <cell r="C39" t="str">
            <v>- Menggali / memuat</v>
          </cell>
          <cell r="G39" t="str">
            <v>T1</v>
          </cell>
          <cell r="H39">
            <v>0.317</v>
          </cell>
          <cell r="I39" t="str">
            <v>menit</v>
          </cell>
        </row>
        <row r="40">
          <cell r="C40" t="str">
            <v>- Lain-lain</v>
          </cell>
          <cell r="G40" t="str">
            <v>T2</v>
          </cell>
          <cell r="I40" t="str">
            <v>menit</v>
          </cell>
        </row>
        <row r="41">
          <cell r="G41" t="str">
            <v>Ts1</v>
          </cell>
          <cell r="H41">
            <v>0.317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3">
          <cell r="C43" t="str">
            <v>Kap. Prod. / jam =</v>
          </cell>
          <cell r="D43" t="str">
            <v>V  x Fb x Fa x 60</v>
          </cell>
          <cell r="G43" t="str">
            <v>Q1</v>
          </cell>
          <cell r="H43">
            <v>121.75078864353311</v>
          </cell>
          <cell r="I43" t="str">
            <v>M3/Jam</v>
          </cell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8.2134991579220114E-3</v>
          </cell>
          <cell r="R43">
            <v>238185.05650827778</v>
          </cell>
          <cell r="U43">
            <v>1956.3327610603462</v>
          </cell>
        </row>
        <row r="44">
          <cell r="D44" t="str">
            <v>Ts1 x Fh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5.7658071071694475E-2</v>
          </cell>
          <cell r="R44">
            <v>153645.58193291764</v>
          </cell>
          <cell r="U44">
            <v>8858.9078829400223</v>
          </cell>
        </row>
        <row r="45"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75</v>
          </cell>
          <cell r="U45">
            <v>75</v>
          </cell>
        </row>
        <row r="46">
          <cell r="C46" t="str">
            <v>Koefisien Alat / M3</v>
          </cell>
          <cell r="D46" t="str">
            <v xml:space="preserve"> =  1  :  Q1</v>
          </cell>
          <cell r="G46" t="str">
            <v>(E10)</v>
          </cell>
          <cell r="H46">
            <v>8.2134991579220114E-3</v>
          </cell>
          <cell r="I46" t="str">
            <v>Jam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(E08)</v>
          </cell>
          <cell r="Q50" t="str">
            <v xml:space="preserve">JUMLAH HARGA PERALATAN   </v>
          </cell>
          <cell r="U50">
            <v>10890.240644000369</v>
          </cell>
        </row>
        <row r="51">
          <cell r="C51" t="str">
            <v>Kapasitas bak</v>
          </cell>
          <cell r="G51" t="str">
            <v>V</v>
          </cell>
          <cell r="H51">
            <v>6.666666666666667</v>
          </cell>
          <cell r="I51" t="str">
            <v>M3</v>
          </cell>
        </row>
        <row r="52">
          <cell r="C52" t="str">
            <v>Faktor 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D.</v>
          </cell>
          <cell r="N52" t="str">
            <v>JUMLAH HARGA TENAGA, BAHAN DAN PERALATAN  ( A + B + C )</v>
          </cell>
          <cell r="U52">
            <v>10963.575446176816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1096.3575446176817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12059.932990794498</v>
          </cell>
        </row>
        <row r="55">
          <cell r="C55" t="str">
            <v>Waktu  siklus</v>
          </cell>
          <cell r="G55" t="str">
            <v>Ts2</v>
          </cell>
          <cell r="I55" t="str">
            <v>menit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- Waktu tempuh isi</v>
          </cell>
          <cell r="E56" t="str">
            <v>=   (L  :  v1)  x  60</v>
          </cell>
          <cell r="G56" t="str">
            <v>T1</v>
          </cell>
          <cell r="H56">
            <v>6.6666666666666661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kosong</v>
          </cell>
          <cell r="E57" t="str">
            <v>=   (L  :  v2)  x  60</v>
          </cell>
          <cell r="G57" t="str">
            <v>T2</v>
          </cell>
          <cell r="H57">
            <v>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Muat</v>
          </cell>
          <cell r="E58" t="str">
            <v>=   (V  :  Q1) x 60</v>
          </cell>
          <cell r="G58" t="str">
            <v>T3</v>
          </cell>
          <cell r="H58">
            <v>3.2853996631688047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</v>
          </cell>
          <cell r="G59" t="str">
            <v>T4</v>
          </cell>
          <cell r="H59">
            <v>1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15.952066329835471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3.1 (1)</v>
          </cell>
          <cell r="J62" t="str">
            <v>Analisa EI-311</v>
          </cell>
        </row>
        <row r="63">
          <cell r="A63" t="str">
            <v>JENIS PEKERJAAN</v>
          </cell>
          <cell r="D63" t="str">
            <v>:  Galian Biasa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Kapasitas Produksi / Jam   =</v>
          </cell>
          <cell r="E70" t="str">
            <v>V x Fa x 60</v>
          </cell>
          <cell r="G70" t="str">
            <v>Q2</v>
          </cell>
          <cell r="H70">
            <v>17.343625643607776</v>
          </cell>
          <cell r="I70" t="str">
            <v xml:space="preserve">M3/Jam </v>
          </cell>
        </row>
        <row r="71">
          <cell r="E71" t="str">
            <v xml:space="preserve">    Fk x Ts2</v>
          </cell>
        </row>
        <row r="74">
          <cell r="C74" t="str">
            <v>Koefisien Alat / M3</v>
          </cell>
          <cell r="D74" t="str">
            <v xml:space="preserve"> =  1  :  Q2</v>
          </cell>
          <cell r="G74" t="str">
            <v>(E08)</v>
          </cell>
          <cell r="H74">
            <v>5.7658071071694475E-2</v>
          </cell>
          <cell r="I74" t="str">
            <v>Jam</v>
          </cell>
        </row>
        <row r="77">
          <cell r="A77" t="str">
            <v>2.d.</v>
          </cell>
          <cell r="C77" t="str">
            <v>ALAT  BANTU</v>
          </cell>
        </row>
        <row r="78">
          <cell r="C78" t="str">
            <v>Diperlukan alat-alat bantu kecil</v>
          </cell>
          <cell r="J78" t="str">
            <v>Lump Sump</v>
          </cell>
        </row>
        <row r="79">
          <cell r="C79" t="str">
            <v>- Sekop</v>
          </cell>
        </row>
        <row r="80">
          <cell r="C80" t="str">
            <v>- Keranjang</v>
          </cell>
        </row>
        <row r="82">
          <cell r="A82" t="str">
            <v xml:space="preserve">   3.</v>
          </cell>
          <cell r="C82" t="str">
            <v>TENAGA</v>
          </cell>
        </row>
        <row r="83">
          <cell r="C83" t="str">
            <v>Produksi menentukan : EXCAVATOR</v>
          </cell>
          <cell r="G83" t="str">
            <v>Q1</v>
          </cell>
          <cell r="H83">
            <v>121.75078864353311</v>
          </cell>
          <cell r="I83" t="str">
            <v>M3/Jam</v>
          </cell>
        </row>
        <row r="84">
          <cell r="C84" t="str">
            <v>Produksi Galian / hari  =  Tk x Q1</v>
          </cell>
          <cell r="G84" t="str">
            <v>Qt</v>
          </cell>
          <cell r="H84">
            <v>852.25552050473175</v>
          </cell>
          <cell r="I84" t="str">
            <v>M3</v>
          </cell>
        </row>
        <row r="85">
          <cell r="C85" t="str">
            <v>Kebutuhan tenaga :</v>
          </cell>
        </row>
        <row r="86">
          <cell r="D86" t="str">
            <v>- Pekerja</v>
          </cell>
          <cell r="G86" t="str">
            <v>P</v>
          </cell>
          <cell r="H86">
            <v>2</v>
          </cell>
          <cell r="I86" t="str">
            <v>orang</v>
          </cell>
        </row>
        <row r="87">
          <cell r="D87" t="str">
            <v>- Mandor</v>
          </cell>
          <cell r="G87" t="str">
            <v>M</v>
          </cell>
          <cell r="H87">
            <v>1</v>
          </cell>
          <cell r="I87" t="str">
            <v>orang</v>
          </cell>
        </row>
        <row r="89">
          <cell r="C89" t="str">
            <v>Koefisien tenaga / M3   :</v>
          </cell>
        </row>
        <row r="90">
          <cell r="D90" t="str">
            <v>- Pekerja</v>
          </cell>
          <cell r="E90" t="str">
            <v>= (Tk x P) : Qt</v>
          </cell>
          <cell r="G90" t="str">
            <v>(L01)</v>
          </cell>
          <cell r="H90">
            <v>1.6426998315844023E-2</v>
          </cell>
          <cell r="I90" t="str">
            <v>Jam</v>
          </cell>
        </row>
        <row r="91">
          <cell r="D91" t="str">
            <v>- Mandor</v>
          </cell>
          <cell r="E91" t="str">
            <v>= (Tk x M) : Qt</v>
          </cell>
          <cell r="G91" t="str">
            <v>(L03)</v>
          </cell>
          <cell r="H91">
            <v>8.2134991579220114E-3</v>
          </cell>
          <cell r="I91" t="str">
            <v>Jam</v>
          </cell>
        </row>
        <row r="93">
          <cell r="A93" t="str">
            <v>4.</v>
          </cell>
          <cell r="C93" t="str">
            <v>HARGA DASAR SATUAN UPAH, BAHAN DAN ALAT</v>
          </cell>
        </row>
        <row r="94">
          <cell r="C94" t="str">
            <v>Lihat lampiran.</v>
          </cell>
        </row>
        <row r="96">
          <cell r="A96" t="str">
            <v>5.</v>
          </cell>
          <cell r="C96" t="str">
            <v>ANALISA HARGA SATUAN PEKERJAAN</v>
          </cell>
        </row>
        <row r="97">
          <cell r="C97" t="str">
            <v>Lihat perhitungan dalam FORMULIR STANDAR UNTUK</v>
          </cell>
        </row>
        <row r="98">
          <cell r="C98" t="str">
            <v>PEREKEMAN ANALISA MASING-MASING HARGA</v>
          </cell>
        </row>
        <row r="99">
          <cell r="C99" t="str">
            <v>SATUAN.</v>
          </cell>
        </row>
        <row r="100">
          <cell r="C100" t="str">
            <v>Didapat Harga Satuan Pekerjaan :</v>
          </cell>
        </row>
        <row r="102">
          <cell r="C102" t="str">
            <v xml:space="preserve">Rp.  </v>
          </cell>
          <cell r="D102">
            <v>12059.932990794498</v>
          </cell>
          <cell r="E102" t="str">
            <v xml:space="preserve"> / M3</v>
          </cell>
        </row>
        <row r="105">
          <cell r="A105" t="str">
            <v>6.</v>
          </cell>
          <cell r="C105" t="str">
            <v>WAKTU PELAKSANAAN YANG DIPERLUKAN</v>
          </cell>
        </row>
        <row r="106">
          <cell r="C106" t="str">
            <v>Masa Pelaksanaan :</v>
          </cell>
          <cell r="D106" t="str">
            <v>. . . . . . . . . . . .</v>
          </cell>
          <cell r="E106" t="str">
            <v>bulan</v>
          </cell>
        </row>
        <row r="108">
          <cell r="A108" t="str">
            <v>7.</v>
          </cell>
          <cell r="C108" t="str">
            <v>VOLUME PEKERJAAN YANG DIPERLUKAN</v>
          </cell>
        </row>
        <row r="109">
          <cell r="C109" t="str">
            <v>Volume pekerjaan  :</v>
          </cell>
          <cell r="D109">
            <v>0</v>
          </cell>
          <cell r="E109" t="str">
            <v>M3</v>
          </cell>
        </row>
        <row r="121">
          <cell r="A121" t="str">
            <v>ITEM PEMBAYARAN NO.</v>
          </cell>
          <cell r="D121" t="str">
            <v>:  3.1 (2)</v>
          </cell>
          <cell r="J121" t="str">
            <v>Analisa EI-312</v>
          </cell>
          <cell r="T121" t="str">
            <v>Analisa EI-312</v>
          </cell>
        </row>
        <row r="122">
          <cell r="A122" t="str">
            <v>JENIS PEKERJAAN</v>
          </cell>
          <cell r="D122" t="str">
            <v>:  Galian Batu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  <cell r="L123" t="str">
            <v>FORMULIR STANDAR UNTUK</v>
          </cell>
        </row>
        <row r="124">
          <cell r="L124" t="str">
            <v>PEREKAMAN ANALISA MASING-MASING HARGA SATUAN</v>
          </cell>
        </row>
        <row r="125">
          <cell r="L125" t="str">
            <v/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8">
          <cell r="L128" t="str">
            <v>PROYEK</v>
          </cell>
          <cell r="O128" t="str">
            <v>:</v>
          </cell>
        </row>
        <row r="129">
          <cell r="A129" t="str">
            <v>I.</v>
          </cell>
          <cell r="C129" t="str">
            <v>ASUMSI</v>
          </cell>
          <cell r="L129" t="str">
            <v>No. PAKET KONTRAK</v>
          </cell>
          <cell r="O129" t="str">
            <v>:</v>
          </cell>
        </row>
        <row r="130">
          <cell r="A130">
            <v>1</v>
          </cell>
          <cell r="C130" t="str">
            <v>Pekerjaan dilakukan secara manual</v>
          </cell>
          <cell r="L130" t="str">
            <v>NAMA PAKET</v>
          </cell>
          <cell r="O130" t="str">
            <v>:</v>
          </cell>
        </row>
        <row r="131">
          <cell r="A131">
            <v>2</v>
          </cell>
          <cell r="C131" t="str">
            <v>Lokasi pekerjaan : sepanjang jalan</v>
          </cell>
          <cell r="L131" t="str">
            <v>PROP / KAB / KODYA</v>
          </cell>
          <cell r="O131" t="str">
            <v>:</v>
          </cell>
        </row>
        <row r="132">
          <cell r="A132">
            <v>3</v>
          </cell>
          <cell r="C132" t="str">
            <v>Kondisi Jalan   :  sedang / baik</v>
          </cell>
          <cell r="L132" t="str">
            <v>ITEM PEMBAYARAN NO.</v>
          </cell>
          <cell r="O132" t="str">
            <v>:  3.1 (2)</v>
          </cell>
          <cell r="R132" t="str">
            <v>PERKIRAAN VOL. PEK.</v>
          </cell>
          <cell r="T132" t="str">
            <v>:</v>
          </cell>
          <cell r="U132">
            <v>0</v>
          </cell>
        </row>
        <row r="133">
          <cell r="A133">
            <v>4</v>
          </cell>
          <cell r="C133" t="str">
            <v>Jam kerja efektif per-hari</v>
          </cell>
          <cell r="G133" t="str">
            <v>Tk</v>
          </cell>
          <cell r="H133">
            <v>7</v>
          </cell>
          <cell r="I133" t="str">
            <v>Jam</v>
          </cell>
          <cell r="L133" t="str">
            <v>JENIS PEKERJAAN</v>
          </cell>
          <cell r="O133" t="str">
            <v>:  Galian Batu</v>
          </cell>
          <cell r="R133" t="str">
            <v>TOTAL HARGA (Rp.)</v>
          </cell>
          <cell r="T133" t="str">
            <v>:</v>
          </cell>
          <cell r="U133">
            <v>0</v>
          </cell>
        </row>
        <row r="134">
          <cell r="A134">
            <v>5</v>
          </cell>
          <cell r="C134" t="str">
            <v>Faktor pengembangan bahan</v>
          </cell>
          <cell r="G134" t="str">
            <v>Fk</v>
          </cell>
          <cell r="H134">
            <v>1.2</v>
          </cell>
          <cell r="I134" t="str">
            <v>-</v>
          </cell>
          <cell r="L134" t="str">
            <v>SATUAN PEMBAYARAN</v>
          </cell>
          <cell r="O134" t="str">
            <v>:  M3</v>
          </cell>
          <cell r="R134" t="str">
            <v>% THD. BIAYA PROYEK</v>
          </cell>
          <cell r="T134" t="str">
            <v>:</v>
          </cell>
          <cell r="U134" t="e">
            <v>#DIV/0!</v>
          </cell>
        </row>
        <row r="137">
          <cell r="A137" t="str">
            <v>II.</v>
          </cell>
          <cell r="C137" t="str">
            <v>URUTAN KERJA</v>
          </cell>
          <cell r="Q137" t="str">
            <v>PERKIRAAN</v>
          </cell>
          <cell r="R137" t="str">
            <v>HARGA</v>
          </cell>
          <cell r="S137" t="str">
            <v>JUMLAH</v>
          </cell>
        </row>
        <row r="138">
          <cell r="A138">
            <v>1</v>
          </cell>
          <cell r="C138" t="str">
            <v>Batu yg dipotong umumnya berada disisi jalan</v>
          </cell>
          <cell r="L138" t="str">
            <v>NO.</v>
          </cell>
          <cell r="N138" t="str">
            <v>KOMPONEN</v>
          </cell>
          <cell r="P138" t="str">
            <v>SATUAN</v>
          </cell>
          <cell r="Q138" t="str">
            <v>KUANTITAS</v>
          </cell>
          <cell r="R138" t="str">
            <v>SATUAN</v>
          </cell>
          <cell r="S138" t="str">
            <v>HARGA</v>
          </cell>
        </row>
        <row r="139">
          <cell r="A139">
            <v>2</v>
          </cell>
          <cell r="C139" t="str">
            <v>Penggalian dilakukan dengan Excavator, Compresor</v>
          </cell>
          <cell r="R139" t="str">
            <v>(Rp.)</v>
          </cell>
          <cell r="S139" t="str">
            <v>(Rp.)</v>
          </cell>
        </row>
        <row r="140">
          <cell r="C140" t="str">
            <v>dan Jack Hammer, dimuat ke dlm Truk dengan Loader.</v>
          </cell>
        </row>
        <row r="141">
          <cell r="A141">
            <v>3</v>
          </cell>
          <cell r="C141" t="str">
            <v>Dump Truck membuang material hasil galian keluar</v>
          </cell>
        </row>
        <row r="142">
          <cell r="C142" t="str">
            <v>lokasi jalan sejauh :</v>
          </cell>
          <cell r="G142" t="str">
            <v>L</v>
          </cell>
          <cell r="H142">
            <v>5</v>
          </cell>
          <cell r="I142" t="str">
            <v>Km</v>
          </cell>
          <cell r="L142" t="str">
            <v>A.</v>
          </cell>
          <cell r="N142" t="str">
            <v>TENAGA</v>
          </cell>
        </row>
        <row r="144">
          <cell r="L144" t="str">
            <v>1.</v>
          </cell>
          <cell r="N144" t="str">
            <v>Pekerja</v>
          </cell>
          <cell r="O144" t="str">
            <v>(L01)</v>
          </cell>
          <cell r="P144" t="str">
            <v>Jam</v>
          </cell>
          <cell r="Q144">
            <v>1</v>
          </cell>
          <cell r="R144">
            <v>2857.14</v>
          </cell>
          <cell r="U144">
            <v>2857.14</v>
          </cell>
        </row>
        <row r="145">
          <cell r="L145" t="str">
            <v>2.</v>
          </cell>
          <cell r="N145" t="str">
            <v>Mandor</v>
          </cell>
          <cell r="O145" t="str">
            <v>(L03)</v>
          </cell>
          <cell r="P145" t="str">
            <v>Jam</v>
          </cell>
          <cell r="Q145">
            <v>0.125</v>
          </cell>
          <cell r="R145">
            <v>3214.29</v>
          </cell>
          <cell r="U145">
            <v>401.78625</v>
          </cell>
        </row>
        <row r="146">
          <cell r="A146" t="str">
            <v>III.</v>
          </cell>
          <cell r="C146" t="str">
            <v>PEMAKAIAN BAHAN, ALAT DAN TENAGA</v>
          </cell>
        </row>
        <row r="148">
          <cell r="A148" t="str">
            <v xml:space="preserve">   1.</v>
          </cell>
          <cell r="C148" t="str">
            <v>BAHAN</v>
          </cell>
          <cell r="Q148" t="str">
            <v xml:space="preserve">JUMLAH HARGA TENAGA   </v>
          </cell>
          <cell r="U148">
            <v>3258.92625</v>
          </cell>
        </row>
        <row r="149">
          <cell r="C149" t="str">
            <v>Tidak ada bahan yang diperlukan</v>
          </cell>
        </row>
        <row r="150">
          <cell r="L150" t="str">
            <v>B.</v>
          </cell>
          <cell r="N150" t="str">
            <v>BAHAN</v>
          </cell>
        </row>
        <row r="152">
          <cell r="A152" t="str">
            <v xml:space="preserve">   2.</v>
          </cell>
          <cell r="C152" t="str">
            <v>ALAT</v>
          </cell>
        </row>
        <row r="153">
          <cell r="A153" t="str">
            <v xml:space="preserve">   2.a.</v>
          </cell>
          <cell r="C153" t="str">
            <v>COMPRESSOR, EXCAVATOR, JACK HAMMER &amp; LOADER</v>
          </cell>
          <cell r="J153" t="str">
            <v xml:space="preserve"> (E05/26/10/15)</v>
          </cell>
        </row>
        <row r="154">
          <cell r="C154" t="str">
            <v>Produksi per jam</v>
          </cell>
          <cell r="G154" t="str">
            <v>Q1</v>
          </cell>
          <cell r="H154">
            <v>8</v>
          </cell>
          <cell r="I154" t="str">
            <v>M3 / Jam</v>
          </cell>
        </row>
        <row r="156">
          <cell r="C156" t="str">
            <v>Koefisien Alat / m3</v>
          </cell>
          <cell r="D156" t="str">
            <v xml:space="preserve"> =  1  :  Q1</v>
          </cell>
          <cell r="G156" t="str">
            <v>(E05/26)</v>
          </cell>
          <cell r="H156">
            <v>0.125</v>
          </cell>
          <cell r="I156" t="str">
            <v>Jam</v>
          </cell>
        </row>
        <row r="158">
          <cell r="Q158" t="str">
            <v xml:space="preserve">JUMLAH HARGA BAHAN   </v>
          </cell>
          <cell r="U158">
            <v>0</v>
          </cell>
        </row>
        <row r="159">
          <cell r="A159" t="str">
            <v xml:space="preserve">   2.b.</v>
          </cell>
          <cell r="C159" t="str">
            <v>DUMP TRUCK</v>
          </cell>
          <cell r="G159" t="str">
            <v>(E08)</v>
          </cell>
        </row>
        <row r="160">
          <cell r="C160" t="str">
            <v>Kapasitas bak</v>
          </cell>
          <cell r="G160" t="str">
            <v>V</v>
          </cell>
          <cell r="H160">
            <v>4</v>
          </cell>
          <cell r="I160" t="str">
            <v>M3</v>
          </cell>
          <cell r="L160" t="str">
            <v>C.</v>
          </cell>
          <cell r="N160" t="str">
            <v>PERALATAN</v>
          </cell>
        </row>
        <row r="161">
          <cell r="C161" t="str">
            <v>Faktor  efisiensi alat</v>
          </cell>
          <cell r="G161" t="str">
            <v>Fa</v>
          </cell>
          <cell r="H161">
            <v>0.83</v>
          </cell>
          <cell r="I161" t="str">
            <v>-</v>
          </cell>
          <cell r="L161" t="str">
            <v>1.</v>
          </cell>
          <cell r="N161" t="str">
            <v>Compressor</v>
          </cell>
          <cell r="O161" t="str">
            <v>(E05)</v>
          </cell>
          <cell r="P161" t="str">
            <v>Jam</v>
          </cell>
          <cell r="Q161">
            <v>0.125</v>
          </cell>
          <cell r="R161">
            <v>53840.365312835944</v>
          </cell>
          <cell r="U161">
            <v>6730.045664104493</v>
          </cell>
        </row>
        <row r="162">
          <cell r="C162" t="str">
            <v>Kecepatan rata-rata bermuatan</v>
          </cell>
          <cell r="G162" t="str">
            <v>v1</v>
          </cell>
          <cell r="H162">
            <v>45</v>
          </cell>
          <cell r="I162" t="str">
            <v>KM/Jam</v>
          </cell>
          <cell r="L162" t="str">
            <v>2.</v>
          </cell>
          <cell r="N162" t="str">
            <v>Jack Hammer</v>
          </cell>
          <cell r="O162" t="str">
            <v>(E26)</v>
          </cell>
          <cell r="P162" t="str">
            <v>Jam</v>
          </cell>
          <cell r="Q162">
            <v>0.125</v>
          </cell>
          <cell r="R162">
            <v>16417.550326811437</v>
          </cell>
          <cell r="U162">
            <v>2052.1937908514296</v>
          </cell>
        </row>
        <row r="163">
          <cell r="C163" t="str">
            <v>Kecepatan rata-rata kosong</v>
          </cell>
          <cell r="G163" t="str">
            <v>v2</v>
          </cell>
          <cell r="H163">
            <v>60</v>
          </cell>
          <cell r="I163" t="str">
            <v>KM/Jam</v>
          </cell>
          <cell r="L163" t="str">
            <v>3.</v>
          </cell>
          <cell r="N163" t="str">
            <v>Wheel Loader</v>
          </cell>
          <cell r="O163" t="str">
            <v>(E15)</v>
          </cell>
          <cell r="P163" t="str">
            <v>Jam</v>
          </cell>
          <cell r="Q163">
            <v>0.125</v>
          </cell>
          <cell r="R163">
            <v>163808.13869490434</v>
          </cell>
          <cell r="U163">
            <v>20476.017336863042</v>
          </cell>
        </row>
        <row r="164">
          <cell r="C164" t="str">
            <v>Waktu  siklus</v>
          </cell>
          <cell r="G164" t="str">
            <v>Ts1</v>
          </cell>
          <cell r="I164" t="str">
            <v>menit</v>
          </cell>
          <cell r="L164" t="str">
            <v>4.</v>
          </cell>
          <cell r="N164" t="str">
            <v>Excavator</v>
          </cell>
          <cell r="O164" t="str">
            <v>(E10)</v>
          </cell>
          <cell r="P164" t="str">
            <v>Jam</v>
          </cell>
          <cell r="Q164">
            <v>0.125</v>
          </cell>
          <cell r="R164">
            <v>238185.05650827778</v>
          </cell>
          <cell r="U164">
            <v>29773.132063534722</v>
          </cell>
        </row>
        <row r="165">
          <cell r="C165" t="str">
            <v>- Waktu tempuh isi</v>
          </cell>
          <cell r="E165" t="str">
            <v>=   (L  :  v1)  x  60</v>
          </cell>
          <cell r="G165" t="str">
            <v>T1</v>
          </cell>
          <cell r="H165">
            <v>6.6666666666666661</v>
          </cell>
          <cell r="I165" t="str">
            <v>menit</v>
          </cell>
          <cell r="L165">
            <v>5</v>
          </cell>
          <cell r="N165" t="str">
            <v>Dump Truck</v>
          </cell>
          <cell r="O165" t="str">
            <v>(E08)</v>
          </cell>
          <cell r="P165" t="str">
            <v>Jam</v>
          </cell>
          <cell r="Q165">
            <v>0.26305220883534136</v>
          </cell>
          <cell r="R165">
            <v>153645.58193291764</v>
          </cell>
          <cell r="U165">
            <v>40416.809705245403</v>
          </cell>
        </row>
        <row r="166">
          <cell r="C166" t="str">
            <v>- Waktu tempuh kosong</v>
          </cell>
          <cell r="E166" t="str">
            <v>=   (L  :  v2)  x  60</v>
          </cell>
          <cell r="G166" t="str">
            <v>T2</v>
          </cell>
          <cell r="H166">
            <v>5</v>
          </cell>
          <cell r="I166" t="str">
            <v>menit</v>
          </cell>
          <cell r="N166" t="str">
            <v>Alat  bantu</v>
          </cell>
          <cell r="P166" t="str">
            <v>Ls</v>
          </cell>
          <cell r="Q166">
            <v>1</v>
          </cell>
          <cell r="R166">
            <v>225</v>
          </cell>
          <cell r="U166">
            <v>225</v>
          </cell>
        </row>
        <row r="167">
          <cell r="C167" t="str">
            <v>- Muat</v>
          </cell>
          <cell r="E167" t="str">
            <v>=   (V  :  Q1) x 60</v>
          </cell>
          <cell r="G167" t="str">
            <v>T3</v>
          </cell>
          <cell r="H167">
            <v>30</v>
          </cell>
          <cell r="I167" t="str">
            <v>menit</v>
          </cell>
        </row>
        <row r="168">
          <cell r="C168" t="str">
            <v>- Lain-lain</v>
          </cell>
          <cell r="G168" t="str">
            <v>T4</v>
          </cell>
          <cell r="H168">
            <v>2</v>
          </cell>
          <cell r="I168" t="str">
            <v>menit</v>
          </cell>
        </row>
        <row r="169">
          <cell r="G169" t="str">
            <v>Ts1</v>
          </cell>
          <cell r="H169">
            <v>43.666666666666664</v>
          </cell>
          <cell r="I169" t="str">
            <v>menit</v>
          </cell>
        </row>
        <row r="170">
          <cell r="Q170" t="str">
            <v xml:space="preserve">JUMLAH HARGA PERALATAN   </v>
          </cell>
          <cell r="U170">
            <v>99673.198560599092</v>
          </cell>
        </row>
        <row r="172">
          <cell r="C172" t="str">
            <v>Kapasitas Produksi / Jam   =</v>
          </cell>
          <cell r="E172" t="str">
            <v>V x Fa x 60</v>
          </cell>
          <cell r="G172" t="str">
            <v>Q2</v>
          </cell>
          <cell r="H172">
            <v>3.8015267175572518</v>
          </cell>
          <cell r="I172" t="str">
            <v xml:space="preserve">M3 / Jam </v>
          </cell>
          <cell r="L172" t="str">
            <v>D.</v>
          </cell>
          <cell r="N172" t="str">
            <v>JUMLAH HARGA TENAGA, BAHAN DAN PERALATAN  ( A + B + C )</v>
          </cell>
          <cell r="U172">
            <v>102932.1248105991</v>
          </cell>
        </row>
        <row r="173">
          <cell r="E173" t="str">
            <v xml:space="preserve">    Fk x Ts1</v>
          </cell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10293.212481059911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113225.337291659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C176" t="str">
            <v>Koefisien Alat / m3</v>
          </cell>
          <cell r="D176" t="str">
            <v xml:space="preserve"> =  1  :  Q2</v>
          </cell>
          <cell r="G176" t="str">
            <v>(E08)</v>
          </cell>
          <cell r="H176">
            <v>0.26305220883534136</v>
          </cell>
          <cell r="I176" t="str">
            <v>Jam</v>
          </cell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J181" t="str">
            <v>Berlanjut ke halaman berikut</v>
          </cell>
          <cell r="N181" t="str">
            <v>yang dibayar dari kontrak) dan biaya-biaya lainnya.</v>
          </cell>
        </row>
        <row r="182">
          <cell r="A182" t="str">
            <v>ITEM PEMBAYARAN NO.</v>
          </cell>
          <cell r="D182" t="str">
            <v>:  3.1 (2)</v>
          </cell>
          <cell r="J182" t="str">
            <v>Analisa EI-312</v>
          </cell>
        </row>
        <row r="183">
          <cell r="A183" t="str">
            <v>JENIS PEKERJAAN</v>
          </cell>
          <cell r="D183" t="str">
            <v>:  Galian Batu</v>
          </cell>
        </row>
        <row r="184">
          <cell r="A184" t="str">
            <v>SATUAN PEMBAYARAN</v>
          </cell>
          <cell r="D184" t="str">
            <v>:  M3</v>
          </cell>
          <cell r="H184" t="str">
            <v xml:space="preserve">         URAIAN ANALISA HARGA SATUAN</v>
          </cell>
        </row>
        <row r="185">
          <cell r="J185" t="str">
            <v>Lanjutan</v>
          </cell>
        </row>
        <row r="187">
          <cell r="A187" t="str">
            <v>No.</v>
          </cell>
          <cell r="C187" t="str">
            <v>U R A I A N</v>
          </cell>
          <cell r="G187" t="str">
            <v>KODE</v>
          </cell>
          <cell r="H187" t="str">
            <v>KOEF.</v>
          </cell>
          <cell r="I187" t="str">
            <v>SATUAN</v>
          </cell>
          <cell r="J187" t="str">
            <v>KETERANGAN</v>
          </cell>
        </row>
        <row r="190">
          <cell r="A190" t="str">
            <v>2.d.</v>
          </cell>
          <cell r="C190" t="str">
            <v>ALAT  BANTU</v>
          </cell>
        </row>
        <row r="191">
          <cell r="C191" t="str">
            <v>Diperlukan alat-alat bantu kecil</v>
          </cell>
          <cell r="J191" t="str">
            <v>Lump Sump</v>
          </cell>
        </row>
        <row r="192">
          <cell r="C192" t="str">
            <v>- Pahat / Tatah</v>
          </cell>
          <cell r="D192" t="str">
            <v>=  2  buah</v>
          </cell>
        </row>
        <row r="193">
          <cell r="C193" t="str">
            <v>- Palu Besar</v>
          </cell>
          <cell r="D193" t="str">
            <v>=  2  buah</v>
          </cell>
        </row>
        <row r="195">
          <cell r="A195" t="str">
            <v xml:space="preserve">   3.</v>
          </cell>
          <cell r="C195" t="str">
            <v>TENAGA</v>
          </cell>
        </row>
        <row r="196">
          <cell r="C196" t="str">
            <v>Produksi menentukan : JACK HAMMER</v>
          </cell>
          <cell r="G196" t="str">
            <v>Q1</v>
          </cell>
          <cell r="H196">
            <v>8</v>
          </cell>
          <cell r="I196" t="str">
            <v>M3/Jam</v>
          </cell>
        </row>
        <row r="197">
          <cell r="C197" t="str">
            <v>Produksi Galian / hari  =  Tk x Q1</v>
          </cell>
          <cell r="G197" t="str">
            <v>Qt</v>
          </cell>
          <cell r="H197">
            <v>56</v>
          </cell>
          <cell r="I197" t="str">
            <v>M3</v>
          </cell>
        </row>
        <row r="198">
          <cell r="C198" t="str">
            <v>Kebutuhan tenaga :</v>
          </cell>
        </row>
        <row r="199">
          <cell r="D199" t="str">
            <v>- Pekerja</v>
          </cell>
          <cell r="G199" t="str">
            <v>P</v>
          </cell>
          <cell r="H199">
            <v>8</v>
          </cell>
          <cell r="I199" t="str">
            <v>orang</v>
          </cell>
        </row>
        <row r="200">
          <cell r="D200" t="str">
            <v>- Mandor</v>
          </cell>
          <cell r="G200" t="str">
            <v>M</v>
          </cell>
          <cell r="H200">
            <v>1</v>
          </cell>
          <cell r="I200" t="str">
            <v>orang</v>
          </cell>
        </row>
        <row r="202">
          <cell r="C202" t="str">
            <v>Koefisien tenaga / M3   :</v>
          </cell>
        </row>
        <row r="203">
          <cell r="D203" t="str">
            <v>- Pekerja</v>
          </cell>
          <cell r="E203" t="str">
            <v>= (Tk x P) : Qt</v>
          </cell>
          <cell r="G203" t="str">
            <v>(L01)</v>
          </cell>
          <cell r="H203">
            <v>1</v>
          </cell>
          <cell r="I203" t="str">
            <v>Jam</v>
          </cell>
        </row>
        <row r="204">
          <cell r="D204" t="str">
            <v>- Mandor</v>
          </cell>
          <cell r="E204" t="str">
            <v>= (Tk x M) : Qt</v>
          </cell>
          <cell r="G204" t="str">
            <v>(L03)</v>
          </cell>
          <cell r="H204">
            <v>0.125</v>
          </cell>
          <cell r="I204" t="str">
            <v>Jam</v>
          </cell>
        </row>
        <row r="206">
          <cell r="A206" t="str">
            <v>4.</v>
          </cell>
          <cell r="C206" t="str">
            <v>HARGA DASAR SATUAN UPAH, BAHAN DAN ALAT</v>
          </cell>
        </row>
        <row r="207">
          <cell r="C207" t="str">
            <v>Lihat lampiran.</v>
          </cell>
        </row>
        <row r="209">
          <cell r="A209" t="str">
            <v>5.</v>
          </cell>
          <cell r="C209" t="str">
            <v>ANALISA HARGA SATUAN PEKERJAAN</v>
          </cell>
        </row>
        <row r="210">
          <cell r="C210" t="str">
            <v>Lihat perhitungan dalam FORMULIR STANDAR UNTUK</v>
          </cell>
        </row>
        <row r="211">
          <cell r="C211" t="str">
            <v>PEREKEMAN ANALISA MASING-MASING HARGA</v>
          </cell>
        </row>
        <row r="212">
          <cell r="C212" t="str">
            <v>SATUAN.</v>
          </cell>
        </row>
        <row r="213">
          <cell r="C213" t="str">
            <v>Didapat Harga Satuan Pekerjaan :</v>
          </cell>
        </row>
        <row r="215">
          <cell r="C215" t="str">
            <v xml:space="preserve">Rp.  </v>
          </cell>
          <cell r="D215">
            <v>113225.337291659</v>
          </cell>
          <cell r="E215" t="str">
            <v xml:space="preserve"> / M3</v>
          </cell>
        </row>
        <row r="218">
          <cell r="A218" t="str">
            <v>6.</v>
          </cell>
          <cell r="C218" t="str">
            <v>WAKTU PELAKSANAAN YANG DIPERLUKAN</v>
          </cell>
        </row>
        <row r="219">
          <cell r="C219" t="str">
            <v>Masa Pelaksanaan :</v>
          </cell>
          <cell r="D219" t="str">
            <v>. . . . . . . . . . . .</v>
          </cell>
          <cell r="E219" t="str">
            <v>bulan</v>
          </cell>
        </row>
        <row r="221">
          <cell r="A221" t="str">
            <v>7.</v>
          </cell>
          <cell r="C221" t="str">
            <v>VOLUME PEKERJAAN YANG DIPERLUKAN</v>
          </cell>
        </row>
        <row r="222">
          <cell r="C222" t="str">
            <v>Volume pekerjaan  :</v>
          </cell>
          <cell r="D222">
            <v>0</v>
          </cell>
          <cell r="E222" t="str">
            <v>M3</v>
          </cell>
        </row>
        <row r="255">
          <cell r="A255" t="str">
            <v>ITEM PEMBAYARAN NO.</v>
          </cell>
          <cell r="D255" t="str">
            <v>:  3.1 (6)</v>
          </cell>
          <cell r="J255" t="str">
            <v>Analisa EI-313</v>
          </cell>
          <cell r="T255" t="str">
            <v>Analisa EI-313</v>
          </cell>
        </row>
        <row r="256">
          <cell r="A256" t="str">
            <v>JENIS PEKERJAAN</v>
          </cell>
          <cell r="D256" t="str">
            <v>:  Galian Struktur dengan Kedalaman 0 - 2 M</v>
          </cell>
        </row>
        <row r="257">
          <cell r="A257" t="str">
            <v>SATUAN PEMBAYARAN</v>
          </cell>
          <cell r="D257" t="str">
            <v>:  M3</v>
          </cell>
          <cell r="H257" t="str">
            <v xml:space="preserve">         URAIAN ANALISA HARGA SATUAN</v>
          </cell>
          <cell r="L257" t="str">
            <v>FORMULIR STANDAR UNTUK</v>
          </cell>
        </row>
        <row r="258">
          <cell r="L258" t="str">
            <v>PEREKAMAN ANALISA MASING-MASING HARGA SATUAN</v>
          </cell>
        </row>
        <row r="259">
          <cell r="L259" t="str">
            <v/>
          </cell>
        </row>
        <row r="260">
          <cell r="A260" t="str">
            <v>No.</v>
          </cell>
          <cell r="C260" t="str">
            <v>U R A I A N</v>
          </cell>
          <cell r="G260" t="str">
            <v>KODE</v>
          </cell>
          <cell r="H260" t="str">
            <v>KOEF.</v>
          </cell>
          <cell r="I260" t="str">
            <v>SATUAN</v>
          </cell>
          <cell r="J260" t="str">
            <v>KETERANGAN</v>
          </cell>
        </row>
        <row r="262">
          <cell r="L262" t="str">
            <v>PROYEK</v>
          </cell>
          <cell r="O262" t="str">
            <v>:</v>
          </cell>
        </row>
        <row r="263">
          <cell r="A263" t="str">
            <v>I.</v>
          </cell>
          <cell r="C263" t="str">
            <v>ASUMSI</v>
          </cell>
          <cell r="L263" t="str">
            <v>No. PAKET KONTRAK</v>
          </cell>
          <cell r="O263" t="str">
            <v>:</v>
          </cell>
        </row>
        <row r="264">
          <cell r="A264">
            <v>1</v>
          </cell>
          <cell r="C264" t="str">
            <v>Pekerjaan dilakukan secara manual</v>
          </cell>
          <cell r="L264" t="str">
            <v>NAMA PAKET</v>
          </cell>
          <cell r="O264" t="str">
            <v>:</v>
          </cell>
        </row>
        <row r="265">
          <cell r="A265">
            <v>2</v>
          </cell>
          <cell r="C265" t="str">
            <v>Lokasi pekerjaan : sekitar jembatan</v>
          </cell>
          <cell r="L265" t="str">
            <v>PROP / KAB / KODYA</v>
          </cell>
          <cell r="O265" t="str">
            <v>:</v>
          </cell>
        </row>
        <row r="266">
          <cell r="A266">
            <v>3</v>
          </cell>
          <cell r="C266" t="str">
            <v>Kondisi Jalan   :  sedang / baik</v>
          </cell>
          <cell r="L266" t="str">
            <v>ITEM PEMBAYARAN NO.</v>
          </cell>
          <cell r="O266" t="str">
            <v>:  3.1 (6)</v>
          </cell>
          <cell r="R266" t="str">
            <v>PERKIRAAN VOL. PEK.</v>
          </cell>
          <cell r="T266" t="str">
            <v>:</v>
          </cell>
          <cell r="U266">
            <v>0</v>
          </cell>
        </row>
        <row r="267">
          <cell r="A267">
            <v>4</v>
          </cell>
          <cell r="C267" t="str">
            <v>Jam kerja efektif per-hari</v>
          </cell>
          <cell r="G267" t="str">
            <v>Tk</v>
          </cell>
          <cell r="H267">
            <v>7</v>
          </cell>
          <cell r="I267" t="str">
            <v>Jam</v>
          </cell>
          <cell r="L267" t="str">
            <v>JENIS PEKERJAAN</v>
          </cell>
          <cell r="O267" t="str">
            <v>:  Galian Struktur dengan Kedalaman 0 - 2 M</v>
          </cell>
          <cell r="R267" t="str">
            <v>TOTAL HARGA (Rp.)</v>
          </cell>
          <cell r="T267" t="str">
            <v>:</v>
          </cell>
          <cell r="U267">
            <v>0</v>
          </cell>
        </row>
        <row r="268">
          <cell r="A268">
            <v>5</v>
          </cell>
          <cell r="C268" t="str">
            <v>Faktor pengembangan bahan</v>
          </cell>
          <cell r="G268" t="str">
            <v>Fh</v>
          </cell>
          <cell r="H268">
            <v>1.2</v>
          </cell>
          <cell r="I268" t="str">
            <v>-</v>
          </cell>
          <cell r="L268" t="str">
            <v>SATUAN PEMBAYARAN</v>
          </cell>
          <cell r="O268" t="str">
            <v>:  M3</v>
          </cell>
          <cell r="R268" t="str">
            <v>% THD. BIAYA PROYEK</v>
          </cell>
          <cell r="T268" t="str">
            <v>:</v>
          </cell>
          <cell r="U268" t="e">
            <v>#DIV/0!</v>
          </cell>
        </row>
        <row r="269">
          <cell r="A269">
            <v>6</v>
          </cell>
          <cell r="C269" t="str">
            <v>Pengurugan kembali (backfill) untuk struktur</v>
          </cell>
          <cell r="G269" t="str">
            <v>Uk</v>
          </cell>
          <cell r="H269">
            <v>50</v>
          </cell>
          <cell r="I269" t="str">
            <v>%/M3</v>
          </cell>
        </row>
        <row r="271">
          <cell r="A271" t="str">
            <v>II.</v>
          </cell>
          <cell r="C271" t="str">
            <v>METHODE PELAKSANAAN</v>
          </cell>
          <cell r="Q271" t="str">
            <v>PERKIRAAN</v>
          </cell>
          <cell r="R271" t="str">
            <v>HARGA</v>
          </cell>
          <cell r="S271" t="str">
            <v>JUMLAH</v>
          </cell>
        </row>
        <row r="272">
          <cell r="A272">
            <v>1</v>
          </cell>
          <cell r="C272" t="str">
            <v>Tanah yang dipotong berada disekitar lokasi</v>
          </cell>
          <cell r="L272" t="str">
            <v>NO.</v>
          </cell>
          <cell r="N272" t="str">
            <v>KOMPONEN</v>
          </cell>
          <cell r="P272" t="str">
            <v>SATUAN</v>
          </cell>
          <cell r="Q272" t="str">
            <v>KUANTITAS</v>
          </cell>
          <cell r="R272" t="str">
            <v>SATUAN</v>
          </cell>
          <cell r="S272" t="str">
            <v>HARGA</v>
          </cell>
        </row>
        <row r="273">
          <cell r="A273">
            <v>2</v>
          </cell>
          <cell r="C273" t="str">
            <v>Penggalian dilakukan dengan menggunakan alat</v>
          </cell>
          <cell r="R273" t="str">
            <v>(Rp.)</v>
          </cell>
          <cell r="S273" t="str">
            <v>(Rp.)</v>
          </cell>
        </row>
        <row r="274">
          <cell r="C274" t="str">
            <v>Excavator</v>
          </cell>
        </row>
        <row r="275">
          <cell r="A275">
            <v>3</v>
          </cell>
          <cell r="C275" t="str">
            <v>Bulldozer mengangkut/mengusur hasil galian ke tempat</v>
          </cell>
        </row>
        <row r="276">
          <cell r="C276" t="str">
            <v>pembuangan di sekitar lokasi pekerjaan</v>
          </cell>
          <cell r="G276" t="str">
            <v>L</v>
          </cell>
          <cell r="H276">
            <v>0.1</v>
          </cell>
          <cell r="I276" t="str">
            <v>Km</v>
          </cell>
          <cell r="L276" t="str">
            <v>A.</v>
          </cell>
          <cell r="N276" t="str">
            <v>TENAGA</v>
          </cell>
        </row>
        <row r="278">
          <cell r="A278" t="str">
            <v>III.</v>
          </cell>
          <cell r="C278" t="str">
            <v>PEMAKAIAN BAHAN, ALAT DAN TENAGA</v>
          </cell>
          <cell r="L278" t="str">
            <v>1.</v>
          </cell>
          <cell r="N278" t="str">
            <v>Pekerja</v>
          </cell>
          <cell r="O278" t="str">
            <v>(L01)</v>
          </cell>
          <cell r="P278" t="str">
            <v>Jam</v>
          </cell>
          <cell r="Q278">
            <v>0.12701025480797318</v>
          </cell>
          <cell r="R278">
            <v>2857.14</v>
          </cell>
          <cell r="U278">
            <v>362.88607942205249</v>
          </cell>
        </row>
        <row r="279">
          <cell r="L279" t="str">
            <v>2.</v>
          </cell>
          <cell r="N279" t="str">
            <v>Mandor</v>
          </cell>
          <cell r="O279" t="str">
            <v>(L03)</v>
          </cell>
          <cell r="P279" t="str">
            <v>Jam</v>
          </cell>
          <cell r="Q279">
            <v>3.1752563701993294E-2</v>
          </cell>
          <cell r="R279">
            <v>3214.29</v>
          </cell>
          <cell r="U279">
            <v>102.06194798168002</v>
          </cell>
        </row>
        <row r="280">
          <cell r="A280" t="str">
            <v xml:space="preserve">   1.</v>
          </cell>
          <cell r="C280" t="str">
            <v>BAHAN</v>
          </cell>
        </row>
        <row r="281">
          <cell r="C281" t="str">
            <v>- Urugan Pilihan (untuk backfill)</v>
          </cell>
          <cell r="E281" t="str">
            <v>= Uk x 1M3</v>
          </cell>
          <cell r="G281" t="str">
            <v>(EI-322)</v>
          </cell>
          <cell r="H281">
            <v>0.5</v>
          </cell>
          <cell r="I281" t="str">
            <v>M3</v>
          </cell>
        </row>
        <row r="282">
          <cell r="Q282" t="str">
            <v xml:space="preserve">JUMLAH HARGA TENAGA   </v>
          </cell>
          <cell r="U282">
            <v>464.94802740373251</v>
          </cell>
        </row>
        <row r="283">
          <cell r="A283" t="str">
            <v xml:space="preserve">   2.</v>
          </cell>
          <cell r="C283" t="str">
            <v>ALAT</v>
          </cell>
        </row>
        <row r="284">
          <cell r="A284" t="str">
            <v xml:space="preserve">   2.a.</v>
          </cell>
          <cell r="C284" t="str">
            <v>EXCAVATOR</v>
          </cell>
          <cell r="G284" t="str">
            <v>(E10)</v>
          </cell>
          <cell r="L284" t="str">
            <v>B.</v>
          </cell>
          <cell r="N284" t="str">
            <v>BAHAN</v>
          </cell>
        </row>
        <row r="285">
          <cell r="C285" t="str">
            <v>Kapasitas Bucket</v>
          </cell>
          <cell r="G285" t="str">
            <v>V</v>
          </cell>
          <cell r="H285">
            <v>0.93</v>
          </cell>
          <cell r="I285" t="str">
            <v>M3</v>
          </cell>
        </row>
        <row r="286">
          <cell r="C286" t="str">
            <v>Faktor Bucket</v>
          </cell>
          <cell r="G286" t="str">
            <v>Fb</v>
          </cell>
          <cell r="H286">
            <v>0.9</v>
          </cell>
          <cell r="I286" t="str">
            <v>-</v>
          </cell>
          <cell r="L286" t="str">
            <v>1.</v>
          </cell>
          <cell r="N286" t="str">
            <v xml:space="preserve">Urugan Pilihan </v>
          </cell>
          <cell r="O286" t="str">
            <v>(EI-322)</v>
          </cell>
          <cell r="P286" t="str">
            <v>M3</v>
          </cell>
          <cell r="Q286">
            <v>0.5</v>
          </cell>
          <cell r="R286">
            <v>455558.60740011773</v>
          </cell>
          <cell r="U286">
            <v>227779.30370005887</v>
          </cell>
        </row>
        <row r="287">
          <cell r="C287" t="str">
            <v>Faktor  Efisiensi alat</v>
          </cell>
          <cell r="G287" t="str">
            <v>Fa</v>
          </cell>
          <cell r="H287">
            <v>0.83</v>
          </cell>
          <cell r="I287" t="str">
            <v>-</v>
          </cell>
        </row>
        <row r="288">
          <cell r="C288" t="str">
            <v>Faktor kedalaman</v>
          </cell>
          <cell r="G288" t="str">
            <v>Fd</v>
          </cell>
          <cell r="H288">
            <v>0.8</v>
          </cell>
          <cell r="I288" t="str">
            <v>-</v>
          </cell>
        </row>
        <row r="289">
          <cell r="C289" t="str">
            <v>Berat isi material</v>
          </cell>
          <cell r="G289" t="str">
            <v>Bim</v>
          </cell>
          <cell r="H289">
            <v>0.85</v>
          </cell>
          <cell r="I289" t="str">
            <v>-</v>
          </cell>
        </row>
        <row r="291">
          <cell r="C291" t="str">
            <v>Waktu siklus</v>
          </cell>
        </row>
        <row r="292">
          <cell r="C292" t="str">
            <v>- Menggali / memuat</v>
          </cell>
          <cell r="G292" t="str">
            <v>Te1</v>
          </cell>
          <cell r="H292">
            <v>0.5</v>
          </cell>
          <cell r="I292" t="str">
            <v>menit</v>
          </cell>
          <cell r="Q292" t="str">
            <v xml:space="preserve">JUMLAH HARGA BAHAN   </v>
          </cell>
          <cell r="U292">
            <v>227779.30370005887</v>
          </cell>
        </row>
        <row r="293">
          <cell r="C293" t="str">
            <v>- Lain-lain</v>
          </cell>
          <cell r="G293" t="str">
            <v>Te2</v>
          </cell>
          <cell r="H293">
            <v>0.25</v>
          </cell>
          <cell r="I293" t="str">
            <v>menit</v>
          </cell>
        </row>
        <row r="294">
          <cell r="G294" t="str">
            <v>Te</v>
          </cell>
          <cell r="H294">
            <v>0.75</v>
          </cell>
          <cell r="I294" t="str">
            <v>menit</v>
          </cell>
          <cell r="L294" t="str">
            <v>C.</v>
          </cell>
          <cell r="N294" t="str">
            <v>PERALATAN</v>
          </cell>
        </row>
        <row r="295">
          <cell r="L295" t="str">
            <v>1.</v>
          </cell>
          <cell r="N295" t="str">
            <v>Excavator</v>
          </cell>
          <cell r="O295" t="str">
            <v>(E10)</v>
          </cell>
          <cell r="P295" t="str">
            <v>Jam</v>
          </cell>
          <cell r="Q295">
            <v>3.1752563701993294E-2</v>
          </cell>
          <cell r="R295">
            <v>238185.05650827778</v>
          </cell>
          <cell r="U295">
            <v>7562.9861796419627</v>
          </cell>
        </row>
        <row r="296">
          <cell r="L296" t="str">
            <v>2.</v>
          </cell>
          <cell r="N296" t="str">
            <v>Bulldozer</v>
          </cell>
          <cell r="O296" t="str">
            <v>(E04)</v>
          </cell>
          <cell r="P296" t="str">
            <v>Jam</v>
          </cell>
          <cell r="Q296">
            <v>1.0213694283306062E-4</v>
          </cell>
          <cell r="R296">
            <v>256721.09983229413</v>
          </cell>
          <cell r="U296">
            <v>26.220708297611473</v>
          </cell>
        </row>
        <row r="297">
          <cell r="C297" t="str">
            <v>Kap. Prod. / jam =</v>
          </cell>
          <cell r="D297" t="str">
            <v>V  x Fb x Fa x Fd x Bim x 60</v>
          </cell>
          <cell r="G297" t="str">
            <v>Q1</v>
          </cell>
          <cell r="H297">
            <v>31.493520000000004</v>
          </cell>
          <cell r="I297" t="str">
            <v>M3/Jam</v>
          </cell>
          <cell r="L297" t="str">
            <v>3.</v>
          </cell>
          <cell r="N297" t="str">
            <v>Alat  bantu</v>
          </cell>
          <cell r="P297" t="str">
            <v>Ls</v>
          </cell>
          <cell r="Q297">
            <v>1</v>
          </cell>
          <cell r="R297">
            <v>100</v>
          </cell>
          <cell r="U297">
            <v>100</v>
          </cell>
        </row>
        <row r="298">
          <cell r="D298" t="str">
            <v>Te x Fh</v>
          </cell>
        </row>
        <row r="300">
          <cell r="C300" t="str">
            <v>Koefisien Alat / M3</v>
          </cell>
          <cell r="D300" t="str">
            <v xml:space="preserve"> =  1  :  Q1</v>
          </cell>
          <cell r="G300" t="str">
            <v>(E10)</v>
          </cell>
          <cell r="H300">
            <v>3.1752563701993294E-2</v>
          </cell>
          <cell r="I300" t="str">
            <v>Jam</v>
          </cell>
        </row>
        <row r="303">
          <cell r="A303" t="str">
            <v>2.a.</v>
          </cell>
          <cell r="C303" t="str">
            <v>BULLDOZER</v>
          </cell>
          <cell r="G303" t="str">
            <v>(E04)</v>
          </cell>
        </row>
        <row r="304">
          <cell r="C304" t="str">
            <v>Faktor pisau (blade)</v>
          </cell>
          <cell r="G304" t="str">
            <v>Fb</v>
          </cell>
          <cell r="H304">
            <v>1</v>
          </cell>
          <cell r="I304" t="str">
            <v>-</v>
          </cell>
          <cell r="Q304" t="str">
            <v xml:space="preserve">JUMLAH HARGA PERALATAN   </v>
          </cell>
          <cell r="U304">
            <v>7689.2068879395738</v>
          </cell>
        </row>
        <row r="305">
          <cell r="C305" t="str">
            <v>Faktor  efisiensi kerja</v>
          </cell>
          <cell r="G305" t="str">
            <v>Fa</v>
          </cell>
          <cell r="H305">
            <v>0.83</v>
          </cell>
          <cell r="I305" t="str">
            <v>-</v>
          </cell>
        </row>
        <row r="306">
          <cell r="C306" t="str">
            <v>Kecepatan mengupas</v>
          </cell>
          <cell r="G306" t="str">
            <v>Vf</v>
          </cell>
          <cell r="H306">
            <v>3</v>
          </cell>
          <cell r="I306" t="str">
            <v>Km/Jam</v>
          </cell>
          <cell r="L306" t="str">
            <v>D.</v>
          </cell>
          <cell r="N306" t="str">
            <v>JUMLAH HARGA TENAGA, BAHAN DAN PERALATAN  ( A + B + C )</v>
          </cell>
          <cell r="U306">
            <v>235933.45861540217</v>
          </cell>
        </row>
        <row r="307">
          <cell r="C307" t="str">
            <v>Kecepatan mundur</v>
          </cell>
          <cell r="G307" t="str">
            <v>Vr</v>
          </cell>
          <cell r="H307">
            <v>5</v>
          </cell>
          <cell r="I307" t="str">
            <v>Km/Jam</v>
          </cell>
          <cell r="L307" t="str">
            <v>E.</v>
          </cell>
          <cell r="N307" t="str">
            <v>OVERHEAD &amp; PROFIT</v>
          </cell>
          <cell r="P307">
            <v>10</v>
          </cell>
          <cell r="Q307" t="str">
            <v>%  x  D</v>
          </cell>
          <cell r="U307">
            <v>23593.34586154022</v>
          </cell>
        </row>
        <row r="308">
          <cell r="C308" t="str">
            <v>Kapasitas pisau</v>
          </cell>
          <cell r="G308" t="str">
            <v>q</v>
          </cell>
          <cell r="H308">
            <v>5.4</v>
          </cell>
          <cell r="I308" t="str">
            <v>M3</v>
          </cell>
          <cell r="L308" t="str">
            <v>F.</v>
          </cell>
          <cell r="N308" t="str">
            <v>HARGA SATUAN PEKERJAAN  ( D + E )</v>
          </cell>
          <cell r="U308">
            <v>259526.8044769424</v>
          </cell>
        </row>
        <row r="309">
          <cell r="A309" t="str">
            <v>`</v>
          </cell>
          <cell r="C309" t="str">
            <v>Faktor kemiringan (grade)</v>
          </cell>
          <cell r="G309" t="str">
            <v>Fm</v>
          </cell>
          <cell r="H309">
            <v>1</v>
          </cell>
          <cell r="L309" t="str">
            <v>Note: 1</v>
          </cell>
          <cell r="N309" t="str">
            <v>SATUAN dapat berdasarkan atas jam operasi untuk Tenaga Kerja dan Peralatan, volume dan/atau ukuran</v>
          </cell>
        </row>
        <row r="310">
          <cell r="N310" t="str">
            <v>berat untuk bahan-bahan.</v>
          </cell>
        </row>
        <row r="311">
          <cell r="L311">
            <v>2</v>
          </cell>
          <cell r="N311" t="str">
            <v>Kuantitas satuan adalah kuantitas setiap komponen untuk menyelesaikan satu satuan pekerjaan dari nomor</v>
          </cell>
        </row>
        <row r="312">
          <cell r="N312" t="str">
            <v>mata pembayaran.</v>
          </cell>
        </row>
        <row r="313">
          <cell r="L313">
            <v>3</v>
          </cell>
          <cell r="N313" t="str">
            <v>Biaya satuan untuk peralatan sudah termasuk bahan bakar, bahan habis dipakai dan operator.</v>
          </cell>
        </row>
        <row r="314">
          <cell r="L314">
            <v>4</v>
          </cell>
          <cell r="N314" t="str">
            <v>Biaya satuan sudah termasuk pengeluaran untuk seluruh pajak yang berkaitan (tetapi tidak termasuk PPN</v>
          </cell>
        </row>
        <row r="315">
          <cell r="J315" t="str">
            <v>Berlanjut ke halaman berikut</v>
          </cell>
          <cell r="N315" t="str">
            <v>yang dibayar dari kontrak) dan biaya-biaya lainnya.</v>
          </cell>
        </row>
        <row r="316">
          <cell r="A316" t="str">
            <v>ITEM PEMBAYARAN NO.</v>
          </cell>
          <cell r="D316" t="str">
            <v>:  3.1 (6)</v>
          </cell>
          <cell r="J316" t="str">
            <v>Analisa EI-313</v>
          </cell>
        </row>
        <row r="317">
          <cell r="A317" t="str">
            <v>JENIS PEKERJAAN</v>
          </cell>
          <cell r="D317" t="str">
            <v>:  Galian Struktur dengan Kedalaman 0 - 2 M</v>
          </cell>
        </row>
        <row r="318">
          <cell r="A318" t="str">
            <v>SATUAN PEMBAYARAN</v>
          </cell>
          <cell r="D318" t="str">
            <v>:  M3</v>
          </cell>
          <cell r="H318" t="str">
            <v xml:space="preserve">         URAIAN ANALISA HARGA SATUAN</v>
          </cell>
        </row>
        <row r="319">
          <cell r="J319" t="str">
            <v>Lanjutan</v>
          </cell>
        </row>
        <row r="321">
          <cell r="A321" t="str">
            <v>No.</v>
          </cell>
          <cell r="C321" t="str">
            <v>U R A I A N</v>
          </cell>
          <cell r="G321" t="str">
            <v>KODE</v>
          </cell>
          <cell r="H321" t="str">
            <v>KOEF.</v>
          </cell>
          <cell r="I321" t="str">
            <v>SATUAN</v>
          </cell>
          <cell r="J321" t="str">
            <v>KETERANGAN</v>
          </cell>
        </row>
        <row r="324">
          <cell r="C324" t="str">
            <v>Waktu Siklus</v>
          </cell>
          <cell r="G324" t="str">
            <v>Ts</v>
          </cell>
        </row>
        <row r="325">
          <cell r="C325" t="str">
            <v>- Waktu gusur</v>
          </cell>
          <cell r="D325" t="str">
            <v>= l / Vf</v>
          </cell>
          <cell r="G325" t="str">
            <v>T1</v>
          </cell>
          <cell r="H325">
            <v>1.6666666666666666E-2</v>
          </cell>
          <cell r="I325" t="str">
            <v>menit</v>
          </cell>
        </row>
        <row r="326">
          <cell r="C326" t="str">
            <v>- Waktu kembali</v>
          </cell>
          <cell r="D326" t="str">
            <v>= l / Vr</v>
          </cell>
          <cell r="G326" t="str">
            <v>T2</v>
          </cell>
          <cell r="H326">
            <v>0.01</v>
          </cell>
          <cell r="I326" t="str">
            <v>menit</v>
          </cell>
        </row>
        <row r="327">
          <cell r="C327" t="str">
            <v>- Waktu lain-lain</v>
          </cell>
          <cell r="G327" t="str">
            <v>T3</v>
          </cell>
          <cell r="H327">
            <v>8.0000000000000004E-4</v>
          </cell>
          <cell r="I327" t="str">
            <v>menit</v>
          </cell>
        </row>
        <row r="328">
          <cell r="G328" t="str">
            <v>Ts</v>
          </cell>
          <cell r="H328">
            <v>2.7466666666666664E-2</v>
          </cell>
          <cell r="I328" t="str">
            <v>menit</v>
          </cell>
        </row>
        <row r="330">
          <cell r="C330" t="str">
            <v>Kapasitas Produksi / Jam   =</v>
          </cell>
          <cell r="E330" t="str">
            <v>q x Fb x Fm x Fa x 60/Ts</v>
          </cell>
          <cell r="G330" t="str">
            <v>Q2</v>
          </cell>
          <cell r="H330">
            <v>9790.7766990291275</v>
          </cell>
          <cell r="I330" t="str">
            <v>M3</v>
          </cell>
        </row>
        <row r="333">
          <cell r="C333" t="str">
            <v>Koefisien Alat / M3</v>
          </cell>
          <cell r="D333" t="str">
            <v xml:space="preserve"> =  1  :  Q2</v>
          </cell>
          <cell r="G333" t="str">
            <v>(E04)</v>
          </cell>
          <cell r="H333">
            <v>1.0213694283306062E-4</v>
          </cell>
          <cell r="I333" t="str">
            <v>Jam</v>
          </cell>
        </row>
        <row r="336">
          <cell r="A336" t="str">
            <v>2.d.</v>
          </cell>
          <cell r="C336" t="str">
            <v>ALAT  BANTU</v>
          </cell>
        </row>
        <row r="337">
          <cell r="C337" t="str">
            <v>Diperlukan alat-alat bantu kecil</v>
          </cell>
          <cell r="J337" t="str">
            <v>Lump Sump</v>
          </cell>
        </row>
        <row r="338">
          <cell r="C338" t="str">
            <v>- Pacul</v>
          </cell>
          <cell r="D338" t="str">
            <v>=  2  buah</v>
          </cell>
        </row>
        <row r="339">
          <cell r="C339" t="str">
            <v>- Sekop</v>
          </cell>
          <cell r="D339" t="str">
            <v>=  2  buah</v>
          </cell>
        </row>
        <row r="342">
          <cell r="A342" t="str">
            <v xml:space="preserve">   3.</v>
          </cell>
          <cell r="C342" t="str">
            <v>TENAGA</v>
          </cell>
        </row>
        <row r="343">
          <cell r="C343" t="str">
            <v>Produksi menentukan : EXCAVATOR</v>
          </cell>
          <cell r="G343" t="str">
            <v>Q1</v>
          </cell>
          <cell r="H343">
            <v>31.493520000000004</v>
          </cell>
          <cell r="I343" t="str">
            <v>M3/Jam</v>
          </cell>
        </row>
        <row r="344">
          <cell r="C344" t="str">
            <v>Produksi Galian / hari  =  Tk x Q1</v>
          </cell>
          <cell r="G344" t="str">
            <v>Qt</v>
          </cell>
          <cell r="H344">
            <v>220.45464000000004</v>
          </cell>
          <cell r="I344" t="str">
            <v>M3</v>
          </cell>
        </row>
        <row r="345">
          <cell r="C345" t="str">
            <v>Kebutuhan tenaga :</v>
          </cell>
        </row>
        <row r="346">
          <cell r="D346" t="str">
            <v>- Pekerja</v>
          </cell>
          <cell r="G346" t="str">
            <v>P</v>
          </cell>
          <cell r="H346">
            <v>4</v>
          </cell>
          <cell r="I346" t="str">
            <v>orang</v>
          </cell>
        </row>
        <row r="347">
          <cell r="D347" t="str">
            <v>- Mandor</v>
          </cell>
          <cell r="G347" t="str">
            <v>M</v>
          </cell>
          <cell r="H347">
            <v>1</v>
          </cell>
          <cell r="I347" t="str">
            <v>orang</v>
          </cell>
        </row>
        <row r="349">
          <cell r="C349" t="str">
            <v>Koefisien tenaga / M3   :</v>
          </cell>
        </row>
        <row r="350">
          <cell r="D350" t="str">
            <v>- Pekerja</v>
          </cell>
          <cell r="E350" t="str">
            <v>= (Tk x P) : Qt</v>
          </cell>
          <cell r="G350" t="str">
            <v>(L01)</v>
          </cell>
          <cell r="H350">
            <v>0.12701025480797318</v>
          </cell>
          <cell r="I350" t="str">
            <v>Jam</v>
          </cell>
        </row>
        <row r="351">
          <cell r="D351" t="str">
            <v>- Mandor</v>
          </cell>
          <cell r="E351" t="str">
            <v>= (Tk x M) : Qt</v>
          </cell>
          <cell r="G351" t="str">
            <v>(L03)</v>
          </cell>
          <cell r="H351">
            <v>3.1752563701993294E-2</v>
          </cell>
          <cell r="I351" t="str">
            <v>Jam</v>
          </cell>
        </row>
        <row r="353">
          <cell r="A353" t="str">
            <v>4.</v>
          </cell>
          <cell r="C353" t="str">
            <v>HARGA DASAR SATUAN UPAH, BAHAN DAN ALAT</v>
          </cell>
        </row>
        <row r="354">
          <cell r="C354" t="str">
            <v>Lihat lampiran.</v>
          </cell>
        </row>
        <row r="356">
          <cell r="A356" t="str">
            <v>5.</v>
          </cell>
          <cell r="C356" t="str">
            <v>ANALISA HARGA SATUAN PEKERJAAN</v>
          </cell>
        </row>
        <row r="357">
          <cell r="C357" t="str">
            <v>Lihat perhitungan dalam FORMULIR STANDAR UNTUK</v>
          </cell>
        </row>
        <row r="358">
          <cell r="C358" t="str">
            <v>PEREKEMAN ANALISA MASING-MASING HARGA</v>
          </cell>
        </row>
        <row r="359">
          <cell r="C359" t="str">
            <v>SATUAN.</v>
          </cell>
        </row>
        <row r="360">
          <cell r="C360" t="str">
            <v>Didapat Harga Satuan Pekerjaan :</v>
          </cell>
        </row>
        <row r="362">
          <cell r="C362" t="str">
            <v xml:space="preserve">Rp.  </v>
          </cell>
          <cell r="D362">
            <v>259526.8044769424</v>
          </cell>
          <cell r="E362" t="str">
            <v xml:space="preserve"> / M3</v>
          </cell>
        </row>
        <row r="365">
          <cell r="A365" t="str">
            <v>6.</v>
          </cell>
          <cell r="C365" t="str">
            <v>WAKTU PELAKSANAAN YANG DIPERLUKAN</v>
          </cell>
        </row>
        <row r="366">
          <cell r="C366" t="str">
            <v>Masa Pelaksanaan :</v>
          </cell>
          <cell r="D366" t="str">
            <v>. . . . . . . . . . . .</v>
          </cell>
          <cell r="E366" t="str">
            <v>bulan</v>
          </cell>
        </row>
        <row r="368">
          <cell r="A368" t="str">
            <v>7.</v>
          </cell>
          <cell r="C368" t="str">
            <v>VOLUME PEKERJAAN YANG DIPERLUKAN</v>
          </cell>
        </row>
        <row r="369">
          <cell r="C369" t="str">
            <v>Volume pekerjaan  :</v>
          </cell>
          <cell r="D369">
            <v>102.06194798168002</v>
          </cell>
          <cell r="E369" t="str">
            <v>M3</v>
          </cell>
        </row>
        <row r="375">
          <cell r="A375" t="str">
            <v>ITEM PEMBAYARAN NO.</v>
          </cell>
          <cell r="D375" t="str">
            <v>:  3.1 (7)</v>
          </cell>
          <cell r="J375" t="str">
            <v>Analisa EI-314</v>
          </cell>
          <cell r="T375" t="str">
            <v>Analisa EI-314</v>
          </cell>
        </row>
        <row r="376">
          <cell r="A376" t="str">
            <v>JENIS PEKERJAAN</v>
          </cell>
          <cell r="D376" t="str">
            <v>:  Galian Struktur dengan Kedalaman 2 - 4 M</v>
          </cell>
        </row>
        <row r="377">
          <cell r="A377" t="str">
            <v>SATUAN PEMBAYARAN</v>
          </cell>
          <cell r="D377" t="str">
            <v>:  M3</v>
          </cell>
          <cell r="H377" t="str">
            <v xml:space="preserve">         URAIAN ANALISA HARGA SATUAN</v>
          </cell>
          <cell r="L377" t="str">
            <v>FORMULIR STANDAR UNTUK</v>
          </cell>
        </row>
        <row r="378">
          <cell r="L378" t="str">
            <v>PEREKAMAN ANALISA MASING-MASING HARGA SATUAN</v>
          </cell>
        </row>
        <row r="379">
          <cell r="L379" t="str">
            <v/>
          </cell>
        </row>
        <row r="380">
          <cell r="A380" t="str">
            <v>No.</v>
          </cell>
          <cell r="C380" t="str">
            <v>U R A I A N</v>
          </cell>
          <cell r="G380" t="str">
            <v>KODE</v>
          </cell>
          <cell r="H380" t="str">
            <v>KOEF.</v>
          </cell>
          <cell r="I380" t="str">
            <v>SATUAN</v>
          </cell>
          <cell r="J380" t="str">
            <v>KETERANGAN</v>
          </cell>
        </row>
        <row r="382">
          <cell r="L382" t="str">
            <v>PROYEK</v>
          </cell>
          <cell r="O382" t="str">
            <v>:</v>
          </cell>
        </row>
        <row r="383">
          <cell r="A383" t="str">
            <v>I.</v>
          </cell>
          <cell r="C383" t="str">
            <v>ASUMSI</v>
          </cell>
          <cell r="L383" t="str">
            <v>No. PAKET KONTRAK</v>
          </cell>
          <cell r="O383" t="str">
            <v>:</v>
          </cell>
        </row>
        <row r="384">
          <cell r="A384">
            <v>1</v>
          </cell>
          <cell r="C384" t="str">
            <v>Pekerjaan dilakukan secara manual</v>
          </cell>
          <cell r="L384" t="str">
            <v>NAMA PAKET</v>
          </cell>
          <cell r="O384" t="str">
            <v>:</v>
          </cell>
        </row>
        <row r="385">
          <cell r="A385">
            <v>2</v>
          </cell>
          <cell r="C385" t="str">
            <v>Lokasi pekerjaan : sekitar jembatan</v>
          </cell>
          <cell r="L385" t="str">
            <v>PROP / KAB / KODYA</v>
          </cell>
          <cell r="O385" t="str">
            <v>:</v>
          </cell>
        </row>
        <row r="386">
          <cell r="A386">
            <v>3</v>
          </cell>
          <cell r="C386" t="str">
            <v>Kondisi Jalan   :  sedang / baik</v>
          </cell>
          <cell r="L386" t="str">
            <v>ITEM PEMBAYARAN NO.</v>
          </cell>
          <cell r="O386" t="str">
            <v>:  3.1 (7)</v>
          </cell>
          <cell r="R386" t="str">
            <v>PERKIRAAN VOL. PEK.</v>
          </cell>
          <cell r="T386" t="str">
            <v>:</v>
          </cell>
          <cell r="U386">
            <v>0</v>
          </cell>
        </row>
        <row r="387">
          <cell r="A387">
            <v>4</v>
          </cell>
          <cell r="C387" t="str">
            <v>Jam kerja efektif per-hari</v>
          </cell>
          <cell r="G387" t="str">
            <v>Tk</v>
          </cell>
          <cell r="H387">
            <v>7</v>
          </cell>
          <cell r="I387" t="str">
            <v>Jam</v>
          </cell>
          <cell r="L387" t="str">
            <v>JENIS PEKERJAAN</v>
          </cell>
          <cell r="O387" t="str">
            <v>:  Galian Struktur dengan Kedalaman 2 - 4 M</v>
          </cell>
          <cell r="R387" t="str">
            <v>TOTAL HARGA (Rp.)</v>
          </cell>
          <cell r="T387" t="str">
            <v>:</v>
          </cell>
          <cell r="U387">
            <v>0</v>
          </cell>
        </row>
        <row r="388">
          <cell r="A388">
            <v>5</v>
          </cell>
          <cell r="C388" t="str">
            <v>Faktor pengembangan bahan</v>
          </cell>
          <cell r="G388" t="str">
            <v>Fh</v>
          </cell>
          <cell r="H388">
            <v>1.2</v>
          </cell>
          <cell r="I388" t="str">
            <v>-</v>
          </cell>
          <cell r="L388" t="str">
            <v>SATUAN PEMBAYARAN</v>
          </cell>
          <cell r="O388" t="str">
            <v>:  M3</v>
          </cell>
          <cell r="R388" t="str">
            <v>% THD. BIAYA PROYEK</v>
          </cell>
          <cell r="T388" t="str">
            <v>:</v>
          </cell>
          <cell r="U388" t="e">
            <v>#DIV/0!</v>
          </cell>
        </row>
        <row r="389">
          <cell r="A389">
            <v>6</v>
          </cell>
          <cell r="C389" t="str">
            <v>Pengurugan kembali (backfill) untuk struktur</v>
          </cell>
          <cell r="G389" t="str">
            <v>Uk</v>
          </cell>
          <cell r="H389">
            <v>50</v>
          </cell>
          <cell r="I389" t="str">
            <v>%/M3</v>
          </cell>
        </row>
        <row r="391">
          <cell r="A391" t="str">
            <v>II.</v>
          </cell>
          <cell r="C391" t="str">
            <v>METHODE PELAKSANAAN</v>
          </cell>
          <cell r="Q391" t="str">
            <v>PERKIRAAN</v>
          </cell>
          <cell r="R391" t="str">
            <v>HARGA</v>
          </cell>
          <cell r="S391" t="str">
            <v>JUMLAH</v>
          </cell>
        </row>
        <row r="392">
          <cell r="A392">
            <v>1</v>
          </cell>
          <cell r="C392" t="str">
            <v>Tanah yang dipotong berada disekitar jembatan</v>
          </cell>
          <cell r="L392" t="str">
            <v>NO.</v>
          </cell>
          <cell r="N392" t="str">
            <v>KOMPONEN</v>
          </cell>
          <cell r="P392" t="str">
            <v>SATUAN</v>
          </cell>
          <cell r="Q392" t="str">
            <v>KUANTITAS</v>
          </cell>
          <cell r="R392" t="str">
            <v>SATUAN</v>
          </cell>
          <cell r="S392" t="str">
            <v>HARGA</v>
          </cell>
        </row>
        <row r="393">
          <cell r="A393">
            <v>2</v>
          </cell>
          <cell r="C393" t="str">
            <v>Penggalian dilakukan dengan menggunakan alat</v>
          </cell>
          <cell r="R393" t="str">
            <v>(Rp.)</v>
          </cell>
          <cell r="S393" t="str">
            <v>(Rp.)</v>
          </cell>
        </row>
        <row r="394">
          <cell r="C394" t="str">
            <v>Excavator</v>
          </cell>
        </row>
        <row r="395">
          <cell r="A395">
            <v>3</v>
          </cell>
          <cell r="C395" t="str">
            <v>Bulldozer mengangkut/mengusur hasil galian ke tempat</v>
          </cell>
        </row>
        <row r="396">
          <cell r="C396" t="str">
            <v>pembuangan di sekitar lokasi pekerjaan</v>
          </cell>
          <cell r="G396" t="str">
            <v>L</v>
          </cell>
          <cell r="H396">
            <v>0.1</v>
          </cell>
          <cell r="I396" t="str">
            <v>Km</v>
          </cell>
          <cell r="L396" t="str">
            <v>A.</v>
          </cell>
          <cell r="N396" t="str">
            <v>TENAGA</v>
          </cell>
        </row>
        <row r="398">
          <cell r="A398" t="str">
            <v>III.</v>
          </cell>
          <cell r="C398" t="str">
            <v>PEMAKAIAN BAHAN, ALAT DAN TENAGA</v>
          </cell>
          <cell r="L398" t="str">
            <v>1.</v>
          </cell>
          <cell r="N398" t="str">
            <v>Pekerja</v>
          </cell>
          <cell r="O398" t="str">
            <v>(L01)</v>
          </cell>
          <cell r="P398" t="str">
            <v>Jam</v>
          </cell>
          <cell r="Q398">
            <v>0.41685416962616839</v>
          </cell>
          <cell r="R398">
            <v>2857.14</v>
          </cell>
          <cell r="U398">
            <v>1191.0107222057106</v>
          </cell>
        </row>
        <row r="399">
          <cell r="L399" t="str">
            <v>2.</v>
          </cell>
          <cell r="N399" t="str">
            <v>Mandor</v>
          </cell>
          <cell r="O399" t="str">
            <v>(L03)</v>
          </cell>
          <cell r="P399" t="str">
            <v>Jam</v>
          </cell>
          <cell r="Q399">
            <v>4.1685416962616843E-2</v>
          </cell>
          <cell r="R399">
            <v>3214.29</v>
          </cell>
          <cell r="U399">
            <v>133.98901888876969</v>
          </cell>
        </row>
        <row r="400">
          <cell r="A400" t="str">
            <v xml:space="preserve">   1.</v>
          </cell>
          <cell r="C400" t="str">
            <v>BAHAN</v>
          </cell>
        </row>
        <row r="401">
          <cell r="C401" t="str">
            <v>- Urugan Pilihan (untuk backfill)</v>
          </cell>
          <cell r="E401" t="str">
            <v>= Uk x 1M3</v>
          </cell>
          <cell r="G401" t="str">
            <v>(EI-322)</v>
          </cell>
          <cell r="H401">
            <v>0.5</v>
          </cell>
          <cell r="I401" t="str">
            <v>M3</v>
          </cell>
        </row>
        <row r="402">
          <cell r="Q402" t="str">
            <v xml:space="preserve">JUMLAH HARGA TENAGA   </v>
          </cell>
          <cell r="U402">
            <v>1324.9997410944802</v>
          </cell>
        </row>
        <row r="403">
          <cell r="A403" t="str">
            <v xml:space="preserve">   2.</v>
          </cell>
          <cell r="C403" t="str">
            <v>ALAT</v>
          </cell>
        </row>
        <row r="404">
          <cell r="A404" t="str">
            <v xml:space="preserve">   2.a.</v>
          </cell>
          <cell r="C404" t="str">
            <v>EXCAVATOR</v>
          </cell>
          <cell r="G404" t="str">
            <v>(E10)</v>
          </cell>
          <cell r="L404" t="str">
            <v>B.</v>
          </cell>
          <cell r="N404" t="str">
            <v>BAHAN</v>
          </cell>
        </row>
        <row r="405">
          <cell r="C405" t="str">
            <v>Kapasitas Bucket</v>
          </cell>
          <cell r="G405" t="str">
            <v>V</v>
          </cell>
          <cell r="H405">
            <v>0.93</v>
          </cell>
          <cell r="I405" t="str">
            <v>M3</v>
          </cell>
        </row>
        <row r="406">
          <cell r="C406" t="str">
            <v>Faktor Bucket</v>
          </cell>
          <cell r="G406" t="str">
            <v>Fb</v>
          </cell>
          <cell r="H406">
            <v>0.9</v>
          </cell>
          <cell r="I406" t="str">
            <v>-</v>
          </cell>
          <cell r="L406" t="str">
            <v>1.</v>
          </cell>
          <cell r="N406" t="str">
            <v xml:space="preserve">Urugan Pilihan </v>
          </cell>
          <cell r="O406" t="str">
            <v>(EI-322)</v>
          </cell>
          <cell r="P406" t="str">
            <v>M3</v>
          </cell>
          <cell r="Q406">
            <v>0.5</v>
          </cell>
          <cell r="R406">
            <v>455558.60740011773</v>
          </cell>
          <cell r="U406">
            <v>227779.30370005887</v>
          </cell>
        </row>
        <row r="407">
          <cell r="C407" t="str">
            <v>Faktor  Efisiensi alat</v>
          </cell>
          <cell r="G407" t="str">
            <v>Fa</v>
          </cell>
          <cell r="H407">
            <v>0.83</v>
          </cell>
          <cell r="I407" t="str">
            <v>-</v>
          </cell>
        </row>
        <row r="408">
          <cell r="C408" t="str">
            <v>Faktor kedalaman</v>
          </cell>
          <cell r="G408" t="str">
            <v>Fd</v>
          </cell>
          <cell r="H408">
            <v>0.65</v>
          </cell>
          <cell r="I408" t="str">
            <v>-</v>
          </cell>
        </row>
        <row r="409">
          <cell r="C409" t="str">
            <v>Berat isi material</v>
          </cell>
          <cell r="G409" t="str">
            <v>Bim</v>
          </cell>
          <cell r="H409">
            <v>0.85</v>
          </cell>
          <cell r="I409" t="str">
            <v>-</v>
          </cell>
        </row>
        <row r="411">
          <cell r="C411" t="str">
            <v>Waktu siklus</v>
          </cell>
        </row>
        <row r="412">
          <cell r="C412" t="str">
            <v>- Menggali / memuat</v>
          </cell>
          <cell r="G412" t="str">
            <v>Te1</v>
          </cell>
          <cell r="H412">
            <v>0.55000000000000004</v>
          </cell>
          <cell r="I412" t="str">
            <v>menit</v>
          </cell>
          <cell r="Q412" t="str">
            <v xml:space="preserve">JUMLAH HARGA BAHAN   </v>
          </cell>
          <cell r="U412">
            <v>227779.30370005887</v>
          </cell>
        </row>
        <row r="413">
          <cell r="C413" t="str">
            <v>- Lain-lain</v>
          </cell>
          <cell r="G413" t="str">
            <v>Te2</v>
          </cell>
          <cell r="H413">
            <v>0.25</v>
          </cell>
          <cell r="I413" t="str">
            <v>menit</v>
          </cell>
        </row>
        <row r="414">
          <cell r="G414" t="str">
            <v>Te</v>
          </cell>
          <cell r="H414">
            <v>0.8</v>
          </cell>
          <cell r="I414" t="str">
            <v>menit</v>
          </cell>
          <cell r="L414" t="str">
            <v>C.</v>
          </cell>
          <cell r="N414" t="str">
            <v>PERALATAN</v>
          </cell>
        </row>
        <row r="415">
          <cell r="L415" t="str">
            <v>1.</v>
          </cell>
          <cell r="N415" t="str">
            <v>Excavator</v>
          </cell>
          <cell r="O415" t="str">
            <v>(E10)</v>
          </cell>
          <cell r="P415" t="str">
            <v>Jam</v>
          </cell>
          <cell r="Q415">
            <v>4.1685416962616836E-2</v>
          </cell>
          <cell r="R415">
            <v>238185.05650827778</v>
          </cell>
          <cell r="U415">
            <v>9928.8433948120128</v>
          </cell>
        </row>
        <row r="416">
          <cell r="L416" t="str">
            <v>2.</v>
          </cell>
          <cell r="N416" t="str">
            <v>Bulldozer</v>
          </cell>
          <cell r="O416" t="str">
            <v>(E04)</v>
          </cell>
          <cell r="P416" t="str">
            <v>Jam</v>
          </cell>
          <cell r="Q416">
            <v>1.0213694283306062E-4</v>
          </cell>
          <cell r="R416">
            <v>256721.09983229413</v>
          </cell>
          <cell r="U416">
            <v>26.220708297611473</v>
          </cell>
        </row>
        <row r="417">
          <cell r="C417" t="str">
            <v>Kap. Prod. / jam =</v>
          </cell>
          <cell r="D417" t="str">
            <v>V  x Fb x Fa x Fd x Bim x 60</v>
          </cell>
          <cell r="G417" t="str">
            <v>Q1</v>
          </cell>
          <cell r="H417">
            <v>23.989204687500003</v>
          </cell>
          <cell r="I417" t="str">
            <v>M3/Jam</v>
          </cell>
          <cell r="L417" t="str">
            <v>3.</v>
          </cell>
          <cell r="N417" t="str">
            <v>Alat  bantu</v>
          </cell>
          <cell r="P417" t="str">
            <v>Ls</v>
          </cell>
          <cell r="Q417">
            <v>1</v>
          </cell>
          <cell r="R417">
            <v>200</v>
          </cell>
          <cell r="U417">
            <v>200</v>
          </cell>
        </row>
        <row r="418">
          <cell r="D418" t="str">
            <v>Te x Fh</v>
          </cell>
        </row>
        <row r="420">
          <cell r="C420" t="str">
            <v>Koefisien Alat / M3</v>
          </cell>
          <cell r="D420" t="str">
            <v xml:space="preserve"> =  1  :  Q1</v>
          </cell>
          <cell r="G420" t="str">
            <v>(E10)</v>
          </cell>
          <cell r="H420">
            <v>4.1685416962616836E-2</v>
          </cell>
          <cell r="I420" t="str">
            <v>Jam</v>
          </cell>
        </row>
        <row r="423">
          <cell r="A423" t="str">
            <v>2.a.</v>
          </cell>
          <cell r="C423" t="str">
            <v>BULLDOZER</v>
          </cell>
          <cell r="G423" t="str">
            <v>(E04)</v>
          </cell>
        </row>
        <row r="424">
          <cell r="C424" t="str">
            <v>Faktor pisau (blade)</v>
          </cell>
          <cell r="G424" t="str">
            <v>Fb</v>
          </cell>
          <cell r="H424">
            <v>1</v>
          </cell>
          <cell r="I424" t="str">
            <v>-</v>
          </cell>
          <cell r="Q424" t="str">
            <v xml:space="preserve">JUMLAH HARGA PERALATAN   </v>
          </cell>
          <cell r="U424">
            <v>10155.064103109624</v>
          </cell>
        </row>
        <row r="425">
          <cell r="C425" t="str">
            <v>Faktor  efisiensi kerja</v>
          </cell>
          <cell r="G425" t="str">
            <v>Fa</v>
          </cell>
          <cell r="H425">
            <v>0.83</v>
          </cell>
          <cell r="I425" t="str">
            <v>-</v>
          </cell>
        </row>
        <row r="426">
          <cell r="C426" t="str">
            <v>Kecepatan mengupas</v>
          </cell>
          <cell r="G426" t="str">
            <v>Vf</v>
          </cell>
          <cell r="H426">
            <v>3</v>
          </cell>
          <cell r="I426" t="str">
            <v>Km/Jam</v>
          </cell>
          <cell r="L426" t="str">
            <v>D.</v>
          </cell>
          <cell r="N426" t="str">
            <v>JUMLAH HARGA TENAGA, BAHAN DAN PERALATAN  ( A + B + C )</v>
          </cell>
          <cell r="U426">
            <v>239259.36754426296</v>
          </cell>
        </row>
        <row r="427">
          <cell r="C427" t="str">
            <v>Kecepatan mundur</v>
          </cell>
          <cell r="G427" t="str">
            <v>Vr</v>
          </cell>
          <cell r="H427">
            <v>5</v>
          </cell>
          <cell r="I427" t="str">
            <v>Km/Jam</v>
          </cell>
          <cell r="L427" t="str">
            <v>E.</v>
          </cell>
          <cell r="N427" t="str">
            <v>OVERHEAD &amp; PROFIT</v>
          </cell>
          <cell r="P427">
            <v>10</v>
          </cell>
          <cell r="Q427" t="str">
            <v>%  x  D</v>
          </cell>
          <cell r="U427">
            <v>23925.936754426297</v>
          </cell>
        </row>
        <row r="428">
          <cell r="C428" t="str">
            <v>Kapasitas pisau</v>
          </cell>
          <cell r="G428" t="str">
            <v>q</v>
          </cell>
          <cell r="H428">
            <v>5.4</v>
          </cell>
          <cell r="I428" t="str">
            <v>M3</v>
          </cell>
          <cell r="L428" t="str">
            <v>F.</v>
          </cell>
          <cell r="N428" t="str">
            <v>HARGA SATUAN PEKERJAAN  ( D + E )</v>
          </cell>
          <cell r="U428">
            <v>263185.30429868924</v>
          </cell>
        </row>
        <row r="429">
          <cell r="A429" t="str">
            <v>`</v>
          </cell>
          <cell r="C429" t="str">
            <v>Faktor kemiringan (grade)</v>
          </cell>
          <cell r="G429" t="str">
            <v>Fm</v>
          </cell>
          <cell r="H429">
            <v>1</v>
          </cell>
          <cell r="L429" t="str">
            <v>Note: 1</v>
          </cell>
          <cell r="N429" t="str">
            <v>SATUAN dapat berdasarkan atas jam operasi untuk Tenaga Kerja dan Peralatan, volume dan/atau ukuran</v>
          </cell>
        </row>
        <row r="430">
          <cell r="N430" t="str">
            <v>berat untuk bahan-bahan.</v>
          </cell>
        </row>
        <row r="431">
          <cell r="L431">
            <v>2</v>
          </cell>
          <cell r="N431" t="str">
            <v>Kuantitas satuan adalah kuantitas setiap komponen untuk menyelesaikan satu satuan pekerjaan dari nomor</v>
          </cell>
        </row>
        <row r="432">
          <cell r="N432" t="str">
            <v>mata pembayaran.</v>
          </cell>
        </row>
        <row r="433">
          <cell r="L433">
            <v>3</v>
          </cell>
          <cell r="N433" t="str">
            <v>Biaya satuan untuk peralatan sudah termasuk bahan bakar, bahan habis dipakai dan operator.</v>
          </cell>
        </row>
        <row r="434">
          <cell r="L434">
            <v>4</v>
          </cell>
          <cell r="N434" t="str">
            <v>Biaya satuan sudah termasuk pengeluaran untuk seluruh pajak yang berkaitan (tetapi tidak termasuk PPN</v>
          </cell>
        </row>
        <row r="435">
          <cell r="J435" t="str">
            <v>Berlanjut ke halaman berikut</v>
          </cell>
          <cell r="N435" t="str">
            <v>yang dibayar dari kontrak) dan biaya-biaya lainnya.</v>
          </cell>
        </row>
        <row r="436">
          <cell r="A436" t="str">
            <v>ITEM PEMBAYARAN NO.</v>
          </cell>
          <cell r="D436" t="str">
            <v>:  3.1 (7)</v>
          </cell>
          <cell r="J436" t="str">
            <v>Analisa EI-314</v>
          </cell>
        </row>
        <row r="437">
          <cell r="A437" t="str">
            <v>JENIS PEKERJAAN</v>
          </cell>
          <cell r="D437" t="str">
            <v>:  Galian Struktur dengan Kedalaman 2 - 4 M</v>
          </cell>
        </row>
        <row r="438">
          <cell r="A438" t="str">
            <v>SATUAN PEMBAYARAN</v>
          </cell>
          <cell r="D438" t="str">
            <v>:  M3</v>
          </cell>
          <cell r="H438" t="str">
            <v xml:space="preserve">         URAIAN ANALISA HARGA SATUAN</v>
          </cell>
        </row>
        <row r="439">
          <cell r="J439" t="str">
            <v>Lanjutan</v>
          </cell>
        </row>
        <row r="441">
          <cell r="A441" t="str">
            <v>No.</v>
          </cell>
          <cell r="C441" t="str">
            <v>U R A I A N</v>
          </cell>
          <cell r="G441" t="str">
            <v>KODE</v>
          </cell>
          <cell r="H441" t="str">
            <v>KOEF.</v>
          </cell>
          <cell r="I441" t="str">
            <v>SATUAN</v>
          </cell>
          <cell r="J441" t="str">
            <v>KETERANGAN</v>
          </cell>
        </row>
        <row r="444">
          <cell r="C444" t="str">
            <v>Waktu Siklus</v>
          </cell>
        </row>
        <row r="445">
          <cell r="C445" t="str">
            <v>- Waktu gusur</v>
          </cell>
          <cell r="D445" t="str">
            <v>= l / Vf</v>
          </cell>
          <cell r="G445" t="str">
            <v>T1</v>
          </cell>
          <cell r="H445">
            <v>1.6666666666666666E-2</v>
          </cell>
          <cell r="I445" t="str">
            <v>menit</v>
          </cell>
        </row>
        <row r="446">
          <cell r="C446" t="str">
            <v>- Waktu kembali</v>
          </cell>
          <cell r="D446" t="str">
            <v>= l / Vr</v>
          </cell>
          <cell r="G446" t="str">
            <v>T2</v>
          </cell>
          <cell r="H446">
            <v>0.01</v>
          </cell>
          <cell r="I446" t="str">
            <v>menit</v>
          </cell>
        </row>
        <row r="447">
          <cell r="C447" t="str">
            <v>- Waktu lain-lain</v>
          </cell>
          <cell r="G447" t="str">
            <v>T3</v>
          </cell>
          <cell r="H447">
            <v>8.0000000000000004E-4</v>
          </cell>
          <cell r="I447" t="str">
            <v>menit</v>
          </cell>
        </row>
        <row r="448">
          <cell r="G448" t="str">
            <v>Ts</v>
          </cell>
          <cell r="H448">
            <v>2.7466666666666664E-2</v>
          </cell>
          <cell r="I448" t="str">
            <v>menit</v>
          </cell>
        </row>
        <row r="450">
          <cell r="C450" t="str">
            <v>Kapasitas Produksi / Jam   =</v>
          </cell>
          <cell r="E450" t="str">
            <v>q x Fb x Fm x Fa x 60/Ts</v>
          </cell>
          <cell r="G450" t="str">
            <v>Q2</v>
          </cell>
          <cell r="H450">
            <v>9790.7766990291275</v>
          </cell>
          <cell r="I450" t="str">
            <v>M3</v>
          </cell>
        </row>
        <row r="453">
          <cell r="C453" t="str">
            <v>Koefisien Alat / M3</v>
          </cell>
          <cell r="D453" t="str">
            <v xml:space="preserve"> =  1  :  Q2</v>
          </cell>
          <cell r="G453" t="str">
            <v>(E04)</v>
          </cell>
          <cell r="H453">
            <v>1.0213694283306062E-4</v>
          </cell>
          <cell r="I453" t="str">
            <v>Jam</v>
          </cell>
        </row>
        <row r="456">
          <cell r="A456" t="str">
            <v>2.d.</v>
          </cell>
          <cell r="C456" t="str">
            <v>ALAT  BANTU</v>
          </cell>
        </row>
        <row r="457">
          <cell r="C457" t="str">
            <v>Diperlukan alat-alat bantu kecil</v>
          </cell>
          <cell r="J457" t="str">
            <v>Lump Sump</v>
          </cell>
        </row>
        <row r="458">
          <cell r="C458" t="str">
            <v>- Pacul</v>
          </cell>
          <cell r="D458" t="str">
            <v>=  2  buah</v>
          </cell>
        </row>
        <row r="459">
          <cell r="C459" t="str">
            <v>- Sekop</v>
          </cell>
          <cell r="D459" t="str">
            <v>=  2  buah</v>
          </cell>
        </row>
        <row r="462">
          <cell r="A462" t="str">
            <v xml:space="preserve">   3.</v>
          </cell>
          <cell r="C462" t="str">
            <v>TENAGA</v>
          </cell>
        </row>
        <row r="463">
          <cell r="C463" t="str">
            <v>Produksi menentukan : EXCAVATOR</v>
          </cell>
          <cell r="G463" t="str">
            <v>Q1</v>
          </cell>
          <cell r="H463">
            <v>23.989204687500003</v>
          </cell>
          <cell r="I463" t="str">
            <v>M3/Jam</v>
          </cell>
        </row>
        <row r="464">
          <cell r="C464" t="str">
            <v>Produksi Galian / hari  =  Tk x Q1</v>
          </cell>
          <cell r="G464" t="str">
            <v>Qt</v>
          </cell>
          <cell r="H464">
            <v>167.92443281250002</v>
          </cell>
          <cell r="I464" t="str">
            <v>M3</v>
          </cell>
        </row>
        <row r="465">
          <cell r="C465" t="str">
            <v>Kebutuhan tenaga :</v>
          </cell>
        </row>
        <row r="466">
          <cell r="D466" t="str">
            <v>- Pekerja</v>
          </cell>
          <cell r="G466" t="str">
            <v>P</v>
          </cell>
          <cell r="H466">
            <v>10</v>
          </cell>
          <cell r="I466" t="str">
            <v>orang</v>
          </cell>
        </row>
        <row r="467">
          <cell r="D467" t="str">
            <v>- Mandor</v>
          </cell>
          <cell r="G467" t="str">
            <v>M</v>
          </cell>
          <cell r="H467">
            <v>1</v>
          </cell>
          <cell r="I467" t="str">
            <v>orang</v>
          </cell>
        </row>
        <row r="469">
          <cell r="C469" t="str">
            <v>Koefisien tenaga / M3   :</v>
          </cell>
        </row>
        <row r="470">
          <cell r="D470" t="str">
            <v>- Pekerja</v>
          </cell>
          <cell r="E470" t="str">
            <v>= (Tk x P) : Qt</v>
          </cell>
          <cell r="G470" t="str">
            <v>(L01)</v>
          </cell>
          <cell r="H470">
            <v>0.41685416962616839</v>
          </cell>
          <cell r="I470" t="str">
            <v>Jam</v>
          </cell>
        </row>
        <row r="471">
          <cell r="D471" t="str">
            <v>- Mandor</v>
          </cell>
          <cell r="E471" t="str">
            <v>= (Tk x M) : Qt</v>
          </cell>
          <cell r="G471" t="str">
            <v>(L03)</v>
          </cell>
          <cell r="H471">
            <v>4.1685416962616843E-2</v>
          </cell>
          <cell r="I471" t="str">
            <v>Jam</v>
          </cell>
        </row>
        <row r="473">
          <cell r="A473" t="str">
            <v>4.</v>
          </cell>
          <cell r="C473" t="str">
            <v>HARGA DASAR SATUAN UPAH, BAHAN DAN ALAT</v>
          </cell>
        </row>
        <row r="474">
          <cell r="C474" t="str">
            <v>Lihat lampiran.</v>
          </cell>
        </row>
        <row r="476">
          <cell r="A476" t="str">
            <v>5.</v>
          </cell>
          <cell r="C476" t="str">
            <v>ANALISA HARGA SATUAN PEKERJAAN</v>
          </cell>
        </row>
        <row r="477">
          <cell r="C477" t="str">
            <v>Lihat perhitungan dalam FORMULIR STANDAR UNTUK</v>
          </cell>
        </row>
        <row r="478">
          <cell r="C478" t="str">
            <v>PEREKEMAN ANALISA MASING-MASING HARGA</v>
          </cell>
        </row>
        <row r="479">
          <cell r="C479" t="str">
            <v>SATUAN.</v>
          </cell>
        </row>
        <row r="480">
          <cell r="C480" t="str">
            <v>Didapat Harga Satuan Pekerjaan :</v>
          </cell>
        </row>
        <row r="482">
          <cell r="C482" t="str">
            <v xml:space="preserve">Rp.  </v>
          </cell>
          <cell r="D482">
            <v>263185.30429868924</v>
          </cell>
          <cell r="E482" t="str">
            <v xml:space="preserve"> / M3</v>
          </cell>
        </row>
        <row r="485">
          <cell r="A485" t="str">
            <v>6.</v>
          </cell>
          <cell r="C485" t="str">
            <v>WAKTU PELAKSANAAN YANG DIPERLUKAN</v>
          </cell>
        </row>
        <row r="486">
          <cell r="C486" t="str">
            <v>Masa Pelaksanaan :</v>
          </cell>
          <cell r="D486" t="str">
            <v>. . . . . . . . . . . .</v>
          </cell>
          <cell r="E486" t="str">
            <v>bulan</v>
          </cell>
        </row>
        <row r="488">
          <cell r="A488" t="str">
            <v>7.</v>
          </cell>
          <cell r="C488" t="str">
            <v>VOLUME PEKERJAAN YANG DIPERLUKAN</v>
          </cell>
        </row>
        <row r="489">
          <cell r="C489" t="str">
            <v>Volume pekerjaan  :</v>
          </cell>
          <cell r="D489">
            <v>133.98901888876969</v>
          </cell>
          <cell r="E489" t="str">
            <v>M3</v>
          </cell>
        </row>
        <row r="1766">
          <cell r="C1766" t="str">
            <v>Faktor efisiensi alat</v>
          </cell>
          <cell r="G1766" t="str">
            <v>Fa</v>
          </cell>
          <cell r="H1766">
            <v>0.83</v>
          </cell>
          <cell r="I1766" t="str">
            <v>-</v>
          </cell>
        </row>
        <row r="1768">
          <cell r="C1768" t="str">
            <v>Kapasitas Prod./Jam   =</v>
          </cell>
          <cell r="D1768" t="str">
            <v>(v x 1000) x b x t x Fa</v>
          </cell>
          <cell r="G1768" t="str">
            <v>Q4</v>
          </cell>
          <cell r="H1768">
            <v>104.58</v>
          </cell>
          <cell r="I1768" t="str">
            <v>M3</v>
          </cell>
        </row>
        <row r="1769">
          <cell r="D1769" t="str">
            <v>n</v>
          </cell>
        </row>
        <row r="1771">
          <cell r="C1771" t="str">
            <v>Koefisien Alat / m3</v>
          </cell>
          <cell r="D1771" t="str">
            <v xml:space="preserve"> =  1  :  Q4</v>
          </cell>
          <cell r="G1771" t="str">
            <v>(E19)</v>
          </cell>
          <cell r="H1771">
            <v>9.5620577548288389E-3</v>
          </cell>
          <cell r="I1771" t="str">
            <v>Jam</v>
          </cell>
        </row>
        <row r="1774">
          <cell r="A1774" t="str">
            <v>2.e.</v>
          </cell>
          <cell r="C1774" t="str">
            <v>WATER TANK TRUCK</v>
          </cell>
          <cell r="G1774" t="str">
            <v>(E23)</v>
          </cell>
        </row>
        <row r="1775">
          <cell r="C1775" t="str">
            <v>Volume tangki air</v>
          </cell>
          <cell r="G1775" t="str">
            <v>V</v>
          </cell>
          <cell r="H1775">
            <v>4</v>
          </cell>
          <cell r="I1775" t="str">
            <v>M3</v>
          </cell>
        </row>
        <row r="1776">
          <cell r="C1776" t="str">
            <v>Kebutuhan air / M3 material padat</v>
          </cell>
          <cell r="G1776" t="str">
            <v>Wc</v>
          </cell>
          <cell r="H1776">
            <v>7.0000000000000007E-2</v>
          </cell>
          <cell r="I1776" t="str">
            <v>M3</v>
          </cell>
        </row>
        <row r="1777">
          <cell r="C1777" t="str">
            <v>Pengisian Tangki / jam</v>
          </cell>
          <cell r="G1777" t="str">
            <v>n</v>
          </cell>
          <cell r="H1777">
            <v>3</v>
          </cell>
          <cell r="I1777" t="str">
            <v>kali</v>
          </cell>
        </row>
        <row r="1778">
          <cell r="C1778" t="str">
            <v>Faktor efisiensi alat</v>
          </cell>
          <cell r="G1778" t="str">
            <v>Fa</v>
          </cell>
          <cell r="H1778">
            <v>0.83</v>
          </cell>
          <cell r="I1778" t="str">
            <v>-</v>
          </cell>
        </row>
        <row r="1780">
          <cell r="C1780" t="str">
            <v>Kapasitas Produksi / Jam   =</v>
          </cell>
          <cell r="E1780" t="str">
            <v>V  x  n x Fa</v>
          </cell>
          <cell r="G1780" t="str">
            <v>Q5</v>
          </cell>
          <cell r="H1780">
            <v>142.28571428571425</v>
          </cell>
          <cell r="I1780" t="str">
            <v>M3</v>
          </cell>
        </row>
        <row r="1781">
          <cell r="E1781" t="str">
            <v xml:space="preserve">     Wc</v>
          </cell>
        </row>
        <row r="1783">
          <cell r="C1783" t="str">
            <v>Koefisien Alat / m3</v>
          </cell>
          <cell r="D1783" t="str">
            <v xml:space="preserve"> =  1  :  Q5</v>
          </cell>
          <cell r="G1783" t="str">
            <v>(E23)</v>
          </cell>
          <cell r="H1783">
            <v>7.0281124497991983E-3</v>
          </cell>
          <cell r="I1783" t="str">
            <v>Jam</v>
          </cell>
        </row>
        <row r="1785">
          <cell r="A1785" t="str">
            <v>2.f.</v>
          </cell>
          <cell r="C1785" t="str">
            <v>ALAT  BANTU</v>
          </cell>
        </row>
        <row r="1786">
          <cell r="C1786" t="str">
            <v>Diperlukan alat-alat bantu kecil</v>
          </cell>
          <cell r="J1786" t="str">
            <v>Lump Sump</v>
          </cell>
        </row>
        <row r="1787">
          <cell r="C1787" t="str">
            <v>- Sekop    =         3   buah</v>
          </cell>
        </row>
        <row r="1791">
          <cell r="J1791" t="str">
            <v>Berlanjut ke halaman berikut</v>
          </cell>
        </row>
        <row r="1792">
          <cell r="A1792" t="str">
            <v>ITEM PEMBAYARAN NO.</v>
          </cell>
          <cell r="D1792" t="str">
            <v>:  3.2 (3)</v>
          </cell>
          <cell r="J1792" t="str">
            <v>Analisa EI-323</v>
          </cell>
        </row>
        <row r="1793">
          <cell r="A1793" t="str">
            <v>JENIS PEKERJAAN</v>
          </cell>
          <cell r="D1793" t="str">
            <v>:  Timbunan Pilihan</v>
          </cell>
        </row>
        <row r="1794">
          <cell r="A1794" t="str">
            <v>SATUAN PEMBAYARAN</v>
          </cell>
          <cell r="D1794" t="str">
            <v>:  M3</v>
          </cell>
          <cell r="H1794" t="str">
            <v xml:space="preserve">         URAIAN ANALISA HARGA SATUAN</v>
          </cell>
        </row>
        <row r="1795">
          <cell r="J1795" t="str">
            <v>Lanjutan</v>
          </cell>
        </row>
        <row r="1797">
          <cell r="A1797" t="str">
            <v>No.</v>
          </cell>
          <cell r="C1797" t="str">
            <v>U R A I A N</v>
          </cell>
          <cell r="G1797" t="str">
            <v>KODE</v>
          </cell>
          <cell r="H1797" t="str">
            <v>KOEF.</v>
          </cell>
          <cell r="I1797" t="str">
            <v>SATUAN</v>
          </cell>
          <cell r="J1797" t="str">
            <v>KETERANGAN</v>
          </cell>
        </row>
        <row r="1800">
          <cell r="A1800" t="str">
            <v xml:space="preserve">   3.</v>
          </cell>
          <cell r="C1800" t="str">
            <v>TENAGA</v>
          </cell>
        </row>
        <row r="1801">
          <cell r="C1801" t="str">
            <v>Produksi menentukan : DUMP TRUCK</v>
          </cell>
          <cell r="G1801" t="str">
            <v>Q1</v>
          </cell>
          <cell r="H1801">
            <v>0.40310830500242839</v>
          </cell>
          <cell r="I1801" t="str">
            <v>M3/Jam</v>
          </cell>
        </row>
        <row r="1802">
          <cell r="C1802" t="str">
            <v>Produksi Timbunan / hari  =  Tk x Q1</v>
          </cell>
          <cell r="G1802" t="str">
            <v>Qt</v>
          </cell>
          <cell r="H1802">
            <v>2.8217581350169989</v>
          </cell>
          <cell r="I1802" t="str">
            <v>M3</v>
          </cell>
        </row>
        <row r="1803">
          <cell r="C1803" t="str">
            <v>Kebutuhan tenaga :</v>
          </cell>
        </row>
        <row r="1804">
          <cell r="D1804" t="str">
            <v>- Pekerja</v>
          </cell>
          <cell r="G1804" t="str">
            <v>P</v>
          </cell>
          <cell r="H1804">
            <v>4</v>
          </cell>
          <cell r="I1804" t="str">
            <v>orang</v>
          </cell>
        </row>
        <row r="1805">
          <cell r="D1805" t="str">
            <v>- Mandor</v>
          </cell>
          <cell r="G1805" t="str">
            <v>M</v>
          </cell>
          <cell r="H1805">
            <v>1</v>
          </cell>
          <cell r="I1805" t="str">
            <v>orang</v>
          </cell>
        </row>
        <row r="1808">
          <cell r="C1808" t="str">
            <v>Koefisien tenaga / M3   :</v>
          </cell>
        </row>
        <row r="1809">
          <cell r="D1809" t="str">
            <v>- Pekerja</v>
          </cell>
          <cell r="E1809" t="str">
            <v>= (Tk x P) : Qt</v>
          </cell>
          <cell r="G1809" t="str">
            <v>(L01)</v>
          </cell>
          <cell r="H1809">
            <v>9.9228915662650596</v>
          </cell>
          <cell r="I1809" t="str">
            <v>Jam</v>
          </cell>
        </row>
        <row r="1810">
          <cell r="D1810" t="str">
            <v>- Mandor</v>
          </cell>
          <cell r="E1810" t="str">
            <v>= (Tk x M) : Qt</v>
          </cell>
          <cell r="G1810" t="str">
            <v>(L03)</v>
          </cell>
          <cell r="H1810">
            <v>2.4807228915662649</v>
          </cell>
          <cell r="I1810" t="str">
            <v>Jam</v>
          </cell>
        </row>
        <row r="1813">
          <cell r="A1813" t="str">
            <v>4.</v>
          </cell>
          <cell r="C1813" t="str">
            <v>HARGA DASAR SATUAN UPAH, BAHAN DAN ALAT</v>
          </cell>
        </row>
        <row r="1814">
          <cell r="C1814" t="str">
            <v>Lihat lampiran.</v>
          </cell>
        </row>
        <row r="1817">
          <cell r="A1817" t="str">
            <v>5.</v>
          </cell>
          <cell r="C1817" t="str">
            <v>ANALISA HARGA SATUAN PEKERJAAN</v>
          </cell>
        </row>
        <row r="1818">
          <cell r="C1818" t="str">
            <v>Lihat perhitungan dalam FORMULIR STANDAR UNTUK</v>
          </cell>
        </row>
        <row r="1819">
          <cell r="C1819" t="str">
            <v>PEREKEMAN ANALISA MASING-MASING HARGA</v>
          </cell>
        </row>
        <row r="1820">
          <cell r="C1820" t="str">
            <v>SATUAN.</v>
          </cell>
        </row>
        <row r="1821">
          <cell r="C1821" t="str">
            <v>Didapat Harga Satuan Pekerjaan :</v>
          </cell>
        </row>
        <row r="1823">
          <cell r="C1823" t="str">
            <v xml:space="preserve">Rp.  </v>
          </cell>
          <cell r="D1823">
            <v>501114.46814012952</v>
          </cell>
          <cell r="E1823" t="str">
            <v xml:space="preserve"> / M3.</v>
          </cell>
        </row>
        <row r="1826">
          <cell r="A1826" t="str">
            <v>6.</v>
          </cell>
          <cell r="C1826" t="str">
            <v>WAKTU PELAKSANAAN YANG DIPERLUKAN</v>
          </cell>
        </row>
        <row r="1827">
          <cell r="C1827" t="str">
            <v>Masa Pelaksanaan :</v>
          </cell>
          <cell r="D1827" t="str">
            <v>. . . . . . . . . . . .</v>
          </cell>
          <cell r="E1827" t="str">
            <v>bulan</v>
          </cell>
        </row>
        <row r="1829">
          <cell r="A1829" t="str">
            <v>7.</v>
          </cell>
          <cell r="C1829" t="str">
            <v>VOLUME PEKERJAAN YANG DIPERLUKAN</v>
          </cell>
        </row>
        <row r="1830">
          <cell r="C1830" t="str">
            <v>Volume pekerjaan  :</v>
          </cell>
          <cell r="D1830">
            <v>1</v>
          </cell>
          <cell r="E1830" t="str">
            <v>M3</v>
          </cell>
        </row>
        <row r="1851">
          <cell r="A1851" t="str">
            <v>ITEM PEMBAYARAN NO.</v>
          </cell>
          <cell r="D1851" t="str">
            <v>:  3.2 (4)</v>
          </cell>
          <cell r="J1851" t="str">
            <v>Analisa EI-324</v>
          </cell>
        </row>
        <row r="1852">
          <cell r="A1852" t="str">
            <v>JENIS PEKERJAAN</v>
          </cell>
          <cell r="D1852" t="str">
            <v>:  Timb. Pilihan Di Atas Tnh. Rawa</v>
          </cell>
        </row>
        <row r="1853">
          <cell r="A1853" t="str">
            <v>SATUAN PEMBAYARAN</v>
          </cell>
          <cell r="D1853" t="str">
            <v>:  M3</v>
          </cell>
          <cell r="H1853" t="str">
            <v xml:space="preserve">         URAIAN ANALISA HARGA SATUAN</v>
          </cell>
        </row>
        <row r="1856">
          <cell r="A1856" t="str">
            <v>No.</v>
          </cell>
          <cell r="C1856" t="str">
            <v>U R A I A N</v>
          </cell>
          <cell r="G1856" t="str">
            <v>KODE</v>
          </cell>
          <cell r="H1856" t="str">
            <v>KOEF.</v>
          </cell>
          <cell r="I1856" t="str">
            <v>SATUAN</v>
          </cell>
          <cell r="J1856" t="str">
            <v>KETERANGAN</v>
          </cell>
        </row>
        <row r="1859">
          <cell r="A1859" t="str">
            <v>I.</v>
          </cell>
          <cell r="C1859" t="str">
            <v>ASUMSI</v>
          </cell>
        </row>
        <row r="1860">
          <cell r="A1860">
            <v>1</v>
          </cell>
          <cell r="C1860" t="str">
            <v>Pekerjaan dilakukan secara mekanis</v>
          </cell>
        </row>
        <row r="1861">
          <cell r="A1861">
            <v>2</v>
          </cell>
          <cell r="C1861" t="str">
            <v>Lokasi pekerjaan : di atas tanah rawa</v>
          </cell>
        </row>
        <row r="1862">
          <cell r="A1862">
            <v>3</v>
          </cell>
          <cell r="C1862" t="str">
            <v>Kondisi Jalan   :  sedang / baik</v>
          </cell>
        </row>
        <row r="1863">
          <cell r="A1863">
            <v>4</v>
          </cell>
          <cell r="C1863" t="str">
            <v>Jam kerja efektif per-hari</v>
          </cell>
          <cell r="G1863" t="str">
            <v>Tk</v>
          </cell>
          <cell r="H1863">
            <v>7</v>
          </cell>
          <cell r="I1863" t="str">
            <v>Jam</v>
          </cell>
        </row>
        <row r="1864">
          <cell r="A1864">
            <v>5</v>
          </cell>
          <cell r="C1864" t="str">
            <v>Faktor pengembangan bahan</v>
          </cell>
          <cell r="G1864" t="str">
            <v>Fk</v>
          </cell>
          <cell r="H1864">
            <v>1.2</v>
          </cell>
          <cell r="I1864" t="str">
            <v>-</v>
          </cell>
        </row>
        <row r="1867">
          <cell r="A1867" t="str">
            <v>II.</v>
          </cell>
          <cell r="C1867" t="str">
            <v>URUTAN KERJA</v>
          </cell>
        </row>
        <row r="1869">
          <cell r="A1869">
            <v>1</v>
          </cell>
          <cell r="C1869" t="str">
            <v>Whell Loader memuat ke dalam Dump Truck</v>
          </cell>
        </row>
        <row r="1870">
          <cell r="A1870">
            <v>2</v>
          </cell>
          <cell r="C1870" t="str">
            <v>Dump Truck mengangkut material pilihan</v>
          </cell>
        </row>
        <row r="1871">
          <cell r="C1871" t="str">
            <v>ke lapangan dimana : jarak quari ke lapangan</v>
          </cell>
          <cell r="G1871" t="str">
            <v>L</v>
          </cell>
          <cell r="H1871">
            <v>10</v>
          </cell>
          <cell r="I1871" t="str">
            <v>Km</v>
          </cell>
        </row>
        <row r="1872">
          <cell r="A1872">
            <v>3</v>
          </cell>
          <cell r="C1872" t="str">
            <v>Dump Truck menuang material pilihan di lokasi rawa</v>
          </cell>
        </row>
        <row r="1873">
          <cell r="C1873" t="str">
            <v>yang telah ditetapkan mulai dari tepian rawa hingga</v>
          </cell>
        </row>
        <row r="1874">
          <cell r="C1874" t="str">
            <v>permukaan timbunan mencapai permukaan air rawa.</v>
          </cell>
        </row>
        <row r="1875">
          <cell r="A1875">
            <v>4</v>
          </cell>
          <cell r="C1875" t="str">
            <v>Sekelompok pekerja merapikan timbunan</v>
          </cell>
        </row>
        <row r="1876">
          <cell r="A1876">
            <v>5</v>
          </cell>
          <cell r="C1876" t="str">
            <v>Geotekstil atau batangan kayu (bila diperlukan)</v>
          </cell>
        </row>
        <row r="1877">
          <cell r="C1877" t="str">
            <v>dianggap telah terpasang</v>
          </cell>
        </row>
        <row r="1879">
          <cell r="A1879" t="str">
            <v>III.</v>
          </cell>
          <cell r="C1879" t="str">
            <v>PEMAKAIAN BAHAN, ALAT DAN TENAGA</v>
          </cell>
        </row>
        <row r="1880">
          <cell r="A1880" t="str">
            <v xml:space="preserve">   1.</v>
          </cell>
          <cell r="C1880" t="str">
            <v>BAHAN</v>
          </cell>
        </row>
        <row r="1881">
          <cell r="A1881" t="str">
            <v>1.a.</v>
          </cell>
          <cell r="C1881" t="str">
            <v>Bahan pilihan</v>
          </cell>
          <cell r="G1881" t="str">
            <v>(M09)</v>
          </cell>
          <cell r="H1881">
            <v>1</v>
          </cell>
          <cell r="I1881" t="str">
            <v>M3</v>
          </cell>
        </row>
        <row r="1883">
          <cell r="A1883" t="str">
            <v xml:space="preserve">   2.</v>
          </cell>
          <cell r="C1883" t="str">
            <v>ALAT</v>
          </cell>
        </row>
        <row r="1885">
          <cell r="A1885" t="str">
            <v xml:space="preserve">   2.a.</v>
          </cell>
          <cell r="C1885" t="str">
            <v>DUMP TRUCK</v>
          </cell>
          <cell r="G1885" t="str">
            <v>(E09)</v>
          </cell>
        </row>
        <row r="1886">
          <cell r="C1886" t="str">
            <v>Kapasitas bak</v>
          </cell>
          <cell r="G1886" t="str">
            <v>V</v>
          </cell>
          <cell r="H1886">
            <v>1.9444444444444444</v>
          </cell>
          <cell r="I1886" t="str">
            <v>M3</v>
          </cell>
        </row>
        <row r="1887">
          <cell r="C1887" t="str">
            <v>Faktor  efisiensi alat</v>
          </cell>
          <cell r="G1887" t="str">
            <v>Fa</v>
          </cell>
          <cell r="H1887">
            <v>0.83</v>
          </cell>
          <cell r="I1887" t="str">
            <v>-</v>
          </cell>
          <cell r="Q1887" t="str">
            <v xml:space="preserve">JUMLAH HARGA BAHAN   </v>
          </cell>
          <cell r="U1887">
            <v>25000</v>
          </cell>
        </row>
        <row r="1888">
          <cell r="C1888" t="str">
            <v>Kecepatan rata-rata bermuatan</v>
          </cell>
          <cell r="G1888" t="str">
            <v>v1</v>
          </cell>
          <cell r="H1888">
            <v>45</v>
          </cell>
          <cell r="I1888" t="str">
            <v>KM/Jam</v>
          </cell>
        </row>
        <row r="1889">
          <cell r="C1889" t="str">
            <v>Kecepatan rata-rata kosong</v>
          </cell>
          <cell r="G1889" t="str">
            <v>v2</v>
          </cell>
          <cell r="H1889">
            <v>60</v>
          </cell>
          <cell r="I1889" t="str">
            <v>KM/Jam</v>
          </cell>
          <cell r="L1889" t="str">
            <v>C.</v>
          </cell>
          <cell r="N1889" t="str">
            <v>PERALATAN</v>
          </cell>
        </row>
        <row r="1890">
          <cell r="C1890" t="str">
            <v>Waktusiklus :</v>
          </cell>
          <cell r="G1890" t="str">
            <v>Ts2</v>
          </cell>
          <cell r="L1890" t="str">
            <v>1.</v>
          </cell>
          <cell r="N1890" t="str">
            <v>Dump Truck</v>
          </cell>
          <cell r="O1890" t="str">
            <v>(E08)</v>
          </cell>
          <cell r="P1890" t="str">
            <v>Jam</v>
          </cell>
          <cell r="Q1890">
            <v>0.27194492254733216</v>
          </cell>
          <cell r="R1890">
            <v>153645.58193291764</v>
          </cell>
          <cell r="U1890">
            <v>41783.135878487068</v>
          </cell>
        </row>
        <row r="1891">
          <cell r="C1891" t="str">
            <v>-  Waktu tempuh isi   = (L : v1) x 60</v>
          </cell>
          <cell r="G1891" t="str">
            <v>T1</v>
          </cell>
          <cell r="H1891">
            <v>13.333333333333332</v>
          </cell>
          <cell r="I1891" t="str">
            <v>menit</v>
          </cell>
          <cell r="L1891" t="str">
            <v>2.</v>
          </cell>
          <cell r="N1891" t="str">
            <v>Whell  Loader</v>
          </cell>
          <cell r="O1891" t="str">
            <v>(E15)</v>
          </cell>
          <cell r="P1891" t="str">
            <v>Jam</v>
          </cell>
          <cell r="Q1891">
            <v>1.4874312063067082E-2</v>
          </cell>
          <cell r="R1891">
            <v>163808.13869490434</v>
          </cell>
          <cell r="U1891">
            <v>2436.5333734181813</v>
          </cell>
        </row>
        <row r="1892">
          <cell r="C1892" t="str">
            <v>-  Waktu tempuh kosong   = (L : v2) x 60</v>
          </cell>
          <cell r="G1892" t="str">
            <v>T2</v>
          </cell>
          <cell r="H1892">
            <v>10</v>
          </cell>
          <cell r="I1892" t="str">
            <v>menit</v>
          </cell>
          <cell r="L1892" t="str">
            <v>3.</v>
          </cell>
          <cell r="N1892" t="str">
            <v>Alat  Bantu</v>
          </cell>
          <cell r="P1892" t="str">
            <v>Ls</v>
          </cell>
          <cell r="Q1892">
            <v>1</v>
          </cell>
          <cell r="R1892">
            <v>100</v>
          </cell>
          <cell r="U1892">
            <v>100</v>
          </cell>
        </row>
        <row r="1893">
          <cell r="C1893" t="str">
            <v>- Lain-lain</v>
          </cell>
          <cell r="G1893" t="str">
            <v>T3</v>
          </cell>
          <cell r="H1893">
            <v>3</v>
          </cell>
          <cell r="I1893" t="str">
            <v>menit</v>
          </cell>
        </row>
        <row r="1894">
          <cell r="G1894" t="str">
            <v>Ts1</v>
          </cell>
          <cell r="H1894">
            <v>26.333333333333332</v>
          </cell>
          <cell r="I1894" t="str">
            <v>menit</v>
          </cell>
        </row>
        <row r="1896">
          <cell r="C1896" t="str">
            <v>Kapasitas Produksi / Jam   =</v>
          </cell>
          <cell r="E1896" t="str">
            <v>V x Fa x 60</v>
          </cell>
          <cell r="G1896" t="str">
            <v>Q1</v>
          </cell>
          <cell r="H1896">
            <v>3.6772151898734178</v>
          </cell>
          <cell r="I1896" t="str">
            <v>M3/Jam</v>
          </cell>
        </row>
        <row r="1897">
          <cell r="E1897" t="str">
            <v>Ts1</v>
          </cell>
        </row>
        <row r="1898">
          <cell r="Q1898" t="str">
            <v xml:space="preserve">JUMLAH HARGA PERALATAN   </v>
          </cell>
          <cell r="U1898">
            <v>44319.669251905252</v>
          </cell>
        </row>
        <row r="1899">
          <cell r="C1899" t="str">
            <v>Koefisien Alat / M3</v>
          </cell>
          <cell r="D1899" t="str">
            <v xml:space="preserve"> =  1  :  Q1</v>
          </cell>
          <cell r="G1899" t="str">
            <v>(E08)</v>
          </cell>
          <cell r="H1899">
            <v>0.27194492254733216</v>
          </cell>
          <cell r="I1899" t="str">
            <v>Jam</v>
          </cell>
        </row>
        <row r="1900">
          <cell r="L1900" t="str">
            <v>D.</v>
          </cell>
          <cell r="N1900" t="str">
            <v>JUMLAH HARGA TENAGA, BAHAN DAN PERALATAN  ( A + B + C )</v>
          </cell>
          <cell r="U1900">
            <v>71747.748529013697</v>
          </cell>
        </row>
        <row r="1901">
          <cell r="L1901" t="str">
            <v>E.</v>
          </cell>
          <cell r="N1901" t="str">
            <v>OVERHEAD &amp; PROFIT</v>
          </cell>
          <cell r="P1901">
            <v>10</v>
          </cell>
          <cell r="Q1901" t="str">
            <v>%  x  D</v>
          </cell>
          <cell r="U1901">
            <v>7174.7748529013697</v>
          </cell>
        </row>
        <row r="1902">
          <cell r="A1902" t="str">
            <v>2.b.</v>
          </cell>
          <cell r="C1902" t="str">
            <v>ALAT  BANTU</v>
          </cell>
          <cell r="L1902" t="str">
            <v>F.</v>
          </cell>
          <cell r="N1902" t="str">
            <v>HARGA SATUAN PEKERJAAN  ( D + E )</v>
          </cell>
          <cell r="U1902">
            <v>78922.52338191506</v>
          </cell>
        </row>
        <row r="1903">
          <cell r="C1903" t="str">
            <v>Diperlukan alat-alat bantu kecil</v>
          </cell>
          <cell r="J1903" t="str">
            <v>Lump Sump</v>
          </cell>
          <cell r="L1903" t="str">
            <v>Note: 1</v>
          </cell>
          <cell r="N1903" t="str">
            <v>SATUAN dapat berdasarkan atas jam operasi untuk Tenaga Kerja dan Peralatan, volume dan/atau ukuran</v>
          </cell>
        </row>
        <row r="1904">
          <cell r="C1904" t="str">
            <v>- Sekop    =         3   buah</v>
          </cell>
          <cell r="N1904" t="str">
            <v>berat untuk bahan-bahan.</v>
          </cell>
        </row>
        <row r="1905">
          <cell r="L1905">
            <v>2</v>
          </cell>
          <cell r="N1905" t="str">
            <v>Kuantitas satuan adalah kuantitas setiap komponen untuk menyelesaikan satu satuan pekerjaan dari nomor</v>
          </cell>
        </row>
        <row r="1906">
          <cell r="N1906" t="str">
            <v>mata pembayaran.</v>
          </cell>
        </row>
        <row r="1907">
          <cell r="L1907">
            <v>3</v>
          </cell>
          <cell r="N1907" t="str">
            <v>Biaya satuan untuk peralatan sudah termasuk bahan bakar, bahan habis dipakai dan operator.</v>
          </cell>
        </row>
        <row r="1908">
          <cell r="L1908">
            <v>4</v>
          </cell>
          <cell r="N1908" t="str">
            <v>Biaya satuan sudah termasuk pengeluaran untuk seluruh pajak yang berkaitan (tetapi tidak termasuk PPN</v>
          </cell>
        </row>
        <row r="1909">
          <cell r="N1909" t="str">
            <v>yang dibayar dari kontrak) dan biaya-biaya lainnya.</v>
          </cell>
        </row>
        <row r="1911">
          <cell r="J1911" t="str">
            <v>Berlanjut ke halaman berikut</v>
          </cell>
        </row>
        <row r="1912">
          <cell r="A1912" t="str">
            <v>ITEM PEMBAYARAN NO.</v>
          </cell>
          <cell r="D1912" t="str">
            <v>:  3.2 (4)</v>
          </cell>
          <cell r="J1912" t="str">
            <v>Analisa EI-324</v>
          </cell>
        </row>
        <row r="1913">
          <cell r="A1913" t="str">
            <v>JENIS PEKERJAAN</v>
          </cell>
          <cell r="D1913" t="str">
            <v>:  Timb. Pilihan Di Atas Tnh. Rawa</v>
          </cell>
        </row>
        <row r="1914">
          <cell r="A1914" t="str">
            <v>SATUAN PEMBAYARAN</v>
          </cell>
          <cell r="D1914" t="str">
            <v>:  M3</v>
          </cell>
          <cell r="H1914" t="str">
            <v xml:space="preserve">         URAIAN ANALISA HARGA SATUAN</v>
          </cell>
        </row>
        <row r="1915">
          <cell r="J1915" t="str">
            <v>Lanjutan</v>
          </cell>
        </row>
        <row r="1917">
          <cell r="A1917" t="str">
            <v>No.</v>
          </cell>
          <cell r="C1917" t="str">
            <v>U R A I A N</v>
          </cell>
          <cell r="G1917" t="str">
            <v>KODE</v>
          </cell>
          <cell r="H1917" t="str">
            <v>KOEF.</v>
          </cell>
          <cell r="I1917" t="str">
            <v>SATUAN</v>
          </cell>
          <cell r="J1917" t="str">
            <v>KETERANGAN</v>
          </cell>
        </row>
        <row r="1920">
          <cell r="A1920" t="str">
            <v>2.c.</v>
          </cell>
          <cell r="C1920" t="str">
            <v>WHELL  LOADER</v>
          </cell>
          <cell r="G1920" t="str">
            <v>(E15)</v>
          </cell>
        </row>
        <row r="1921">
          <cell r="C1921" t="str">
            <v>Kapasitas  Bucket</v>
          </cell>
          <cell r="G1921" t="str">
            <v>V</v>
          </cell>
          <cell r="H1921">
            <v>1.5</v>
          </cell>
          <cell r="I1921" t="str">
            <v>M3</v>
          </cell>
        </row>
        <row r="1922">
          <cell r="C1922" t="str">
            <v>Faktor Bucket</v>
          </cell>
          <cell r="G1922" t="str">
            <v>Fb</v>
          </cell>
          <cell r="H1922">
            <v>0.9</v>
          </cell>
          <cell r="I1922" t="str">
            <v>-</v>
          </cell>
        </row>
        <row r="1923">
          <cell r="C1923" t="str">
            <v>Faktor Efisiensi Alat</v>
          </cell>
          <cell r="G1923" t="str">
            <v>Fa</v>
          </cell>
          <cell r="H1923">
            <v>0.83</v>
          </cell>
          <cell r="I1923" t="str">
            <v>-</v>
          </cell>
        </row>
        <row r="1924">
          <cell r="C1924" t="str">
            <v>Waktu sklus</v>
          </cell>
          <cell r="G1924" t="str">
            <v>Ts1</v>
          </cell>
          <cell r="I1924" t="str">
            <v>menit</v>
          </cell>
        </row>
        <row r="1925">
          <cell r="C1925" t="str">
            <v>- Muat</v>
          </cell>
          <cell r="G1925" t="str">
            <v>T1</v>
          </cell>
          <cell r="H1925">
            <v>0.5</v>
          </cell>
          <cell r="I1925" t="str">
            <v>menit</v>
          </cell>
        </row>
        <row r="1926">
          <cell r="C1926" t="str">
            <v>- Lain-lain</v>
          </cell>
          <cell r="G1926" t="str">
            <v>T2</v>
          </cell>
          <cell r="H1926">
            <v>0.5</v>
          </cell>
          <cell r="I1926" t="str">
            <v>menit</v>
          </cell>
        </row>
        <row r="1927">
          <cell r="G1927" t="str">
            <v>Ts2</v>
          </cell>
          <cell r="H1927">
            <v>1</v>
          </cell>
          <cell r="I1927" t="str">
            <v>menit</v>
          </cell>
        </row>
        <row r="1929">
          <cell r="C1929" t="str">
            <v>Kapasitas Produksi / Jam =</v>
          </cell>
          <cell r="E1929" t="str">
            <v>V  x  Fb x Fa x 60</v>
          </cell>
          <cell r="G1929" t="str">
            <v>Q2</v>
          </cell>
          <cell r="H1929">
            <v>67.23</v>
          </cell>
          <cell r="I1929" t="str">
            <v>M3</v>
          </cell>
        </row>
        <row r="1930">
          <cell r="E1930" t="str">
            <v>Ts1</v>
          </cell>
        </row>
        <row r="1932">
          <cell r="C1932" t="str">
            <v>Koefisienalat / M3</v>
          </cell>
          <cell r="D1932" t="str">
            <v xml:space="preserve"> =   1 : Q2</v>
          </cell>
          <cell r="G1932" t="str">
            <v>(E15)</v>
          </cell>
          <cell r="H1932">
            <v>1.4874312063067082E-2</v>
          </cell>
          <cell r="I1932" t="str">
            <v>Jam</v>
          </cell>
        </row>
        <row r="1934">
          <cell r="A1934" t="str">
            <v xml:space="preserve">   3.</v>
          </cell>
          <cell r="C1934" t="str">
            <v>TENAGA</v>
          </cell>
        </row>
        <row r="1935">
          <cell r="C1935" t="str">
            <v>Produksi menentukan : DUMP TRUCK</v>
          </cell>
          <cell r="G1935" t="str">
            <v>Q1</v>
          </cell>
          <cell r="H1935">
            <v>3.6772151898734178</v>
          </cell>
          <cell r="I1935" t="str">
            <v>M3/Jam</v>
          </cell>
        </row>
        <row r="1936">
          <cell r="C1936" t="str">
            <v>Produksi Timbunan / hari  =  Tk x Q1</v>
          </cell>
          <cell r="G1936" t="str">
            <v>Qt</v>
          </cell>
          <cell r="H1936">
            <v>25.740506329113924</v>
          </cell>
          <cell r="I1936" t="str">
            <v>M3</v>
          </cell>
        </row>
        <row r="1937">
          <cell r="C1937" t="str">
            <v>Asumsi permukaan hamparan di permukaan rawa :</v>
          </cell>
        </row>
        <row r="1939">
          <cell r="C1939" t="str">
            <v>Kebutuhan tenaga :</v>
          </cell>
        </row>
        <row r="1940">
          <cell r="D1940" t="str">
            <v>- Pekerja</v>
          </cell>
          <cell r="G1940" t="str">
            <v>P</v>
          </cell>
          <cell r="H1940">
            <v>2</v>
          </cell>
          <cell r="I1940" t="str">
            <v>orang</v>
          </cell>
        </row>
        <row r="1941">
          <cell r="D1941" t="str">
            <v>- Mandor</v>
          </cell>
          <cell r="G1941" t="str">
            <v>M</v>
          </cell>
          <cell r="H1941">
            <v>1</v>
          </cell>
          <cell r="I1941" t="str">
            <v>orang</v>
          </cell>
        </row>
        <row r="1944">
          <cell r="C1944" t="str">
            <v>Koefisien tenaga / M3   :</v>
          </cell>
        </row>
        <row r="1945">
          <cell r="D1945" t="str">
            <v>- Pekerja</v>
          </cell>
          <cell r="E1945" t="str">
            <v>= (Tk x P) : Qt</v>
          </cell>
          <cell r="G1945" t="str">
            <v>(L01)</v>
          </cell>
          <cell r="H1945">
            <v>0.54388984509466443</v>
          </cell>
          <cell r="I1945" t="str">
            <v>Jam</v>
          </cell>
        </row>
        <row r="1946">
          <cell r="D1946" t="str">
            <v>- Mandor</v>
          </cell>
          <cell r="E1946" t="str">
            <v>= (Tk x M) : Qt</v>
          </cell>
          <cell r="G1946" t="str">
            <v>(L02)</v>
          </cell>
          <cell r="H1946">
            <v>0.27194492254733221</v>
          </cell>
          <cell r="I1946" t="str">
            <v>Jam</v>
          </cell>
        </row>
        <row r="1949">
          <cell r="A1949" t="str">
            <v>4.</v>
          </cell>
          <cell r="C1949" t="str">
            <v>HARGA DASAR SATUAN UPAH, BAHAN DAN ALAT</v>
          </cell>
        </row>
        <row r="1950">
          <cell r="C1950" t="str">
            <v>Lihat lampiran.</v>
          </cell>
        </row>
        <row r="1953">
          <cell r="A1953" t="str">
            <v>5.</v>
          </cell>
          <cell r="C1953" t="str">
            <v>ANALISA HARGA SATUAN PEKERJAAN</v>
          </cell>
        </row>
        <row r="1954">
          <cell r="C1954" t="str">
            <v>Lihat perhitungan dalam FORMULIR STANDAR UNTUK</v>
          </cell>
        </row>
        <row r="1955">
          <cell r="C1955" t="str">
            <v>PEREKEMAN ANALISA MASING-MASING HARGA</v>
          </cell>
        </row>
        <row r="1956">
          <cell r="C1956" t="str">
            <v>SATUAN.</v>
          </cell>
        </row>
        <row r="1957">
          <cell r="C1957" t="str">
            <v>Didapat Harga Satuan Pekerjaan :</v>
          </cell>
        </row>
        <row r="1959">
          <cell r="C1959" t="str">
            <v xml:space="preserve">Rp.  </v>
          </cell>
          <cell r="D1959">
            <v>78922.52338191506</v>
          </cell>
          <cell r="E1959" t="str">
            <v xml:space="preserve"> / M3</v>
          </cell>
        </row>
        <row r="1962">
          <cell r="A1962" t="str">
            <v>6.</v>
          </cell>
          <cell r="C1962" t="str">
            <v>WAKTU PELAKSANAAN YANG DIPERLUKAN</v>
          </cell>
        </row>
        <row r="1963">
          <cell r="C1963" t="str">
            <v>Masa Pelaksanaan :</v>
          </cell>
          <cell r="D1963" t="str">
            <v>. . . . . . . . . . . .</v>
          </cell>
          <cell r="E1963" t="str">
            <v>bulan</v>
          </cell>
        </row>
        <row r="1965">
          <cell r="A1965" t="str">
            <v>7.</v>
          </cell>
          <cell r="C1965" t="str">
            <v>VOLUME PEKERJAAN YANG DIPERLUKAN</v>
          </cell>
        </row>
        <row r="1966">
          <cell r="C1966" t="str">
            <v>Volume pekerjaan  :</v>
          </cell>
          <cell r="D1966">
            <v>1</v>
          </cell>
          <cell r="E1966" t="str">
            <v>M3</v>
          </cell>
        </row>
        <row r="1971">
          <cell r="T1971" t="str">
            <v>Analisa EI-331</v>
          </cell>
        </row>
        <row r="1973">
          <cell r="A1973" t="str">
            <v>ITEM PEMBAYARAN NO.</v>
          </cell>
          <cell r="D1973" t="str">
            <v>:  3.3 (1)</v>
          </cell>
          <cell r="J1973" t="str">
            <v>Analisa EI-331</v>
          </cell>
          <cell r="L1973" t="str">
            <v>FORMULIR STANDAR UNTUK</v>
          </cell>
        </row>
        <row r="1974">
          <cell r="A1974" t="str">
            <v>JENIS PEKERJAAN</v>
          </cell>
          <cell r="D1974" t="str">
            <v>:  Penyiapan Badan Jalan pada Galian</v>
          </cell>
          <cell r="L1974" t="str">
            <v>PEREKAMAN ANALISA MASING-MASING HARGA SATUAN</v>
          </cell>
        </row>
        <row r="1975">
          <cell r="A1975" t="str">
            <v>SATUAN PEMBAYARAN</v>
          </cell>
          <cell r="D1975" t="str">
            <v>:  M2</v>
          </cell>
          <cell r="F1975" t="str">
            <v>Biasa</v>
          </cell>
          <cell r="H1975" t="str">
            <v xml:space="preserve">         URAIAN ANALISA HARGA SATUAN</v>
          </cell>
          <cell r="L1975" t="str">
            <v/>
          </cell>
        </row>
        <row r="1978">
          <cell r="A1978" t="str">
            <v>No.</v>
          </cell>
          <cell r="C1978" t="str">
            <v>U R A I A N</v>
          </cell>
          <cell r="G1978" t="str">
            <v>KODE</v>
          </cell>
          <cell r="H1978" t="str">
            <v>KOEF.</v>
          </cell>
          <cell r="I1978" t="str">
            <v>SATUAN</v>
          </cell>
          <cell r="J1978" t="str">
            <v>KETERANGAN</v>
          </cell>
          <cell r="L1978" t="str">
            <v>PROYEK</v>
          </cell>
          <cell r="O1978" t="str">
            <v>:</v>
          </cell>
        </row>
        <row r="1979">
          <cell r="L1979" t="str">
            <v>No. PAKET KONTRAK</v>
          </cell>
          <cell r="O1979" t="str">
            <v>:</v>
          </cell>
        </row>
        <row r="1980">
          <cell r="L1980" t="str">
            <v>NAMA PAKET</v>
          </cell>
          <cell r="O1980" t="str">
            <v>:</v>
          </cell>
        </row>
        <row r="1981">
          <cell r="A1981" t="str">
            <v>I.</v>
          </cell>
          <cell r="C1981" t="str">
            <v>ASUMSI</v>
          </cell>
          <cell r="L1981" t="str">
            <v>PROP / KAB / KODYA</v>
          </cell>
          <cell r="O1981" t="str">
            <v>:</v>
          </cell>
        </row>
        <row r="1982">
          <cell r="A1982">
            <v>1</v>
          </cell>
          <cell r="C1982" t="str">
            <v>Pekerjaan dilaksanakan hanya pada tanah  galian</v>
          </cell>
          <cell r="L1982" t="str">
            <v>ITEM PEMBAYARAN NO.</v>
          </cell>
          <cell r="O1982" t="str">
            <v>:  3.3 (1)</v>
          </cell>
          <cell r="R1982" t="str">
            <v>PERKIRAAN VOL. PEK.</v>
          </cell>
          <cell r="T1982" t="str">
            <v>:</v>
          </cell>
          <cell r="U1982">
            <v>1</v>
          </cell>
        </row>
        <row r="1983">
          <cell r="A1983">
            <v>2</v>
          </cell>
          <cell r="C1983" t="str">
            <v>Pekerjaan dilakukan secara mekanis</v>
          </cell>
          <cell r="L1983" t="str">
            <v>JENIS PEKERJAAN</v>
          </cell>
          <cell r="O1983" t="str">
            <v>:  Penyiapan Badan Jalan pada Galian</v>
          </cell>
          <cell r="R1983" t="str">
            <v>TOTAL HARGA (Rp.)</v>
          </cell>
          <cell r="T1983" t="str">
            <v>:</v>
          </cell>
          <cell r="U1983">
            <v>809086.35646871035</v>
          </cell>
        </row>
        <row r="1984">
          <cell r="A1984">
            <v>3</v>
          </cell>
          <cell r="C1984" t="str">
            <v>Lokasi pekerjaan : sepanjang jalan</v>
          </cell>
          <cell r="L1984" t="str">
            <v>SATUAN PEMBAYARAN</v>
          </cell>
          <cell r="O1984" t="str">
            <v>:  M2</v>
          </cell>
          <cell r="Q1984" t="str">
            <v>Biasa</v>
          </cell>
          <cell r="R1984" t="str">
            <v>% THD. BIAYA PROYEK</v>
          </cell>
          <cell r="T1984" t="str">
            <v>:</v>
          </cell>
          <cell r="U1984" t="e">
            <v>#DIV/0!</v>
          </cell>
        </row>
        <row r="1985">
          <cell r="A1985">
            <v>4</v>
          </cell>
          <cell r="C1985" t="str">
            <v>Kondisi Jalan   : jelek / belum padat</v>
          </cell>
        </row>
        <row r="1986">
          <cell r="A1986">
            <v>5</v>
          </cell>
          <cell r="C1986" t="str">
            <v>Jam kerja efektif per-hari</v>
          </cell>
          <cell r="G1986" t="str">
            <v>Tk</v>
          </cell>
          <cell r="H1986">
            <v>7</v>
          </cell>
          <cell r="I1986" t="str">
            <v>Jam</v>
          </cell>
        </row>
        <row r="1987">
          <cell r="Q1987" t="str">
            <v>PERKIRAAN</v>
          </cell>
          <cell r="R1987" t="str">
            <v>HARGA</v>
          </cell>
          <cell r="S1987" t="str">
            <v>JUMLAH</v>
          </cell>
        </row>
        <row r="1988">
          <cell r="L1988" t="str">
            <v>NO.</v>
          </cell>
          <cell r="N1988" t="str">
            <v>KOMPONEN</v>
          </cell>
          <cell r="P1988" t="str">
            <v>SATUAN</v>
          </cell>
          <cell r="Q1988" t="str">
            <v>KUANTITAS</v>
          </cell>
          <cell r="R1988" t="str">
            <v>SATUAN</v>
          </cell>
          <cell r="S1988" t="str">
            <v>HARGA</v>
          </cell>
        </row>
        <row r="1989">
          <cell r="A1989" t="str">
            <v>II.</v>
          </cell>
          <cell r="C1989" t="str">
            <v>URUTAN KERJA</v>
          </cell>
          <cell r="R1989" t="str">
            <v>(Rp.)</v>
          </cell>
          <cell r="S1989" t="str">
            <v>(Rp.)</v>
          </cell>
        </row>
        <row r="1990">
          <cell r="A1990">
            <v>1</v>
          </cell>
          <cell r="C1990" t="str">
            <v>Motor Grader meratakan permukaan hasil galian</v>
          </cell>
        </row>
        <row r="1991">
          <cell r="A1991">
            <v>2</v>
          </cell>
          <cell r="C1991" t="str">
            <v>Vibro Roller memadatkan permukaan yang telah</v>
          </cell>
        </row>
        <row r="1992">
          <cell r="C1992" t="str">
            <v>dipotong/diratakan oleh Motor Grader</v>
          </cell>
          <cell r="L1992" t="str">
            <v>A.</v>
          </cell>
          <cell r="N1992" t="str">
            <v>TENAGA</v>
          </cell>
        </row>
        <row r="1993">
          <cell r="A1993">
            <v>3</v>
          </cell>
          <cell r="C1993" t="str">
            <v>Sekelompok pekerja akan membantu meratakan</v>
          </cell>
        </row>
        <row r="1994">
          <cell r="C1994" t="str">
            <v>badan jalan dengan alat bantu</v>
          </cell>
          <cell r="L1994" t="str">
            <v>1.</v>
          </cell>
          <cell r="N1994" t="str">
            <v>Pekerja</v>
          </cell>
          <cell r="O1994" t="str">
            <v>(L01)</v>
          </cell>
          <cell r="P1994" t="str">
            <v>jam</v>
          </cell>
          <cell r="Q1994">
            <v>1.6064257028112448E-2</v>
          </cell>
          <cell r="R1994">
            <v>2857.14</v>
          </cell>
          <cell r="U1994">
            <v>45.897831325301198</v>
          </cell>
        </row>
        <row r="1995">
          <cell r="L1995" t="str">
            <v>2.</v>
          </cell>
          <cell r="N1995" t="str">
            <v>Mandor</v>
          </cell>
          <cell r="O1995" t="str">
            <v>(L02)</v>
          </cell>
          <cell r="P1995" t="str">
            <v>jam</v>
          </cell>
          <cell r="Q1995">
            <v>4.0160642570281121E-3</v>
          </cell>
          <cell r="R1995">
            <v>3214.29</v>
          </cell>
          <cell r="U1995">
            <v>12.90879518072289</v>
          </cell>
        </row>
        <row r="1998">
          <cell r="Q1998" t="str">
            <v xml:space="preserve">JUMLAH HARGA TENAGA   </v>
          </cell>
          <cell r="U1998">
            <v>58.806626506024088</v>
          </cell>
        </row>
        <row r="2000">
          <cell r="L2000" t="str">
            <v>B.</v>
          </cell>
          <cell r="N2000" t="str">
            <v>BAHAN</v>
          </cell>
        </row>
        <row r="2001">
          <cell r="A2001" t="str">
            <v>III.</v>
          </cell>
          <cell r="C2001" t="str">
            <v>PEMAKAIAN BAHAN, ALAT DAN TENAGA</v>
          </cell>
        </row>
        <row r="2002">
          <cell r="A2002" t="str">
            <v xml:space="preserve">   1.</v>
          </cell>
          <cell r="C2002" t="str">
            <v>BAHAN</v>
          </cell>
        </row>
        <row r="2003">
          <cell r="C2003" t="str">
            <v>Tidak diperlukan bahan / material</v>
          </cell>
        </row>
        <row r="2005">
          <cell r="A2005" t="str">
            <v xml:space="preserve">   2.</v>
          </cell>
          <cell r="C2005" t="str">
            <v>ALAT</v>
          </cell>
        </row>
        <row r="2006">
          <cell r="A2006" t="str">
            <v>2.a.</v>
          </cell>
          <cell r="C2006" t="str">
            <v>MOTOR GRADER</v>
          </cell>
          <cell r="G2006" t="str">
            <v>(E13)</v>
          </cell>
        </row>
        <row r="2007">
          <cell r="C2007" t="str">
            <v>Panjang operasi grader sekali jalan</v>
          </cell>
          <cell r="G2007" t="str">
            <v>Lh</v>
          </cell>
          <cell r="H2007">
            <v>50</v>
          </cell>
          <cell r="I2007" t="str">
            <v>M</v>
          </cell>
        </row>
        <row r="2008">
          <cell r="C2008" t="str">
            <v>Lebar Efektif kerja Blade</v>
          </cell>
          <cell r="G2008" t="str">
            <v>b</v>
          </cell>
          <cell r="H2008">
            <v>2.4</v>
          </cell>
          <cell r="I2008" t="str">
            <v>M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</row>
        <row r="2010">
          <cell r="C2010" t="str">
            <v>Kecepatan rata-rata alat</v>
          </cell>
          <cell r="G2010" t="str">
            <v>v</v>
          </cell>
          <cell r="H2010">
            <v>2</v>
          </cell>
          <cell r="I2010" t="str">
            <v>Km / Jam</v>
          </cell>
        </row>
        <row r="2011">
          <cell r="C2011" t="str">
            <v>Jumlah lintasan</v>
          </cell>
          <cell r="G2011" t="str">
            <v>n</v>
          </cell>
          <cell r="H2011">
            <v>6</v>
          </cell>
          <cell r="I2011" t="str">
            <v>lintasan</v>
          </cell>
        </row>
        <row r="2012">
          <cell r="C2012" t="str">
            <v>Waktu siklus</v>
          </cell>
          <cell r="G2012" t="str">
            <v>Ts1</v>
          </cell>
        </row>
        <row r="2013">
          <cell r="C2013" t="str">
            <v>- Perataan 1 kali lintasan    = Lh : (v x 1000) x 60</v>
          </cell>
          <cell r="G2013" t="str">
            <v>T1</v>
          </cell>
          <cell r="H2013">
            <v>1.5</v>
          </cell>
          <cell r="I2013" t="str">
            <v>menit</v>
          </cell>
        </row>
        <row r="2014">
          <cell r="C2014" t="str">
            <v>- Lain-lain</v>
          </cell>
          <cell r="G2014" t="str">
            <v>T2</v>
          </cell>
          <cell r="H2014">
            <v>1</v>
          </cell>
          <cell r="I2014" t="str">
            <v>menit</v>
          </cell>
        </row>
        <row r="2015">
          <cell r="G2015" t="str">
            <v>Ts1</v>
          </cell>
          <cell r="H2015">
            <v>2.5</v>
          </cell>
          <cell r="I2015" t="str">
            <v>menit</v>
          </cell>
        </row>
        <row r="2017">
          <cell r="C2017" t="str">
            <v>Kapasitas Produksi / Jam   =</v>
          </cell>
          <cell r="E2017" t="str">
            <v>Lh x b x Fa x 60</v>
          </cell>
          <cell r="G2017" t="str">
            <v>Q1</v>
          </cell>
          <cell r="H2017">
            <v>398.4</v>
          </cell>
          <cell r="I2017" t="str">
            <v>M2</v>
          </cell>
        </row>
        <row r="2018">
          <cell r="E2018" t="str">
            <v xml:space="preserve">      n x Ts</v>
          </cell>
        </row>
        <row r="2020">
          <cell r="C2020" t="str">
            <v>Koefisien Alat / m2</v>
          </cell>
          <cell r="D2020" t="str">
            <v xml:space="preserve"> =  1  :  Q1</v>
          </cell>
          <cell r="G2020" t="str">
            <v>(E13)</v>
          </cell>
          <cell r="H2020">
            <v>2.5100401606425703E-3</v>
          </cell>
          <cell r="I2020" t="str">
            <v>Jam</v>
          </cell>
        </row>
        <row r="2022">
          <cell r="A2022" t="str">
            <v>2.b.</v>
          </cell>
          <cell r="C2022" t="str">
            <v>VIBRATOR ROLLER</v>
          </cell>
          <cell r="G2022" t="str">
            <v>(E19)</v>
          </cell>
        </row>
        <row r="2023">
          <cell r="C2023" t="str">
            <v>Kecepatan rata-rata alat</v>
          </cell>
          <cell r="G2023" t="str">
            <v>v</v>
          </cell>
          <cell r="H2023">
            <v>2</v>
          </cell>
          <cell r="I2023" t="str">
            <v>Km / jam</v>
          </cell>
        </row>
        <row r="2024">
          <cell r="C2024" t="str">
            <v>Lebar efektif pemadatan</v>
          </cell>
          <cell r="G2024" t="str">
            <v>b</v>
          </cell>
          <cell r="H2024">
            <v>1.2</v>
          </cell>
          <cell r="I2024" t="str">
            <v>M</v>
          </cell>
        </row>
        <row r="2025">
          <cell r="C2025" t="str">
            <v>Jumlah lintasan</v>
          </cell>
          <cell r="G2025" t="str">
            <v>n</v>
          </cell>
          <cell r="H2025">
            <v>8</v>
          </cell>
          <cell r="I2025" t="str">
            <v>lintasan</v>
          </cell>
        </row>
        <row r="2026">
          <cell r="C2026" t="str">
            <v>Faktor efisiensi alat</v>
          </cell>
          <cell r="G2026" t="str">
            <v>Fa</v>
          </cell>
          <cell r="H2026">
            <v>0.83</v>
          </cell>
          <cell r="I2026" t="str">
            <v>-</v>
          </cell>
        </row>
        <row r="2028">
          <cell r="C2028" t="str">
            <v>Kapasitas Produksi / Jam   =</v>
          </cell>
          <cell r="E2028" t="str">
            <v>(v x 1000) x b x Fa</v>
          </cell>
          <cell r="G2028" t="str">
            <v>Q2</v>
          </cell>
          <cell r="H2028">
            <v>249</v>
          </cell>
          <cell r="I2028" t="str">
            <v>M2</v>
          </cell>
        </row>
        <row r="2029">
          <cell r="E2029" t="str">
            <v>n</v>
          </cell>
        </row>
        <row r="2031">
          <cell r="C2031" t="str">
            <v>Koefisien Alat / m2</v>
          </cell>
          <cell r="D2031" t="str">
            <v xml:space="preserve"> =  1  :  Q2</v>
          </cell>
          <cell r="G2031" t="str">
            <v>(E19)</v>
          </cell>
          <cell r="H2031">
            <v>4.0160642570281121E-3</v>
          </cell>
          <cell r="I2031" t="str">
            <v>Jam</v>
          </cell>
        </row>
        <row r="2033">
          <cell r="J2033" t="str">
            <v>Berlanjut ke halaman berikut</v>
          </cell>
        </row>
        <row r="2034">
          <cell r="A2034" t="str">
            <v>ITEM PEMBAYARAN NO.</v>
          </cell>
          <cell r="D2034" t="str">
            <v>:  3.3 (1)</v>
          </cell>
          <cell r="J2034" t="str">
            <v>Analisa EI-331</v>
          </cell>
        </row>
        <row r="2035">
          <cell r="A2035" t="str">
            <v>JENIS PEKERJAAN</v>
          </cell>
          <cell r="D2035" t="str">
            <v>:  Penyiapan Badan Jalan pada Galian</v>
          </cell>
        </row>
        <row r="2036">
          <cell r="A2036" t="str">
            <v>SATUAN PEMBAYARAN</v>
          </cell>
          <cell r="D2036" t="str">
            <v>:  M2</v>
          </cell>
          <cell r="H2036" t="str">
            <v xml:space="preserve">         URAIAN ANALISA HARGA SATUAN</v>
          </cell>
        </row>
        <row r="2037">
          <cell r="J2037" t="str">
            <v>Lanjutan</v>
          </cell>
        </row>
        <row r="2039">
          <cell r="A2039" t="str">
            <v>No.</v>
          </cell>
          <cell r="C2039" t="str">
            <v>U R A I A N</v>
          </cell>
          <cell r="G2039" t="str">
            <v>KODE</v>
          </cell>
          <cell r="H2039" t="str">
            <v>KOEF.</v>
          </cell>
          <cell r="I2039" t="str">
            <v>SATUAN</v>
          </cell>
          <cell r="J2039" t="str">
            <v>KETERANGAN</v>
          </cell>
        </row>
        <row r="2042">
          <cell r="A2042" t="str">
            <v>2.c.</v>
          </cell>
          <cell r="C2042" t="str">
            <v>WATER TANK TRUCK</v>
          </cell>
          <cell r="G2042" t="str">
            <v>(E23)</v>
          </cell>
        </row>
        <row r="2043">
          <cell r="C2043" t="str">
            <v>Volume tangki air</v>
          </cell>
          <cell r="G2043" t="str">
            <v>V</v>
          </cell>
          <cell r="H2043">
            <v>4</v>
          </cell>
          <cell r="I2043" t="str">
            <v>M3</v>
          </cell>
        </row>
        <row r="2044">
          <cell r="C2044" t="str">
            <v>Kebutuhan air / M2 permukaan padat</v>
          </cell>
          <cell r="G2044" t="str">
            <v>Wc</v>
          </cell>
          <cell r="H2044">
            <v>0.01</v>
          </cell>
          <cell r="I2044" t="str">
            <v>M3</v>
          </cell>
        </row>
        <row r="2045">
          <cell r="C2045" t="str">
            <v>Pengisian Tangki / jam</v>
          </cell>
          <cell r="G2045" t="str">
            <v>n</v>
          </cell>
          <cell r="H2045">
            <v>1</v>
          </cell>
          <cell r="I2045" t="str">
            <v>kali</v>
          </cell>
        </row>
        <row r="2046">
          <cell r="C2046" t="str">
            <v>Faktor efisiensi alat</v>
          </cell>
          <cell r="G2046" t="str">
            <v>Fa</v>
          </cell>
          <cell r="H2046">
            <v>0.83</v>
          </cell>
          <cell r="I2046" t="str">
            <v>-</v>
          </cell>
        </row>
        <row r="2048">
          <cell r="C2048" t="str">
            <v>Kapasitas Produksi / Jam   =</v>
          </cell>
          <cell r="E2048" t="str">
            <v>V  x  n x Fa</v>
          </cell>
          <cell r="G2048" t="str">
            <v>Q3</v>
          </cell>
          <cell r="H2048">
            <v>332</v>
          </cell>
          <cell r="I2048" t="str">
            <v>M2</v>
          </cell>
        </row>
        <row r="2049">
          <cell r="E2049" t="str">
            <v xml:space="preserve">     Wc</v>
          </cell>
        </row>
        <row r="2051">
          <cell r="C2051" t="str">
            <v>Koefisien Alat / m2</v>
          </cell>
          <cell r="D2051" t="str">
            <v xml:space="preserve"> =  1  :  Q3</v>
          </cell>
          <cell r="G2051" t="str">
            <v>(E23)</v>
          </cell>
          <cell r="H2051">
            <v>3.0120481927710845E-3</v>
          </cell>
          <cell r="I2051" t="str">
            <v>Jam</v>
          </cell>
        </row>
        <row r="2054">
          <cell r="A2054" t="str">
            <v>2.d.</v>
          </cell>
          <cell r="C2054" t="str">
            <v>ALAT  BANTU</v>
          </cell>
        </row>
        <row r="2055">
          <cell r="C2055" t="str">
            <v>Diperlukan alat-alat bantu kecil</v>
          </cell>
          <cell r="J2055" t="str">
            <v>Lump Sum</v>
          </cell>
        </row>
        <row r="2056">
          <cell r="C2056" t="str">
            <v>- Sekop    =         3   buah</v>
          </cell>
        </row>
        <row r="2059">
          <cell r="A2059" t="str">
            <v xml:space="preserve">   3.</v>
          </cell>
          <cell r="C2059" t="str">
            <v>TENAGA</v>
          </cell>
        </row>
        <row r="2060">
          <cell r="C2060" t="str">
            <v>Produksi menentukan : VIBRATORY  ROLLER</v>
          </cell>
          <cell r="G2060" t="str">
            <v>Q2</v>
          </cell>
          <cell r="H2060">
            <v>249</v>
          </cell>
          <cell r="I2060" t="str">
            <v>M2/Jam</v>
          </cell>
        </row>
        <row r="2061">
          <cell r="C2061" t="str">
            <v>Produksi Pekerjaan / hari  =  Tk x Q1</v>
          </cell>
          <cell r="G2061" t="str">
            <v>Qt</v>
          </cell>
          <cell r="H2061">
            <v>1743</v>
          </cell>
          <cell r="I2061" t="str">
            <v>M2</v>
          </cell>
        </row>
        <row r="2062">
          <cell r="C2062" t="str">
            <v>Kebutuhan tenaga :</v>
          </cell>
        </row>
        <row r="2063">
          <cell r="D2063" t="str">
            <v>- Pekerja</v>
          </cell>
          <cell r="G2063" t="str">
            <v>P</v>
          </cell>
          <cell r="H2063">
            <v>4</v>
          </cell>
          <cell r="I2063" t="str">
            <v>orang</v>
          </cell>
        </row>
        <row r="2064">
          <cell r="D2064" t="str">
            <v>- Mandor</v>
          </cell>
          <cell r="G2064" t="str">
            <v>M</v>
          </cell>
          <cell r="H2064">
            <v>1</v>
          </cell>
          <cell r="I2064" t="str">
            <v>orang</v>
          </cell>
        </row>
        <row r="2067">
          <cell r="C2067" t="str">
            <v>Koefisien tenaga / M2</v>
          </cell>
        </row>
        <row r="2068">
          <cell r="D2068" t="str">
            <v>- Pekerja</v>
          </cell>
          <cell r="E2068" t="str">
            <v>= (Tk x P) : Qt</v>
          </cell>
          <cell r="G2068" t="str">
            <v>(L01)</v>
          </cell>
          <cell r="H2068">
            <v>1.6064257028112448E-2</v>
          </cell>
          <cell r="I2068" t="str">
            <v>Jam</v>
          </cell>
        </row>
        <row r="2069">
          <cell r="D2069" t="str">
            <v>- Mandor</v>
          </cell>
          <cell r="E2069" t="str">
            <v>= (Tk x M) : Qt</v>
          </cell>
          <cell r="G2069" t="str">
            <v>(L02)</v>
          </cell>
          <cell r="H2069">
            <v>4.0160642570281121E-3</v>
          </cell>
          <cell r="I2069" t="str">
            <v>Jam</v>
          </cell>
        </row>
        <row r="2072">
          <cell r="A2072" t="str">
            <v>4.</v>
          </cell>
          <cell r="C2072" t="str">
            <v>HARGA DASAR SATUAN UPAH, BAHAN DAN ALAT</v>
          </cell>
        </row>
        <row r="2073">
          <cell r="C2073" t="str">
            <v>Lihat lampiran.</v>
          </cell>
        </row>
        <row r="2076">
          <cell r="A2076" t="str">
            <v>5.</v>
          </cell>
          <cell r="C2076" t="str">
            <v>ANALISA HARGA SATUAN PEKERJAAN</v>
          </cell>
        </row>
        <row r="2077">
          <cell r="C2077" t="str">
            <v>Lihat perhitungan dalam FORMULIR STANDAR UNTUK</v>
          </cell>
        </row>
        <row r="2078">
          <cell r="C2078" t="str">
            <v>PEREKEMAN ANALISA MASING-MASING HARGA</v>
          </cell>
        </row>
        <row r="2079">
          <cell r="C2079" t="str">
            <v>SATUAN.</v>
          </cell>
        </row>
        <row r="2080">
          <cell r="C2080" t="str">
            <v>Didapat Harga Satuan Pekerjaan :</v>
          </cell>
        </row>
        <row r="2082">
          <cell r="C2082" t="str">
            <v xml:space="preserve">Rp.  </v>
          </cell>
          <cell r="D2082">
            <v>1891.5348272711353</v>
          </cell>
          <cell r="E2082" t="str">
            <v xml:space="preserve"> / M2</v>
          </cell>
        </row>
        <row r="2085">
          <cell r="A2085" t="str">
            <v>6.</v>
          </cell>
          <cell r="C2085" t="str">
            <v>WAKTU PELAKSANAAN YANG DIPERLUKAN</v>
          </cell>
        </row>
        <row r="2086">
          <cell r="C2086" t="str">
            <v>Masa Pelaksanaan :</v>
          </cell>
          <cell r="D2086" t="str">
            <v>. . . . . . . . . . . .</v>
          </cell>
          <cell r="E2086" t="str">
            <v>bulan</v>
          </cell>
        </row>
        <row r="2088">
          <cell r="A2088" t="str">
            <v>7.</v>
          </cell>
          <cell r="C2088" t="str">
            <v>VOLUME PEKERJAAN YANG DIPERLUKAN</v>
          </cell>
        </row>
        <row r="2089">
          <cell r="C2089" t="str">
            <v>Volume pekerjaan  :</v>
          </cell>
          <cell r="D2089">
            <v>1</v>
          </cell>
          <cell r="E2089" t="str">
            <v>M2</v>
          </cell>
        </row>
        <row r="2094">
          <cell r="A2094" t="str">
            <v>ITEM PEMBAYARAN NO.</v>
          </cell>
          <cell r="D2094" t="str">
            <v>:  3.1.(7)</v>
          </cell>
          <cell r="J2094" t="str">
            <v>Analisa EI-312</v>
          </cell>
        </row>
        <row r="2095">
          <cell r="A2095" t="str">
            <v>JENIS PEKERJAAN</v>
          </cell>
          <cell r="D2095" t="str">
            <v>:  Pembongk Perk Beraspal dg Cold Milling Machine</v>
          </cell>
        </row>
        <row r="2096">
          <cell r="A2096" t="str">
            <v>SATUAN PEMBAYARAN</v>
          </cell>
          <cell r="D2096" t="str">
            <v>:  M3</v>
          </cell>
          <cell r="H2096" t="str">
            <v xml:space="preserve">         URAIAN ANALISA HARGA SATUAN</v>
          </cell>
        </row>
        <row r="2099">
          <cell r="A2099" t="str">
            <v>No.</v>
          </cell>
          <cell r="C2099" t="str">
            <v>U R A I A N</v>
          </cell>
          <cell r="G2099" t="str">
            <v>KODE</v>
          </cell>
          <cell r="H2099" t="str">
            <v>KOEF.</v>
          </cell>
          <cell r="I2099" t="str">
            <v>SATUAN</v>
          </cell>
          <cell r="J2099" t="str">
            <v>KETERANGAN</v>
          </cell>
        </row>
        <row r="2102">
          <cell r="A2102" t="str">
            <v>I.</v>
          </cell>
          <cell r="C2102" t="str">
            <v>ASUMSI</v>
          </cell>
        </row>
        <row r="2103">
          <cell r="A2103">
            <v>1</v>
          </cell>
          <cell r="C2103" t="str">
            <v>Pekerjaan dilakukan secara mekanik</v>
          </cell>
        </row>
        <row r="2104">
          <cell r="A2104">
            <v>2</v>
          </cell>
          <cell r="C2104" t="str">
            <v>Lokasi pekerjaan : sepanjang jalan</v>
          </cell>
        </row>
        <row r="2105">
          <cell r="A2105">
            <v>3</v>
          </cell>
          <cell r="C2105" t="str">
            <v>Kondisi Jalan   :  sedang / baik</v>
          </cell>
        </row>
        <row r="2106">
          <cell r="A2106">
            <v>4</v>
          </cell>
          <cell r="C2106" t="str">
            <v>Jam kerja efektif per-hari</v>
          </cell>
          <cell r="G2106" t="str">
            <v>Tk</v>
          </cell>
          <cell r="H2106">
            <v>7</v>
          </cell>
          <cell r="I2106" t="str">
            <v>Jam</v>
          </cell>
        </row>
        <row r="2107">
          <cell r="A2107">
            <v>5</v>
          </cell>
          <cell r="C2107" t="str">
            <v>Faktor pengembangan bahan</v>
          </cell>
          <cell r="G2107" t="str">
            <v>Fk</v>
          </cell>
          <cell r="H2107">
            <v>1.24</v>
          </cell>
          <cell r="I2107" t="str">
            <v>-</v>
          </cell>
        </row>
        <row r="2110">
          <cell r="A2110" t="str">
            <v>II.</v>
          </cell>
          <cell r="C2110" t="str">
            <v>URUTAN KERJA</v>
          </cell>
        </row>
        <row r="2111">
          <cell r="A2111">
            <v>1</v>
          </cell>
          <cell r="C2111" t="str">
            <v>Aspal yg dikeruk umumnya berada di badan jalan</v>
          </cell>
        </row>
        <row r="2112">
          <cell r="A2112">
            <v>2</v>
          </cell>
          <cell r="C2112" t="str">
            <v xml:space="preserve">Pengerukan dilakukan dengan Cold Milling </v>
          </cell>
        </row>
        <row r="2113">
          <cell r="C2113" t="str">
            <v xml:space="preserve">dimuat ke dlm Truk </v>
          </cell>
        </row>
        <row r="2114">
          <cell r="A2114">
            <v>3</v>
          </cell>
          <cell r="C2114" t="str">
            <v>Dump Truck membuang material hasil galian keluar</v>
          </cell>
        </row>
        <row r="2115">
          <cell r="C2115" t="str">
            <v>lokasi jalan sejauh :</v>
          </cell>
          <cell r="G2115" t="str">
            <v>L</v>
          </cell>
          <cell r="H2115">
            <v>5</v>
          </cell>
          <cell r="I2115" t="str">
            <v>Km</v>
          </cell>
        </row>
        <row r="2119">
          <cell r="A2119" t="str">
            <v>III.</v>
          </cell>
          <cell r="C2119" t="str">
            <v>PEMAKAIAN BAHAN, ALAT DAN TENAGA</v>
          </cell>
        </row>
        <row r="2121">
          <cell r="A2121" t="str">
            <v xml:space="preserve">   1.</v>
          </cell>
          <cell r="C2121" t="str">
            <v>BAHAN</v>
          </cell>
        </row>
        <row r="2122">
          <cell r="C2122" t="str">
            <v>Tidak ada bahan yang diperlukan</v>
          </cell>
        </row>
        <row r="2125">
          <cell r="A2125" t="str">
            <v xml:space="preserve">   2.</v>
          </cell>
          <cell r="C2125" t="str">
            <v>ALAT</v>
          </cell>
        </row>
        <row r="2126">
          <cell r="A2126" t="str">
            <v xml:space="preserve">   2.a.</v>
          </cell>
          <cell r="C2126" t="str">
            <v>COLD MILLING</v>
          </cell>
        </row>
        <row r="2127">
          <cell r="C2127" t="str">
            <v xml:space="preserve">Produksi teoritis per jam </v>
          </cell>
          <cell r="G2127" t="str">
            <v>q</v>
          </cell>
          <cell r="H2127">
            <v>300</v>
          </cell>
          <cell r="I2127" t="str">
            <v>m</v>
          </cell>
        </row>
        <row r="2128">
          <cell r="C2128" t="str">
            <v>Kapasitas lebar galian</v>
          </cell>
          <cell r="G2128" t="str">
            <v>b</v>
          </cell>
          <cell r="H2128">
            <v>1000</v>
          </cell>
          <cell r="I2128" t="str">
            <v>m</v>
          </cell>
        </row>
        <row r="2129">
          <cell r="C2129" t="str">
            <v>tebal galian</v>
          </cell>
          <cell r="G2129" t="str">
            <v>t</v>
          </cell>
          <cell r="H2129">
            <v>0.15</v>
          </cell>
          <cell r="I2129" t="str">
            <v>m</v>
          </cell>
        </row>
        <row r="2130">
          <cell r="C2130" t="str">
            <v>kecepatan</v>
          </cell>
          <cell r="G2130" t="str">
            <v>v</v>
          </cell>
          <cell r="H2130">
            <v>5</v>
          </cell>
          <cell r="I2130" t="str">
            <v>m/menit</v>
          </cell>
        </row>
        <row r="2131">
          <cell r="C2131" t="str">
            <v>Faktor effesiensi kerja</v>
          </cell>
          <cell r="G2131" t="str">
            <v>Fa</v>
          </cell>
          <cell r="H2131">
            <v>0.6</v>
          </cell>
          <cell r="J2131" t="str">
            <v>grafik cold</v>
          </cell>
          <cell r="Q2131" t="str">
            <v xml:space="preserve">JUMLAH HARGA BAHAN   </v>
          </cell>
          <cell r="U2131">
            <v>0</v>
          </cell>
        </row>
        <row r="2132">
          <cell r="J2132" t="str">
            <v>miling</v>
          </cell>
        </row>
        <row r="2133">
          <cell r="C2133" t="str">
            <v>Kapasitas prod/jam =</v>
          </cell>
          <cell r="E2133" t="str">
            <v>Fa x q x t x Fk</v>
          </cell>
          <cell r="G2133" t="str">
            <v>Q1</v>
          </cell>
          <cell r="H2133">
            <v>33.479999999999997</v>
          </cell>
          <cell r="I2133" t="str">
            <v>M3</v>
          </cell>
          <cell r="L2133" t="str">
            <v>C.</v>
          </cell>
          <cell r="N2133" t="str">
            <v>PERALATAN</v>
          </cell>
        </row>
        <row r="2134">
          <cell r="L2134" t="str">
            <v>1.</v>
          </cell>
          <cell r="N2134" t="str">
            <v>Cold Milling</v>
          </cell>
          <cell r="P2134" t="str">
            <v>Jam</v>
          </cell>
          <cell r="Q2134">
            <v>2.9868578255675033E-2</v>
          </cell>
          <cell r="R2134">
            <v>1163221.6447452162</v>
          </cell>
          <cell r="U2134">
            <v>34743.776724767515</v>
          </cell>
        </row>
        <row r="2135">
          <cell r="C2135" t="str">
            <v>Koefisien Alat / m3</v>
          </cell>
          <cell r="D2135" t="str">
            <v xml:space="preserve"> =  1  :  Q1</v>
          </cell>
          <cell r="H2135">
            <v>2.9868578255675033E-2</v>
          </cell>
          <cell r="I2135" t="str">
            <v>Jam</v>
          </cell>
          <cell r="L2135">
            <v>2</v>
          </cell>
          <cell r="N2135" t="str">
            <v>Dump Truck</v>
          </cell>
          <cell r="O2135" t="str">
            <v>(E08)</v>
          </cell>
          <cell r="P2135" t="str">
            <v>Jam</v>
          </cell>
          <cell r="Q2135">
            <v>0.12969656403391344</v>
          </cell>
          <cell r="R2135">
            <v>153645.58193291764</v>
          </cell>
          <cell r="U2135">
            <v>19927.304055690547</v>
          </cell>
        </row>
        <row r="2138">
          <cell r="A2138" t="str">
            <v xml:space="preserve">   2.b.</v>
          </cell>
          <cell r="C2138" t="str">
            <v>DUMP TRUCK</v>
          </cell>
          <cell r="G2138" t="str">
            <v>(E08)</v>
          </cell>
        </row>
        <row r="2139">
          <cell r="C2139" t="str">
            <v>Kapasitas bak</v>
          </cell>
          <cell r="G2139" t="str">
            <v>V</v>
          </cell>
          <cell r="H2139">
            <v>4</v>
          </cell>
          <cell r="I2139" t="str">
            <v>M3</v>
          </cell>
        </row>
        <row r="2140">
          <cell r="C2140" t="str">
            <v>Faktor  efisiensi alat</v>
          </cell>
          <cell r="G2140" t="str">
            <v>Fa</v>
          </cell>
          <cell r="H2140">
            <v>0.83</v>
          </cell>
          <cell r="I2140" t="str">
            <v>-</v>
          </cell>
          <cell r="Q2140" t="str">
            <v xml:space="preserve">JUMLAH HARGA PERALATAN   </v>
          </cell>
          <cell r="U2140">
            <v>54671.080780458062</v>
          </cell>
        </row>
        <row r="2141">
          <cell r="C2141" t="str">
            <v>Kecepatan rata-rata bermuatan</v>
          </cell>
          <cell r="G2141" t="str">
            <v>v1</v>
          </cell>
          <cell r="H2141">
            <v>45</v>
          </cell>
          <cell r="I2141" t="str">
            <v>KM/Jam</v>
          </cell>
        </row>
        <row r="2142">
          <cell r="C2142" t="str">
            <v>Kecepatan rata-rata kosong</v>
          </cell>
          <cell r="G2142" t="str">
            <v>v2</v>
          </cell>
          <cell r="H2142">
            <v>60</v>
          </cell>
          <cell r="I2142" t="str">
            <v>KM/Jam</v>
          </cell>
          <cell r="L2142" t="str">
            <v>D.</v>
          </cell>
          <cell r="N2142" t="str">
            <v>JUMLAH HARGA TENAGA, BAHAN DAN PERALATAN  ( A + B + C )</v>
          </cell>
          <cell r="U2142">
            <v>54937.764472214338</v>
          </cell>
        </row>
        <row r="2143">
          <cell r="C2143" t="str">
            <v>Waktu  siklus</v>
          </cell>
          <cell r="G2143" t="str">
            <v>Ts1</v>
          </cell>
          <cell r="I2143" t="str">
            <v>menit</v>
          </cell>
          <cell r="L2143" t="str">
            <v>E.</v>
          </cell>
          <cell r="N2143" t="str">
            <v>OVERHEAD &amp; PROFIT</v>
          </cell>
          <cell r="P2143">
            <v>10</v>
          </cell>
          <cell r="Q2143" t="str">
            <v>%  x  D</v>
          </cell>
          <cell r="U2143">
            <v>5493.776447221434</v>
          </cell>
        </row>
        <row r="2144">
          <cell r="C2144" t="str">
            <v>- Waktu tempuh isi</v>
          </cell>
          <cell r="E2144" t="str">
            <v>=   (L  :  v1)  x  60</v>
          </cell>
          <cell r="G2144" t="str">
            <v>T1</v>
          </cell>
          <cell r="H2144">
            <v>6.6666666666666661</v>
          </cell>
          <cell r="I2144" t="str">
            <v>menit</v>
          </cell>
          <cell r="L2144" t="str">
            <v>F.</v>
          </cell>
          <cell r="N2144" t="str">
            <v>HARGA SATUAN PEKERJAAN  ( D + E )</v>
          </cell>
          <cell r="U2144">
            <v>60431.540919435771</v>
          </cell>
        </row>
        <row r="2145">
          <cell r="C2145" t="str">
            <v>- Waktu tempuh kosong</v>
          </cell>
          <cell r="E2145" t="str">
            <v>=   (L  :  v2)  x  60</v>
          </cell>
          <cell r="G2145" t="str">
            <v>T2</v>
          </cell>
          <cell r="H2145">
            <v>5</v>
          </cell>
          <cell r="I2145" t="str">
            <v>menit</v>
          </cell>
          <cell r="L2145" t="str">
            <v>Note: 1</v>
          </cell>
          <cell r="N2145" t="str">
            <v>SATUAN dapat berdasarkan atas jam operasi untuk Tenaga Kerja dan Peralatan, volume dan/atau ukuran</v>
          </cell>
        </row>
        <row r="2146">
          <cell r="C2146" t="str">
            <v>- Muat</v>
          </cell>
          <cell r="E2146" t="str">
            <v>=   (V  :  Q1) x 60</v>
          </cell>
          <cell r="G2146" t="str">
            <v>T3</v>
          </cell>
          <cell r="H2146">
            <v>7.1684587813620082</v>
          </cell>
          <cell r="I2146" t="str">
            <v>menit</v>
          </cell>
          <cell r="N2146" t="str">
            <v>berat untuk bahan-bahan.</v>
          </cell>
        </row>
        <row r="2147">
          <cell r="C2147" t="str">
            <v>- Lain-lain</v>
          </cell>
          <cell r="G2147" t="str">
            <v>T4</v>
          </cell>
          <cell r="H2147">
            <v>2</v>
          </cell>
          <cell r="I2147" t="str">
            <v>menit</v>
          </cell>
          <cell r="L2147">
            <v>2</v>
          </cell>
          <cell r="N2147" t="str">
            <v>Kuantitas satuan adalah kuantitas setiap komponen untuk menyelesaikan satu satuan pekerjaan dari nomor</v>
          </cell>
        </row>
        <row r="2148">
          <cell r="G2148" t="str">
            <v>Ts1</v>
          </cell>
          <cell r="H2148">
            <v>20.835125448028673</v>
          </cell>
          <cell r="I2148" t="str">
            <v>menit</v>
          </cell>
          <cell r="N2148" t="str">
            <v>mata pembayaran.</v>
          </cell>
        </row>
        <row r="2149">
          <cell r="L2149">
            <v>3</v>
          </cell>
          <cell r="N2149" t="str">
            <v>Biaya satuan untuk peralatan sudah termasuk bahan bakar, bahan habis dipakai dan operator.</v>
          </cell>
        </row>
        <row r="2150">
          <cell r="L2150">
            <v>4</v>
          </cell>
          <cell r="N2150" t="str">
            <v>Biaya satuan sudah termasuk pengeluaran untuk seluruh pajak yang berkaitan (tetapi tidak termasuk PPN</v>
          </cell>
        </row>
        <row r="2151">
          <cell r="C2151" t="str">
            <v>Kapasitas Produksi / Jam   =</v>
          </cell>
          <cell r="E2151" t="str">
            <v>V x Fa x 60</v>
          </cell>
          <cell r="G2151" t="str">
            <v>Q2</v>
          </cell>
          <cell r="H2151">
            <v>7.7103044899363491</v>
          </cell>
          <cell r="I2151" t="str">
            <v xml:space="preserve">M3 / Jam </v>
          </cell>
          <cell r="N2151" t="str">
            <v>yang dibayar dari kontrak) dan biaya-biaya lainnya.</v>
          </cell>
        </row>
        <row r="2152">
          <cell r="E2152" t="str">
            <v xml:space="preserve">    Fk x Ts1</v>
          </cell>
        </row>
        <row r="2155">
          <cell r="C2155" t="str">
            <v>Koefisien Alat / m3</v>
          </cell>
          <cell r="D2155" t="str">
            <v xml:space="preserve"> =  1  :  Q2</v>
          </cell>
          <cell r="G2155" t="str">
            <v>(E08)</v>
          </cell>
          <cell r="H2155">
            <v>0.12969656403391344</v>
          </cell>
          <cell r="I2155" t="str">
            <v>Jam</v>
          </cell>
        </row>
        <row r="2160">
          <cell r="J2160" t="str">
            <v>Berlanjut ke halaman berikut</v>
          </cell>
        </row>
        <row r="2161">
          <cell r="A2161" t="str">
            <v>ITEM PEMBAYARAN NO.</v>
          </cell>
          <cell r="D2161" t="str">
            <v>:  3.1.(7)</v>
          </cell>
          <cell r="J2161" t="str">
            <v>Analisa EI-312</v>
          </cell>
        </row>
        <row r="2162">
          <cell r="A2162" t="str">
            <v>JENIS PEKERJAAN</v>
          </cell>
          <cell r="D2162" t="str">
            <v>:  Pembongk Perk Beraspal dg Cold Milling Machine</v>
          </cell>
        </row>
        <row r="2163">
          <cell r="A2163" t="str">
            <v>SATUAN PEMBAYARAN</v>
          </cell>
          <cell r="D2163" t="str">
            <v>:  M3</v>
          </cell>
          <cell r="H2163" t="str">
            <v xml:space="preserve"> 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 xml:space="preserve"> 2.c</v>
          </cell>
          <cell r="C2169" t="str">
            <v>ALAT  BANTU</v>
          </cell>
        </row>
        <row r="2170">
          <cell r="C2170" t="str">
            <v>Diperlukan alat-alat bantu kecil</v>
          </cell>
          <cell r="J2170" t="str">
            <v>Lump Sump</v>
          </cell>
        </row>
        <row r="2171">
          <cell r="C2171" t="str">
            <v>- Pahat / Tatah</v>
          </cell>
          <cell r="D2171" t="str">
            <v>=  2  buah</v>
          </cell>
        </row>
        <row r="2172">
          <cell r="C2172" t="str">
            <v>- Palu Besar</v>
          </cell>
          <cell r="D2172" t="str">
            <v>=  2  buah</v>
          </cell>
        </row>
        <row r="2174">
          <cell r="A2174" t="str">
            <v xml:space="preserve">   3.</v>
          </cell>
          <cell r="C2174" t="str">
            <v>TENAGA</v>
          </cell>
        </row>
        <row r="2175">
          <cell r="C2175" t="str">
            <v>Produksi menentukan : COLD MILLING</v>
          </cell>
          <cell r="G2175" t="str">
            <v>Q1</v>
          </cell>
          <cell r="H2175">
            <v>33.479999999999997</v>
          </cell>
          <cell r="I2175" t="str">
            <v>M3/Jam</v>
          </cell>
        </row>
        <row r="2176">
          <cell r="C2176" t="str">
            <v>Produksi Galian / hari  =  Tk x Q1</v>
          </cell>
          <cell r="G2176" t="str">
            <v>Qt</v>
          </cell>
          <cell r="H2176">
            <v>234.35999999999999</v>
          </cell>
          <cell r="I2176" t="str">
            <v>M2</v>
          </cell>
        </row>
        <row r="2177">
          <cell r="C2177" t="str">
            <v>Kebutuhan tenaga :</v>
          </cell>
        </row>
        <row r="2178">
          <cell r="D2178" t="str">
            <v>- Pekerja</v>
          </cell>
          <cell r="G2178" t="str">
            <v>P</v>
          </cell>
          <cell r="H2178">
            <v>2</v>
          </cell>
          <cell r="I2178" t="str">
            <v>orang</v>
          </cell>
        </row>
        <row r="2179">
          <cell r="D2179" t="str">
            <v>- Mandor</v>
          </cell>
          <cell r="G2179" t="str">
            <v>M</v>
          </cell>
          <cell r="H2179">
            <v>1</v>
          </cell>
          <cell r="I2179" t="str">
            <v>orang</v>
          </cell>
        </row>
        <row r="2181">
          <cell r="C2181" t="str">
            <v>Koefisien tenaga / M3   :</v>
          </cell>
        </row>
        <row r="2182">
          <cell r="D2182" t="str">
            <v>- Pekerja</v>
          </cell>
          <cell r="E2182" t="str">
            <v>= (Tk x P) : Qt</v>
          </cell>
          <cell r="G2182" t="str">
            <v>(L01)</v>
          </cell>
          <cell r="H2182">
            <v>5.9737156511350066E-2</v>
          </cell>
          <cell r="I2182" t="str">
            <v>Jam</v>
          </cell>
        </row>
        <row r="2183">
          <cell r="D2183" t="str">
            <v>- Mandor</v>
          </cell>
          <cell r="E2183" t="str">
            <v>= (Tk x M) : Qt</v>
          </cell>
          <cell r="G2183" t="str">
            <v>(L03)</v>
          </cell>
          <cell r="H2183">
            <v>2.9868578255675033E-2</v>
          </cell>
          <cell r="I2183" t="str">
            <v>Jam</v>
          </cell>
        </row>
        <row r="2185">
          <cell r="A2185" t="str">
            <v>4.</v>
          </cell>
          <cell r="C2185" t="str">
            <v>HARGA DASAR SATUAN UPAH, BAHAN DAN ALAT</v>
          </cell>
        </row>
        <row r="2186">
          <cell r="C2186" t="str">
            <v>Lihat lampiran.</v>
          </cell>
        </row>
        <row r="2188">
          <cell r="A2188" t="str">
            <v>5.</v>
          </cell>
          <cell r="C2188" t="str">
            <v>ANALISA HARGA SATUAN PEKERJAAN</v>
          </cell>
        </row>
        <row r="2189">
          <cell r="C2189" t="str">
            <v>Lihat perhitungan dalam FORMULIR STANDAR UNTUK</v>
          </cell>
        </row>
        <row r="2190">
          <cell r="C2190" t="str">
            <v>PEREKEMAN ANALISA MASING-MASING HARGA</v>
          </cell>
        </row>
        <row r="2191">
          <cell r="C2191" t="str">
            <v>SATUAN.</v>
          </cell>
        </row>
        <row r="2192">
          <cell r="C2192" t="str">
            <v>Didapat Harga Satuan Pekerjaan :</v>
          </cell>
        </row>
        <row r="2194">
          <cell r="C2194" t="str">
            <v xml:space="preserve">Rp.  </v>
          </cell>
          <cell r="D2194">
            <v>60431.540919435771</v>
          </cell>
          <cell r="E2194" t="str">
            <v xml:space="preserve"> / M2</v>
          </cell>
        </row>
        <row r="2197">
          <cell r="A2197" t="str">
            <v>6.</v>
          </cell>
          <cell r="C2197" t="str">
            <v>WAKTU PELAKSANAAN YANG DIPERLUKAN</v>
          </cell>
        </row>
        <row r="2198">
          <cell r="C2198" t="str">
            <v>Masa Pelaksanaan :</v>
          </cell>
          <cell r="D2198" t="str">
            <v>. . . . . . . . . . . .</v>
          </cell>
          <cell r="E2198" t="str">
            <v>bulan</v>
          </cell>
        </row>
        <row r="2200">
          <cell r="A2200" t="str">
            <v>7.</v>
          </cell>
          <cell r="C2200" t="str">
            <v>VOLUME PEKERJAAN YANG DIPERLUKAN</v>
          </cell>
        </row>
        <row r="2201">
          <cell r="C2201" t="str">
            <v>Volume pekerjaan  :</v>
          </cell>
          <cell r="D2201">
            <v>0</v>
          </cell>
          <cell r="E2201" t="str">
            <v>M3</v>
          </cell>
        </row>
        <row r="2217">
          <cell r="A2217" t="str">
            <v>ITEM PEMBAYARAN NO.</v>
          </cell>
          <cell r="D2217" t="str">
            <v>:  3.1.(8)</v>
          </cell>
          <cell r="J2217" t="str">
            <v>=T2272</v>
          </cell>
        </row>
        <row r="2218">
          <cell r="A2218" t="str">
            <v>JENIS PEKERJAAN</v>
          </cell>
          <cell r="D2218" t="str">
            <v>:  Pembongk Perk Beraspal tanpa Cold Milling Machine</v>
          </cell>
        </row>
        <row r="2219">
          <cell r="A2219" t="str">
            <v>SATUAN PEMBAYARAN</v>
          </cell>
          <cell r="D2219" t="str">
            <v>:  M3</v>
          </cell>
          <cell r="H2219" t="str">
            <v xml:space="preserve">         URAIAN ANALISA HARGA SATUAN</v>
          </cell>
        </row>
        <row r="2222">
          <cell r="A2222" t="str">
            <v>No.</v>
          </cell>
          <cell r="C2222" t="str">
            <v>U R A I A N</v>
          </cell>
          <cell r="G2222" t="str">
            <v>KODE</v>
          </cell>
          <cell r="H2222" t="str">
            <v>KOEF.</v>
          </cell>
          <cell r="I2222" t="str">
            <v>SATUAN</v>
          </cell>
          <cell r="J2222" t="str">
            <v>KETERANGAN</v>
          </cell>
        </row>
        <row r="2225">
          <cell r="A2225" t="str">
            <v>I.</v>
          </cell>
          <cell r="C2225" t="str">
            <v>ASUMSI</v>
          </cell>
        </row>
        <row r="2226">
          <cell r="A2226">
            <v>1</v>
          </cell>
          <cell r="C2226" t="str">
            <v>Pekerjaan dilakukan secara mekanik/manual</v>
          </cell>
        </row>
        <row r="2227">
          <cell r="A2227">
            <v>2</v>
          </cell>
          <cell r="C2227" t="str">
            <v>Lokasi pekerjaan : sepanjang jalan</v>
          </cell>
        </row>
        <row r="2228">
          <cell r="A2228">
            <v>3</v>
          </cell>
          <cell r="C2228" t="str">
            <v>Kondisi Jalan   :  sedang / baik</v>
          </cell>
        </row>
        <row r="2229">
          <cell r="A2229">
            <v>4</v>
          </cell>
          <cell r="C2229" t="str">
            <v>Jam kerja efektif per-hari</v>
          </cell>
          <cell r="G2229" t="str">
            <v>Tk</v>
          </cell>
          <cell r="H2229">
            <v>7</v>
          </cell>
          <cell r="I2229" t="str">
            <v>Jam</v>
          </cell>
        </row>
        <row r="2230">
          <cell r="A2230">
            <v>5</v>
          </cell>
          <cell r="C2230" t="str">
            <v>Faktor pengembangan bahan</v>
          </cell>
          <cell r="G2230" t="str">
            <v>Fk</v>
          </cell>
          <cell r="H2230">
            <v>1.24</v>
          </cell>
          <cell r="I2230" t="str">
            <v>-</v>
          </cell>
        </row>
        <row r="2233">
          <cell r="A2233" t="str">
            <v>II.</v>
          </cell>
          <cell r="C2233" t="str">
            <v>URUTAN KERJA</v>
          </cell>
        </row>
        <row r="2234">
          <cell r="A2234">
            <v>1</v>
          </cell>
          <cell r="C2234" t="str">
            <v>Aspal yg dikeruk umumnya berada di badan jalan</v>
          </cell>
        </row>
        <row r="2235">
          <cell r="A2235">
            <v>2</v>
          </cell>
          <cell r="C2235" t="str">
            <v>Pengerukan dilakukan dengan Jack Hammer dan</v>
          </cell>
        </row>
        <row r="2236">
          <cell r="C2236" t="str">
            <v>dimuat ke dalam truck secara manual</v>
          </cell>
        </row>
        <row r="2237">
          <cell r="A2237">
            <v>3</v>
          </cell>
          <cell r="C2237" t="str">
            <v>Dump Truck membuang material hasil galian keluar</v>
          </cell>
        </row>
        <row r="2238">
          <cell r="C2238" t="str">
            <v>lokasi jalan sejauh :</v>
          </cell>
          <cell r="G2238" t="str">
            <v>L</v>
          </cell>
          <cell r="H2238">
            <v>5</v>
          </cell>
          <cell r="I2238" t="str">
            <v>Km</v>
          </cell>
        </row>
        <row r="2242">
          <cell r="A2242" t="str">
            <v>III.</v>
          </cell>
          <cell r="C2242" t="str">
            <v>PEMAKAIAN BAHAN, ALAT DAN TENAGA</v>
          </cell>
        </row>
        <row r="2244">
          <cell r="A2244" t="str">
            <v xml:space="preserve">   1.</v>
          </cell>
          <cell r="C2244" t="str">
            <v>BAHAN</v>
          </cell>
        </row>
        <row r="2245">
          <cell r="C2245" t="str">
            <v>Tidak ada bahan yang diperlukan</v>
          </cell>
        </row>
        <row r="2248">
          <cell r="A2248" t="str">
            <v xml:space="preserve">   2.</v>
          </cell>
          <cell r="C2248" t="str">
            <v>ALAT</v>
          </cell>
        </row>
        <row r="2249">
          <cell r="A2249" t="str">
            <v xml:space="preserve">   2.a.</v>
          </cell>
          <cell r="C2249" t="str">
            <v>JACK HAMMER, COMPRESSOR</v>
          </cell>
        </row>
        <row r="2250">
          <cell r="C2250" t="str">
            <v>Produksi per jam</v>
          </cell>
          <cell r="G2250" t="str">
            <v>Q1</v>
          </cell>
          <cell r="H2250">
            <v>1</v>
          </cell>
          <cell r="I2250" t="str">
            <v>M3 / Jam</v>
          </cell>
        </row>
        <row r="2252">
          <cell r="C2252" t="str">
            <v>Koefisien Alat / m3</v>
          </cell>
          <cell r="D2252" t="str">
            <v xml:space="preserve"> =  1  :  Q1</v>
          </cell>
          <cell r="H2252">
            <v>1</v>
          </cell>
          <cell r="I2252" t="str">
            <v>Jam</v>
          </cell>
        </row>
        <row r="2255">
          <cell r="A2255" t="str">
            <v xml:space="preserve">   2.b.</v>
          </cell>
          <cell r="C2255" t="str">
            <v>DUMP TRUCK</v>
          </cell>
          <cell r="G2255" t="str">
            <v>(E08)</v>
          </cell>
        </row>
        <row r="2256">
          <cell r="C2256" t="str">
            <v>Kapasitas bak</v>
          </cell>
          <cell r="G2256" t="str">
            <v>V</v>
          </cell>
          <cell r="H2256">
            <v>4</v>
          </cell>
          <cell r="I2256" t="str">
            <v>M3</v>
          </cell>
        </row>
        <row r="2257">
          <cell r="C2257" t="str">
            <v>Faktor  efisiensi alat</v>
          </cell>
          <cell r="G2257" t="str">
            <v>Fa</v>
          </cell>
          <cell r="H2257">
            <v>0.83</v>
          </cell>
          <cell r="I2257" t="str">
            <v>-</v>
          </cell>
        </row>
        <row r="2258">
          <cell r="C2258" t="str">
            <v>Kecepatan rata-rata bermuatan</v>
          </cell>
          <cell r="G2258" t="str">
            <v>v1</v>
          </cell>
          <cell r="H2258">
            <v>45</v>
          </cell>
          <cell r="I2258" t="str">
            <v>KM/Jam</v>
          </cell>
        </row>
        <row r="2259">
          <cell r="C2259" t="str">
            <v>Kecepatan rata-rata kosong</v>
          </cell>
          <cell r="G2259" t="str">
            <v>v2</v>
          </cell>
          <cell r="H2259">
            <v>60</v>
          </cell>
          <cell r="I2259" t="str">
            <v>KM/Jam</v>
          </cell>
        </row>
        <row r="2260">
          <cell r="C2260" t="str">
            <v>Waktu  siklus</v>
          </cell>
          <cell r="G2260" t="str">
            <v>Ts1</v>
          </cell>
          <cell r="I2260" t="str">
            <v>menit</v>
          </cell>
        </row>
        <row r="2261">
          <cell r="C2261" t="str">
            <v>- Waktu tempuh isi</v>
          </cell>
          <cell r="E2261" t="str">
            <v>=   (L  :  v1)  x  60</v>
          </cell>
          <cell r="G2261" t="str">
            <v>T1</v>
          </cell>
          <cell r="H2261">
            <v>6.6666666666666661</v>
          </cell>
          <cell r="I2261" t="str">
            <v>menit</v>
          </cell>
        </row>
        <row r="2262">
          <cell r="C2262" t="str">
            <v>- Waktu tempuh kosong</v>
          </cell>
          <cell r="E2262" t="str">
            <v>=   (L  :  v2)  x  60</v>
          </cell>
          <cell r="G2262" t="str">
            <v>T2</v>
          </cell>
          <cell r="H2262">
            <v>5</v>
          </cell>
          <cell r="I2262" t="str">
            <v>menit</v>
          </cell>
        </row>
        <row r="2263">
          <cell r="C2263" t="str">
            <v>- Muat</v>
          </cell>
          <cell r="E2263" t="str">
            <v>=   (V  :  Q1) x 60</v>
          </cell>
          <cell r="G2263" t="str">
            <v>T3</v>
          </cell>
          <cell r="H2263">
            <v>240</v>
          </cell>
          <cell r="I2263" t="str">
            <v>menit</v>
          </cell>
        </row>
        <row r="2264">
          <cell r="C2264" t="str">
            <v>- Lain-lain</v>
          </cell>
          <cell r="G2264" t="str">
            <v>T4</v>
          </cell>
          <cell r="H2264">
            <v>2</v>
          </cell>
          <cell r="I2264" t="str">
            <v>menit</v>
          </cell>
        </row>
        <row r="2265">
          <cell r="G2265" t="str">
            <v>Ts1</v>
          </cell>
          <cell r="H2265">
            <v>253.66666666666666</v>
          </cell>
          <cell r="I2265" t="str">
            <v>menit</v>
          </cell>
        </row>
        <row r="2268">
          <cell r="C2268" t="str">
            <v>Kapasitas Produksi / Jam   =</v>
          </cell>
          <cell r="E2268" t="str">
            <v>V x Fa x 60</v>
          </cell>
          <cell r="G2268" t="str">
            <v>Q2</v>
          </cell>
          <cell r="H2268">
            <v>0.63329235725488531</v>
          </cell>
          <cell r="I2268" t="str">
            <v xml:space="preserve">M3 / Jam </v>
          </cell>
        </row>
        <row r="2269">
          <cell r="E2269" t="str">
            <v xml:space="preserve">    Fk x Ts1</v>
          </cell>
        </row>
        <row r="2272">
          <cell r="C2272" t="str">
            <v>Koefisien Alat / m3</v>
          </cell>
          <cell r="D2272" t="str">
            <v xml:space="preserve"> =  1  :  Q2</v>
          </cell>
          <cell r="G2272" t="str">
            <v>(E08)</v>
          </cell>
          <cell r="H2272">
            <v>1.5790495314591702</v>
          </cell>
          <cell r="I2272" t="str">
            <v>Jam</v>
          </cell>
        </row>
        <row r="2274">
          <cell r="C2274" t="str">
            <v/>
          </cell>
        </row>
        <row r="2275">
          <cell r="C2275" t="str">
            <v/>
          </cell>
        </row>
        <row r="2277">
          <cell r="J2277" t="str">
            <v>Berlanjut ke halaman berikut</v>
          </cell>
        </row>
        <row r="2278">
          <cell r="A2278" t="str">
            <v>ITEM PEMBAYARAN NO.</v>
          </cell>
          <cell r="D2278" t="str">
            <v>:  3.1.(8)</v>
          </cell>
          <cell r="J2278" t="str">
            <v>=T2272</v>
          </cell>
        </row>
        <row r="2279">
          <cell r="A2279" t="str">
            <v>JENIS PEKERJAAN</v>
          </cell>
          <cell r="D2279" t="str">
            <v>:  Pembongk Perk Beraspal tanpa Cold Milling Machine</v>
          </cell>
        </row>
        <row r="2280">
          <cell r="A2280" t="str">
            <v>SATUAN PEMBAYARAN</v>
          </cell>
          <cell r="D2280" t="str">
            <v>:  M3</v>
          </cell>
          <cell r="H2280" t="str">
            <v xml:space="preserve">         URAIAN ANALISA HARGA SATUAN</v>
          </cell>
        </row>
        <row r="2281">
          <cell r="J2281" t="str">
            <v>Lanjutan</v>
          </cell>
        </row>
        <row r="2283">
          <cell r="A2283" t="str">
            <v>No.</v>
          </cell>
          <cell r="C2283" t="str">
            <v>U R A I A N</v>
          </cell>
          <cell r="G2283" t="str">
            <v>KODE</v>
          </cell>
          <cell r="H2283" t="str">
            <v>KOEF.</v>
          </cell>
          <cell r="I2283" t="str">
            <v>SATUAN</v>
          </cell>
          <cell r="J2283" t="str">
            <v>KETERANGAN</v>
          </cell>
        </row>
        <row r="2286">
          <cell r="A2286" t="str">
            <v xml:space="preserve"> 2.c</v>
          </cell>
          <cell r="C2286" t="str">
            <v>ALAT  BANTU</v>
          </cell>
        </row>
        <row r="2287">
          <cell r="C2287" t="str">
            <v>Diperlukan alat-alat bantu kecil</v>
          </cell>
          <cell r="J2287" t="str">
            <v>Lump Sump</v>
          </cell>
        </row>
        <row r="2288">
          <cell r="C2288" t="str">
            <v>- Sekop</v>
          </cell>
          <cell r="D2288" t="str">
            <v>= 2 buah</v>
          </cell>
        </row>
        <row r="2289">
          <cell r="C2289" t="str">
            <v>- Kereta Sorong</v>
          </cell>
          <cell r="D2289" t="str">
            <v>= 2 buah</v>
          </cell>
        </row>
        <row r="2291">
          <cell r="A2291" t="str">
            <v xml:space="preserve">   3.</v>
          </cell>
          <cell r="C2291" t="str">
            <v>TENAGA</v>
          </cell>
        </row>
        <row r="2292">
          <cell r="C2292" t="str">
            <v>Produksi menentukan : Jack Hammer</v>
          </cell>
          <cell r="G2292" t="str">
            <v>Q1</v>
          </cell>
          <cell r="H2292">
            <v>1</v>
          </cell>
          <cell r="I2292" t="str">
            <v>M3/Jam</v>
          </cell>
        </row>
        <row r="2293">
          <cell r="C2293" t="str">
            <v>Produksi Galian / hari  =  Tk x Q1</v>
          </cell>
          <cell r="G2293" t="str">
            <v>Qt</v>
          </cell>
          <cell r="H2293">
            <v>7</v>
          </cell>
          <cell r="I2293" t="str">
            <v>M3</v>
          </cell>
        </row>
        <row r="2294">
          <cell r="C2294" t="str">
            <v>Kebutuhan tenaga :</v>
          </cell>
        </row>
        <row r="2295">
          <cell r="D2295" t="str">
            <v>- Pekerja</v>
          </cell>
          <cell r="G2295" t="str">
            <v>P</v>
          </cell>
          <cell r="H2295">
            <v>2</v>
          </cell>
          <cell r="I2295" t="str">
            <v>orang</v>
          </cell>
        </row>
        <row r="2296">
          <cell r="D2296" t="str">
            <v>- Mandor</v>
          </cell>
          <cell r="G2296" t="str">
            <v>M</v>
          </cell>
          <cell r="H2296">
            <v>1</v>
          </cell>
          <cell r="I2296" t="str">
            <v>orang</v>
          </cell>
        </row>
        <row r="2298">
          <cell r="C2298" t="str">
            <v>Koefisien tenaga / M3   :</v>
          </cell>
        </row>
        <row r="2299">
          <cell r="D2299" t="str">
            <v>- Pekerja</v>
          </cell>
          <cell r="E2299" t="str">
            <v>= (Tk x P) : Qt</v>
          </cell>
          <cell r="G2299" t="str">
            <v>(L01)</v>
          </cell>
          <cell r="H2299">
            <v>2</v>
          </cell>
          <cell r="I2299" t="str">
            <v>Jam</v>
          </cell>
        </row>
        <row r="2300">
          <cell r="D2300" t="str">
            <v>- Mandor</v>
          </cell>
          <cell r="E2300" t="str">
            <v>= (Tk x M) : Qt</v>
          </cell>
          <cell r="G2300" t="str">
            <v>(L03)</v>
          </cell>
          <cell r="H2300">
            <v>1</v>
          </cell>
          <cell r="I2300" t="str">
            <v>Jam</v>
          </cell>
        </row>
        <row r="2302">
          <cell r="A2302" t="str">
            <v>4.</v>
          </cell>
          <cell r="C2302" t="str">
            <v>HARGA DASAR SATUAN UPAH, BAHAN DAN ALAT</v>
          </cell>
        </row>
        <row r="2303">
          <cell r="C2303" t="str">
            <v>Lihat lampiran.</v>
          </cell>
        </row>
        <row r="2305">
          <cell r="A2305" t="str">
            <v>5.</v>
          </cell>
          <cell r="C2305" t="str">
            <v>ANALISA HARGA SATUAN PEKERJAAN</v>
          </cell>
        </row>
        <row r="2306">
          <cell r="C2306" t="str">
            <v>Lihat perhitungan dalam FORMULIR STANDAR UNTUK</v>
          </cell>
        </row>
        <row r="2307">
          <cell r="C2307" t="str">
            <v>PEREKEMAN ANALISA MASING-MASING HARGA</v>
          </cell>
        </row>
        <row r="2308">
          <cell r="C2308" t="str">
            <v>SATUAN.</v>
          </cell>
        </row>
        <row r="2309">
          <cell r="C2309" t="str">
            <v>Didapat Harga Satuan Pekerjaan :</v>
          </cell>
        </row>
        <row r="2311">
          <cell r="C2311" t="str">
            <v xml:space="preserve">Rp.  </v>
          </cell>
          <cell r="D2311">
            <v>1633771.8260014895</v>
          </cell>
          <cell r="E2311" t="str">
            <v xml:space="preserve"> / M2</v>
          </cell>
        </row>
        <row r="2314">
          <cell r="A2314" t="str">
            <v>6.</v>
          </cell>
          <cell r="C2314" t="str">
            <v>WAKTU PELAKSANAAN YANG DIPERLUKAN</v>
          </cell>
        </row>
        <row r="2315">
          <cell r="C2315" t="str">
            <v>Masa Pelaksanaan :</v>
          </cell>
          <cell r="D2315" t="str">
            <v>. . . . . . . . . . . .</v>
          </cell>
          <cell r="E2315" t="str">
            <v>bulan</v>
          </cell>
        </row>
        <row r="2317">
          <cell r="A2317" t="str">
            <v>7.</v>
          </cell>
          <cell r="C2317" t="str">
            <v>VOLUME PEKERJAAN YANG DIPERLUKAN</v>
          </cell>
        </row>
        <row r="2318">
          <cell r="C2318" t="str">
            <v>Volume pekerjaan  :</v>
          </cell>
          <cell r="D2318">
            <v>0</v>
          </cell>
          <cell r="E2318" t="str">
            <v>M3</v>
          </cell>
        </row>
        <row r="2335">
          <cell r="A2335" t="str">
            <v>ITEM PEMBAYARAN NO.</v>
          </cell>
          <cell r="D2335" t="str">
            <v xml:space="preserve">:  3.4 </v>
          </cell>
          <cell r="J2335" t="str">
            <v>Analisa EI-312</v>
          </cell>
          <cell r="T2335" t="str">
            <v>Analisa EI-312</v>
          </cell>
        </row>
        <row r="2336">
          <cell r="A2336" t="str">
            <v>JENIS PEKERJAAN</v>
          </cell>
          <cell r="D2336" t="str">
            <v>:  Pengupasan Permukaan Aspal Lama dan Pencampuran Kembali</v>
          </cell>
        </row>
        <row r="2337">
          <cell r="A2337" t="str">
            <v>SATUAN PEMBAYARAN</v>
          </cell>
          <cell r="D2337" t="str">
            <v>:  M2</v>
          </cell>
          <cell r="H2337" t="str">
            <v xml:space="preserve">         URAIAN ANALISA HARGA SATUAN</v>
          </cell>
          <cell r="L2337" t="str">
            <v>FORMULIR STANDAR UNTUK</v>
          </cell>
        </row>
        <row r="2338">
          <cell r="L2338" t="str">
            <v>PEREKAMAN ANALISA MASING-MASING HARGA SATUAN</v>
          </cell>
        </row>
        <row r="2339">
          <cell r="L2339" t="str">
            <v/>
          </cell>
        </row>
        <row r="2340">
          <cell r="A2340" t="str">
            <v>No.</v>
          </cell>
          <cell r="C2340" t="str">
            <v>U R A I A N</v>
          </cell>
          <cell r="G2340" t="str">
            <v>KODE</v>
          </cell>
          <cell r="H2340" t="str">
            <v>KOEF.</v>
          </cell>
          <cell r="I2340" t="str">
            <v>SATUAN</v>
          </cell>
          <cell r="J2340" t="str">
            <v>KETERANGAN</v>
          </cell>
        </row>
        <row r="2342">
          <cell r="L2342" t="str">
            <v>PROYEK</v>
          </cell>
          <cell r="O2342" t="str">
            <v>:</v>
          </cell>
        </row>
        <row r="2343">
          <cell r="A2343" t="str">
            <v>I.</v>
          </cell>
          <cell r="C2343" t="str">
            <v>ASUMSI</v>
          </cell>
          <cell r="L2343" t="str">
            <v>No. PAKET KONTRAK</v>
          </cell>
          <cell r="O2343" t="str">
            <v>:</v>
          </cell>
        </row>
        <row r="2344">
          <cell r="A2344">
            <v>1</v>
          </cell>
          <cell r="C2344" t="str">
            <v>Pekerjaan dilakukan secara mekananik</v>
          </cell>
          <cell r="L2344" t="str">
            <v>NAMA PAKET</v>
          </cell>
          <cell r="O2344" t="str">
            <v>:</v>
          </cell>
        </row>
        <row r="2345">
          <cell r="A2345">
            <v>2</v>
          </cell>
          <cell r="C2345" t="str">
            <v>Lokasi pekerjaan : sepanjang jalan</v>
          </cell>
          <cell r="L2345" t="str">
            <v>PROP / KAB / KODYA</v>
          </cell>
          <cell r="O2345" t="str">
            <v>:</v>
          </cell>
        </row>
        <row r="2346">
          <cell r="A2346">
            <v>3</v>
          </cell>
          <cell r="C2346" t="str">
            <v>Kondisi Jalan   :  sedang / baik</v>
          </cell>
          <cell r="L2346" t="str">
            <v>ITEM PEMBAYARAN NO.</v>
          </cell>
          <cell r="O2346" t="str">
            <v xml:space="preserve">:  3.4 </v>
          </cell>
          <cell r="R2346" t="str">
            <v>PERKIRAAN VOL. PEK.</v>
          </cell>
          <cell r="T2346" t="str">
            <v>:</v>
          </cell>
          <cell r="U2346">
            <v>0</v>
          </cell>
        </row>
        <row r="2347">
          <cell r="A2347">
            <v>4</v>
          </cell>
          <cell r="C2347" t="str">
            <v>Jam kerja efektif per-hari</v>
          </cell>
          <cell r="G2347" t="str">
            <v>Tk</v>
          </cell>
          <cell r="H2347">
            <v>7</v>
          </cell>
          <cell r="I2347" t="str">
            <v>Jam</v>
          </cell>
          <cell r="L2347" t="str">
            <v>JENIS PEKERJAAN</v>
          </cell>
          <cell r="O2347" t="str">
            <v>:  Pengupasan Permukaan Aspal Lama dan Pencampuran Kembali</v>
          </cell>
          <cell r="R2347" t="str">
            <v>TOTAL HARGA (Rp.)</v>
          </cell>
          <cell r="T2347" t="str">
            <v>:</v>
          </cell>
          <cell r="U2347">
            <v>0</v>
          </cell>
        </row>
        <row r="2348">
          <cell r="A2348">
            <v>5</v>
          </cell>
          <cell r="C2348" t="str">
            <v>Faktor pengembangan bahan</v>
          </cell>
          <cell r="G2348" t="str">
            <v>Fk</v>
          </cell>
          <cell r="H2348">
            <v>1.24</v>
          </cell>
          <cell r="I2348" t="str">
            <v>-</v>
          </cell>
          <cell r="L2348" t="str">
            <v>SATUAN PEMBAYARAN</v>
          </cell>
          <cell r="O2348" t="str">
            <v>:  M2</v>
          </cell>
          <cell r="R2348" t="str">
            <v>% THD. BIAYA PROYEK</v>
          </cell>
          <cell r="T2348" t="str">
            <v>:</v>
          </cell>
          <cell r="U2348" t="e">
            <v>#DIV/0!</v>
          </cell>
        </row>
        <row r="2349">
          <cell r="A2349">
            <v>6</v>
          </cell>
          <cell r="C2349" t="str">
            <v>Tebal penggaruan 15 cm</v>
          </cell>
        </row>
        <row r="2351">
          <cell r="A2351" t="str">
            <v>II.</v>
          </cell>
          <cell r="C2351" t="str">
            <v>URUTAN KERJA</v>
          </cell>
          <cell r="Q2351" t="str">
            <v>PERKIRAAN</v>
          </cell>
          <cell r="R2351" t="str">
            <v>HARGA</v>
          </cell>
          <cell r="S2351" t="str">
            <v>JUMLAH</v>
          </cell>
        </row>
        <row r="2352">
          <cell r="A2352">
            <v>1</v>
          </cell>
          <cell r="C2352" t="str">
            <v>Penggaruan perkerasan dengan alat cold recycler</v>
          </cell>
          <cell r="L2352" t="str">
            <v>NO.</v>
          </cell>
          <cell r="N2352" t="str">
            <v>KOMPONEN</v>
          </cell>
          <cell r="P2352" t="str">
            <v>SATUAN</v>
          </cell>
          <cell r="Q2352" t="str">
            <v>KUANTITAS</v>
          </cell>
          <cell r="R2352" t="str">
            <v>SATUAN</v>
          </cell>
          <cell r="S2352" t="str">
            <v>HARGA</v>
          </cell>
        </row>
        <row r="2353">
          <cell r="A2353">
            <v>2</v>
          </cell>
          <cell r="C2353" t="str">
            <v xml:space="preserve">Pencampuran kembali dengan bahan pengikat di dalam </v>
          </cell>
          <cell r="R2353" t="str">
            <v>(Rp.)</v>
          </cell>
          <cell r="S2353" t="str">
            <v>(Rp.)</v>
          </cell>
        </row>
        <row r="2354">
          <cell r="C2354" t="str">
            <v>cold recycler</v>
          </cell>
        </row>
        <row r="2355">
          <cell r="A2355">
            <v>3</v>
          </cell>
          <cell r="C2355" t="str">
            <v>Penghamparan langsung dari alat cold recycler</v>
          </cell>
        </row>
        <row r="2356">
          <cell r="A2356">
            <v>4</v>
          </cell>
          <cell r="C2356" t="str">
            <v>Pemadatan dengan alat pemadat tandem roller</v>
          </cell>
          <cell r="G2356" t="str">
            <v/>
          </cell>
          <cell r="H2356" t="str">
            <v/>
          </cell>
          <cell r="I2356" t="str">
            <v/>
          </cell>
          <cell r="L2356" t="str">
            <v>A.</v>
          </cell>
          <cell r="N2356" t="str">
            <v>TENAGA</v>
          </cell>
        </row>
        <row r="2358">
          <cell r="L2358" t="str">
            <v>1.</v>
          </cell>
          <cell r="N2358" t="str">
            <v>Pekerja</v>
          </cell>
          <cell r="O2358" t="str">
            <v>(L01)</v>
          </cell>
          <cell r="P2358" t="str">
            <v>Jam</v>
          </cell>
          <cell r="Q2358">
            <v>2</v>
          </cell>
          <cell r="R2358">
            <v>2857.14</v>
          </cell>
          <cell r="U2358">
            <v>5714.28</v>
          </cell>
        </row>
        <row r="2359">
          <cell r="L2359" t="str">
            <v>2.</v>
          </cell>
          <cell r="N2359" t="str">
            <v>Mandor</v>
          </cell>
          <cell r="O2359" t="str">
            <v>(L03)</v>
          </cell>
          <cell r="P2359" t="str">
            <v>Jam</v>
          </cell>
          <cell r="Q2359">
            <v>0.5</v>
          </cell>
          <cell r="R2359">
            <v>3214.29</v>
          </cell>
          <cell r="U2359">
            <v>1607.145</v>
          </cell>
        </row>
        <row r="2360">
          <cell r="A2360" t="str">
            <v>III.</v>
          </cell>
          <cell r="C2360" t="str">
            <v>PEMAKAIAN BAHAN, ALAT DAN TENAGA</v>
          </cell>
        </row>
        <row r="2362">
          <cell r="A2362" t="str">
            <v xml:space="preserve">   1.</v>
          </cell>
          <cell r="C2362" t="str">
            <v>BAHAN</v>
          </cell>
          <cell r="Q2362" t="str">
            <v xml:space="preserve">JUMLAH HARGA TENAGA   </v>
          </cell>
          <cell r="U2362">
            <v>7321.4249999999993</v>
          </cell>
        </row>
        <row r="2363">
          <cell r="C2363" t="str">
            <v xml:space="preserve">Bahan pengikat (semen, aspal dan air) </v>
          </cell>
        </row>
        <row r="2364">
          <cell r="C2364" t="str">
            <v>- semen</v>
          </cell>
          <cell r="D2364">
            <v>0.06</v>
          </cell>
          <cell r="L2364" t="str">
            <v>B.</v>
          </cell>
          <cell r="N2364" t="str">
            <v>BAHAN</v>
          </cell>
        </row>
        <row r="2365">
          <cell r="C2365" t="str">
            <v>- aspal</v>
          </cell>
          <cell r="D2365">
            <v>0.03</v>
          </cell>
        </row>
        <row r="2366">
          <cell r="C2366" t="str">
            <v>- air</v>
          </cell>
        </row>
        <row r="2368">
          <cell r="A2368" t="str">
            <v xml:space="preserve">   2.</v>
          </cell>
          <cell r="C2368" t="str">
            <v>ALAT</v>
          </cell>
        </row>
        <row r="2369">
          <cell r="A2369" t="str">
            <v xml:space="preserve">   2.a.</v>
          </cell>
          <cell r="C2369" t="str">
            <v>COLD RECYCLER</v>
          </cell>
          <cell r="J2369" t="str">
            <v xml:space="preserve"> (E05/26/10/15)</v>
          </cell>
        </row>
        <row r="2370">
          <cell r="C2370" t="str">
            <v>Produksi per jam</v>
          </cell>
          <cell r="G2370" t="str">
            <v>Q1</v>
          </cell>
          <cell r="H2370">
            <v>2</v>
          </cell>
          <cell r="I2370" t="str">
            <v>M3 / Jam</v>
          </cell>
        </row>
        <row r="2372">
          <cell r="C2372" t="str">
            <v>Koefisien Alat / m3</v>
          </cell>
          <cell r="D2372" t="str">
            <v xml:space="preserve"> =  1  :  Q1</v>
          </cell>
          <cell r="G2372" t="str">
            <v>(E05/26)</v>
          </cell>
          <cell r="H2372">
            <v>0.5</v>
          </cell>
          <cell r="I2372" t="str">
            <v>Jam</v>
          </cell>
        </row>
        <row r="2375">
          <cell r="A2375" t="str">
            <v xml:space="preserve">   2.b.</v>
          </cell>
          <cell r="C2375" t="str">
            <v>WATER TANKER</v>
          </cell>
          <cell r="G2375" t="str">
            <v>(E08)</v>
          </cell>
        </row>
        <row r="2378">
          <cell r="A2378" t="str">
            <v xml:space="preserve">   2.c.</v>
          </cell>
          <cell r="C2378" t="str">
            <v>ASPHALT TANKER</v>
          </cell>
        </row>
        <row r="2381">
          <cell r="A2381" t="str">
            <v xml:space="preserve">   2.d.</v>
          </cell>
          <cell r="C2381" t="str">
            <v>CEMENT TANKER</v>
          </cell>
        </row>
        <row r="2397">
          <cell r="J2397" t="str">
            <v>Berlanjut ke halaman berikut</v>
          </cell>
        </row>
        <row r="2398">
          <cell r="A2398" t="str">
            <v>ITEM PEMBAYARAN NO.</v>
          </cell>
          <cell r="D2398" t="str">
            <v xml:space="preserve">:  3.4 </v>
          </cell>
          <cell r="J2398" t="str">
            <v>Analisa EI-312</v>
          </cell>
        </row>
        <row r="2399">
          <cell r="A2399" t="str">
            <v>JENIS PEKERJAAN</v>
          </cell>
          <cell r="D2399" t="str">
            <v>:  Pengupasan Permukaan Aspal Lama dan Pencampuran Kembali</v>
          </cell>
        </row>
        <row r="2400">
          <cell r="A2400" t="str">
            <v>SATUAN PEMBAYARAN</v>
          </cell>
          <cell r="D2400" t="str">
            <v>:  M2</v>
          </cell>
          <cell r="H2400" t="str">
            <v xml:space="preserve">         URAIAN ANALISA HARGA SATUAN</v>
          </cell>
        </row>
        <row r="2401">
          <cell r="J2401" t="str">
            <v>Lanjutan</v>
          </cell>
        </row>
        <row r="2403">
          <cell r="A2403" t="str">
            <v>No.</v>
          </cell>
          <cell r="C2403" t="str">
            <v>U R A I A N</v>
          </cell>
          <cell r="G2403" t="str">
            <v>KODE</v>
          </cell>
          <cell r="H2403" t="str">
            <v>KOEF.</v>
          </cell>
          <cell r="I2403" t="str">
            <v>SATUAN</v>
          </cell>
          <cell r="J2403" t="str">
            <v>KETERANGAN</v>
          </cell>
        </row>
        <row r="2406">
          <cell r="A2406" t="str">
            <v xml:space="preserve">   3.</v>
          </cell>
          <cell r="C2406" t="str">
            <v>TENAGA</v>
          </cell>
        </row>
        <row r="2407">
          <cell r="C2407" t="str">
            <v>Produksi menentukan :COLD RECYCLER</v>
          </cell>
          <cell r="G2407" t="str">
            <v>Q1</v>
          </cell>
          <cell r="H2407">
            <v>2</v>
          </cell>
          <cell r="I2407" t="str">
            <v>M2/Jam</v>
          </cell>
        </row>
        <row r="2408">
          <cell r="C2408" t="str">
            <v>Produksi Galian / hari  =  Tk x Q1</v>
          </cell>
          <cell r="G2408" t="str">
            <v>Qt</v>
          </cell>
          <cell r="H2408">
            <v>14</v>
          </cell>
          <cell r="I2408" t="str">
            <v>M3</v>
          </cell>
        </row>
        <row r="2409">
          <cell r="C2409" t="str">
            <v>Kebutuhan tenaga :</v>
          </cell>
        </row>
        <row r="2410">
          <cell r="D2410" t="str">
            <v>- Pekerja</v>
          </cell>
          <cell r="G2410" t="str">
            <v>P</v>
          </cell>
          <cell r="H2410">
            <v>4</v>
          </cell>
          <cell r="I2410" t="str">
            <v>orang</v>
          </cell>
        </row>
        <row r="2411">
          <cell r="D2411" t="str">
            <v>- Mandor</v>
          </cell>
          <cell r="G2411" t="str">
            <v>M</v>
          </cell>
          <cell r="H2411">
            <v>1</v>
          </cell>
          <cell r="I2411" t="str">
            <v>orang</v>
          </cell>
        </row>
        <row r="2413">
          <cell r="C2413" t="str">
            <v>Koefisien tenaga / M3   :</v>
          </cell>
        </row>
        <row r="2414">
          <cell r="D2414" t="str">
            <v>- Pekerja</v>
          </cell>
          <cell r="E2414" t="str">
            <v>= (Tk x P) : Qt</v>
          </cell>
          <cell r="G2414" t="str">
            <v>(L01)</v>
          </cell>
          <cell r="H2414">
            <v>2</v>
          </cell>
          <cell r="I2414" t="str">
            <v>Jam</v>
          </cell>
        </row>
        <row r="2415">
          <cell r="D2415" t="str">
            <v>- Mandor</v>
          </cell>
          <cell r="E2415" t="str">
            <v>= (Tk x M) : Qt</v>
          </cell>
          <cell r="G2415" t="str">
            <v>(L03)</v>
          </cell>
          <cell r="H2415">
            <v>0.5</v>
          </cell>
          <cell r="I2415" t="str">
            <v>Jam</v>
          </cell>
        </row>
        <row r="2417">
          <cell r="A2417" t="str">
            <v>4.</v>
          </cell>
          <cell r="C2417" t="str">
            <v>HARGA DASAR SATUAN UPAH, BAHAN DAN ALAT</v>
          </cell>
        </row>
        <row r="2418">
          <cell r="C2418" t="str">
            <v>Lihat lampiran.</v>
          </cell>
        </row>
        <row r="2420">
          <cell r="A2420" t="str">
            <v>5.</v>
          </cell>
          <cell r="C2420" t="str">
            <v>ANALISA HARGA SATUAN PEKERJAAN</v>
          </cell>
        </row>
        <row r="2421">
          <cell r="C2421" t="str">
            <v>Lihat perhitungan dalam FORMULIR STANDAR UNTUK</v>
          </cell>
        </row>
        <row r="2422">
          <cell r="C2422" t="str">
            <v>PEREKEMAN ANALISA MASING-MASING HARGA</v>
          </cell>
        </row>
        <row r="2423">
          <cell r="C2423" t="str">
            <v>SATUAN.</v>
          </cell>
        </row>
        <row r="2424">
          <cell r="C2424" t="str">
            <v>Didapat Harga Satuan Pekerjaan :</v>
          </cell>
        </row>
        <row r="2426">
          <cell r="C2426" t="str">
            <v xml:space="preserve">Rp.  </v>
          </cell>
          <cell r="D2426">
            <v>8053.5674999999992</v>
          </cell>
          <cell r="E2426" t="str">
            <v xml:space="preserve"> / M3</v>
          </cell>
        </row>
        <row r="2429">
          <cell r="A2429" t="str">
            <v>6.</v>
          </cell>
          <cell r="C2429" t="str">
            <v>WAKTU PELAKSANAAN YANG DIPERLUKAN</v>
          </cell>
        </row>
        <row r="2430">
          <cell r="C2430" t="str">
            <v>Masa Pelaksanaan :</v>
          </cell>
          <cell r="D2430" t="str">
            <v>. . . . . . . . . . . .</v>
          </cell>
          <cell r="E2430" t="str">
            <v>bulan</v>
          </cell>
        </row>
        <row r="2432">
          <cell r="A2432" t="str">
            <v>7.</v>
          </cell>
          <cell r="C2432" t="str">
            <v>VOLUME PEKERJAAN YANG DIPERLUKAN</v>
          </cell>
        </row>
        <row r="2433">
          <cell r="C2433" t="str">
            <v>Volume pekerjaan  :</v>
          </cell>
          <cell r="D2433">
            <v>0</v>
          </cell>
          <cell r="E2433" t="str">
            <v>M3</v>
          </cell>
        </row>
        <row r="2452">
          <cell r="N2452" t="str">
            <v>yang dibayar dari kontrak) dan biaya-biaya lainnya.</v>
          </cell>
        </row>
        <row r="2453">
          <cell r="A2453" t="str">
            <v>ITEM PEMBAYARAN NO.</v>
          </cell>
          <cell r="D2453" t="str">
            <v>:  3.2 (4)</v>
          </cell>
          <cell r="J2453">
            <v>0</v>
          </cell>
          <cell r="T2453" t="str">
            <v>Analisa EI-322</v>
          </cell>
        </row>
        <row r="2454">
          <cell r="A2454" t="str">
            <v>JENIS PEKERJAAN</v>
          </cell>
          <cell r="D2454" t="str">
            <v xml:space="preserve">:  Timbunan Batu dengan Manual </v>
          </cell>
        </row>
        <row r="2455">
          <cell r="A2455" t="str">
            <v>SATUAN PEMBAYARAN</v>
          </cell>
          <cell r="D2455" t="str">
            <v>:  M3</v>
          </cell>
          <cell r="E2455" t="str">
            <v/>
          </cell>
          <cell r="H2455" t="str">
            <v xml:space="preserve">         URAIAN ANALISA HARGA SATUAN</v>
          </cell>
          <cell r="L2455" t="str">
            <v>FORMULIR STANDAR UNTUK</v>
          </cell>
        </row>
        <row r="2456">
          <cell r="L2456" t="str">
            <v>PEREKAMAN ANALISA MASING-MASING HARGA SATUAN</v>
          </cell>
        </row>
        <row r="2457">
          <cell r="L2457" t="str">
            <v/>
          </cell>
        </row>
        <row r="2458">
          <cell r="A2458" t="str">
            <v>No.</v>
          </cell>
          <cell r="C2458" t="str">
            <v>U R A I A N</v>
          </cell>
          <cell r="G2458" t="str">
            <v>KODE</v>
          </cell>
          <cell r="H2458" t="str">
            <v>KOEF.</v>
          </cell>
          <cell r="I2458" t="str">
            <v>SATUAN</v>
          </cell>
          <cell r="J2458" t="str">
            <v>KETERANGAN</v>
          </cell>
        </row>
        <row r="2460">
          <cell r="L2460" t="str">
            <v>PROYEK</v>
          </cell>
          <cell r="O2460" t="str">
            <v>:</v>
          </cell>
        </row>
        <row r="2461">
          <cell r="A2461" t="str">
            <v>I.</v>
          </cell>
          <cell r="C2461" t="str">
            <v>ASUMSI</v>
          </cell>
          <cell r="L2461" t="str">
            <v>No. PAKET KONTRAK</v>
          </cell>
          <cell r="O2461" t="str">
            <v>:</v>
          </cell>
        </row>
        <row r="2462">
          <cell r="A2462">
            <v>1</v>
          </cell>
          <cell r="C2462" t="str">
            <v>Pekerjaan dilakukan secara manual</v>
          </cell>
          <cell r="L2462" t="str">
            <v>NAMA PAKET</v>
          </cell>
          <cell r="O2462" t="str">
            <v>:</v>
          </cell>
        </row>
        <row r="2463">
          <cell r="A2463">
            <v>2</v>
          </cell>
          <cell r="C2463" t="str">
            <v>Lokasi pekerjaan : sepanjang jalan</v>
          </cell>
          <cell r="L2463" t="str">
            <v>PROP / KAB / KODYA</v>
          </cell>
          <cell r="O2463" t="str">
            <v>:</v>
          </cell>
        </row>
        <row r="2464">
          <cell r="A2464">
            <v>3</v>
          </cell>
          <cell r="C2464" t="str">
            <v>Kondisi Jalan   :  sedang / baik</v>
          </cell>
          <cell r="L2464" t="str">
            <v>ITEM PEMBAYARAN NO.</v>
          </cell>
          <cell r="O2464" t="str">
            <v>:  3.2 (4)</v>
          </cell>
          <cell r="R2464" t="str">
            <v>PERKIRAAN VOL. PEK.</v>
          </cell>
          <cell r="T2464" t="str">
            <v>:</v>
          </cell>
          <cell r="U2464">
            <v>1</v>
          </cell>
        </row>
        <row r="2465">
          <cell r="A2465">
            <v>4</v>
          </cell>
          <cell r="C2465" t="str">
            <v>Jam kerja efektif per-hari</v>
          </cell>
          <cell r="G2465" t="str">
            <v>Tk</v>
          </cell>
          <cell r="H2465">
            <v>7</v>
          </cell>
          <cell r="I2465" t="str">
            <v>Jam</v>
          </cell>
          <cell r="L2465" t="str">
            <v>JENIS PEKERJAAN</v>
          </cell>
          <cell r="O2465" t="str">
            <v xml:space="preserve">:  Timbunan Batu dengan Manual </v>
          </cell>
          <cell r="R2465" t="str">
            <v>TOTAL HARGA (Rp.)</v>
          </cell>
          <cell r="T2465" t="str">
            <v>:</v>
          </cell>
          <cell r="U2465">
            <v>263185.3</v>
          </cell>
        </row>
        <row r="2466">
          <cell r="A2466">
            <v>5</v>
          </cell>
          <cell r="C2466" t="str">
            <v>Faktor pengembangan bahan</v>
          </cell>
          <cell r="G2466" t="str">
            <v>Fk</v>
          </cell>
          <cell r="H2466">
            <v>1.24</v>
          </cell>
          <cell r="I2466" t="str">
            <v>-</v>
          </cell>
          <cell r="L2466" t="str">
            <v>SATUAN PEMBAYARAN</v>
          </cell>
          <cell r="O2466" t="str">
            <v>:  M3</v>
          </cell>
          <cell r="P2466" t="str">
            <v/>
          </cell>
          <cell r="R2466" t="str">
            <v>% THD. BIAYA PROYEK</v>
          </cell>
          <cell r="T2466" t="str">
            <v>:</v>
          </cell>
          <cell r="U2466" t="e">
            <v>#DIV/0!</v>
          </cell>
        </row>
        <row r="2467">
          <cell r="A2467">
            <v>6</v>
          </cell>
          <cell r="C2467" t="str">
            <v>Tebal hamparan padat</v>
          </cell>
          <cell r="G2467" t="str">
            <v>t</v>
          </cell>
          <cell r="H2467">
            <v>0.45</v>
          </cell>
          <cell r="I2467" t="str">
            <v>M</v>
          </cell>
        </row>
        <row r="2469">
          <cell r="A2469" t="str">
            <v>II.</v>
          </cell>
          <cell r="C2469" t="str">
            <v>URUTAN KERJA</v>
          </cell>
          <cell r="Q2469" t="str">
            <v>PERKIRAAN</v>
          </cell>
          <cell r="R2469" t="str">
            <v>HARGA</v>
          </cell>
          <cell r="S2469" t="str">
            <v>JUMLAH</v>
          </cell>
        </row>
        <row r="2470">
          <cell r="A2470">
            <v>1</v>
          </cell>
          <cell r="C2470" t="str">
            <v>Whell Loader memuat batu ke dalam Dump Truck</v>
          </cell>
          <cell r="L2470" t="str">
            <v>NO.</v>
          </cell>
          <cell r="N2470" t="str">
            <v>KOMPONEN</v>
          </cell>
          <cell r="P2470" t="str">
            <v>SATUAN</v>
          </cell>
          <cell r="Q2470" t="str">
            <v>KUANTITAS</v>
          </cell>
          <cell r="R2470" t="str">
            <v>SATUAN</v>
          </cell>
          <cell r="S2470" t="str">
            <v>HARGA</v>
          </cell>
        </row>
        <row r="2471">
          <cell r="A2471">
            <v>2</v>
          </cell>
          <cell r="C2471" t="str">
            <v>Dump Truck mengangkut ke lapangan dengan jarak</v>
          </cell>
          <cell r="R2471" t="str">
            <v>(Rp.)</v>
          </cell>
          <cell r="S2471" t="str">
            <v>(Rp.)</v>
          </cell>
        </row>
        <row r="2472">
          <cell r="C2472" t="str">
            <v>quari ke lapangan</v>
          </cell>
          <cell r="G2472" t="str">
            <v>L</v>
          </cell>
          <cell r="H2472">
            <v>80.61</v>
          </cell>
          <cell r="I2472" t="str">
            <v>Km</v>
          </cell>
        </row>
        <row r="2473">
          <cell r="A2473">
            <v>3</v>
          </cell>
          <cell r="C2473" t="str">
            <v>Material Timbunan Batu dihampar secara Manual</v>
          </cell>
        </row>
        <row r="2474">
          <cell r="A2474">
            <v>4</v>
          </cell>
          <cell r="C2474" t="str">
            <v>Hamparan batu dipadatkan menggunakan Vibratory</v>
          </cell>
        </row>
        <row r="2475">
          <cell r="C2475" t="str">
            <v>Roller</v>
          </cell>
        </row>
        <row r="2476">
          <cell r="A2476">
            <v>5</v>
          </cell>
          <cell r="C2476" t="str">
            <v>Agregat pengunci dihampar dari Dump Truck, diratakan</v>
          </cell>
        </row>
        <row r="2477">
          <cell r="C2477" t="str">
            <v>menggunakan Bulldozer</v>
          </cell>
        </row>
        <row r="2478">
          <cell r="A2478">
            <v>6</v>
          </cell>
          <cell r="C2478" t="str">
            <v>Hamparan material dipadatkan menggunakan Vibratory</v>
          </cell>
          <cell r="L2478" t="str">
            <v>A.</v>
          </cell>
          <cell r="N2478" t="str">
            <v>TENAGA</v>
          </cell>
        </row>
        <row r="2479">
          <cell r="C2479" t="str">
            <v>Roller</v>
          </cell>
        </row>
        <row r="2480">
          <cell r="C2480" t="str">
            <v/>
          </cell>
          <cell r="L2480" t="str">
            <v>1.</v>
          </cell>
          <cell r="N2480" t="str">
            <v>Pekerja</v>
          </cell>
          <cell r="O2480" t="str">
            <v>(L01)</v>
          </cell>
          <cell r="P2480" t="str">
            <v>Jam</v>
          </cell>
          <cell r="Q2480">
            <v>0.14755317566562548</v>
          </cell>
          <cell r="R2480">
            <v>2857.14</v>
          </cell>
          <cell r="U2480">
            <v>421.58008032128515</v>
          </cell>
        </row>
        <row r="2481">
          <cell r="A2481">
            <v>7</v>
          </cell>
          <cell r="C2481" t="str">
            <v>Selama pemadatan sekelompok pekerja  akan</v>
          </cell>
          <cell r="L2481" t="str">
            <v>2.</v>
          </cell>
          <cell r="N2481" t="str">
            <v>Mandor</v>
          </cell>
          <cell r="O2481" t="str">
            <v>(L02)</v>
          </cell>
          <cell r="P2481" t="str">
            <v>Jam</v>
          </cell>
          <cell r="Q2481">
            <v>1.8444146958203185E-2</v>
          </cell>
          <cell r="R2481">
            <v>3214.29</v>
          </cell>
          <cell r="U2481">
            <v>59.284837126282916</v>
          </cell>
        </row>
        <row r="2482">
          <cell r="C2482" t="str">
            <v>merapikan tepi hamparan dan level permukaan</v>
          </cell>
        </row>
        <row r="2483">
          <cell r="C2483" t="str">
            <v>dengan menggunakan alat bantu</v>
          </cell>
        </row>
        <row r="2484">
          <cell r="Q2484" t="str">
            <v xml:space="preserve">JUMLAH HARGA TENAGA   </v>
          </cell>
          <cell r="U2484">
            <v>480.86491744756808</v>
          </cell>
        </row>
        <row r="2485">
          <cell r="A2485" t="str">
            <v>III.</v>
          </cell>
          <cell r="C2485" t="str">
            <v>PEMAKAIAN BAHAN, ALAT DAN TENAGA</v>
          </cell>
        </row>
        <row r="2486">
          <cell r="A2486" t="str">
            <v xml:space="preserve">   1.</v>
          </cell>
          <cell r="C2486" t="str">
            <v>BAHAN</v>
          </cell>
          <cell r="L2486" t="str">
            <v>B.</v>
          </cell>
          <cell r="N2486" t="str">
            <v>BAHAN</v>
          </cell>
        </row>
        <row r="2487">
          <cell r="A2487" t="str">
            <v>1.a.</v>
          </cell>
          <cell r="C2487" t="str">
            <v>Bahan timbunan</v>
          </cell>
          <cell r="D2487" t="str">
            <v xml:space="preserve"> =  1 x  Fk</v>
          </cell>
          <cell r="G2487" t="str">
            <v>(M08)</v>
          </cell>
          <cell r="H2487">
            <v>1.24</v>
          </cell>
          <cell r="I2487" t="str">
            <v>M3</v>
          </cell>
          <cell r="J2487" t="str">
            <v xml:space="preserve"> Borrow Pit</v>
          </cell>
        </row>
        <row r="2489">
          <cell r="A2489" t="str">
            <v xml:space="preserve">   2.</v>
          </cell>
          <cell r="C2489" t="str">
            <v>ALAT</v>
          </cell>
        </row>
        <row r="2490">
          <cell r="A2490" t="str">
            <v>2.a.</v>
          </cell>
          <cell r="C2490" t="str">
            <v>WHELL  LOADER</v>
          </cell>
          <cell r="G2490" t="str">
            <v>(E15)</v>
          </cell>
        </row>
        <row r="2491">
          <cell r="C2491" t="str">
            <v>Kapasitas  Bucket</v>
          </cell>
          <cell r="G2491" t="str">
            <v>V</v>
          </cell>
          <cell r="H2491">
            <v>1.5</v>
          </cell>
          <cell r="I2491" t="str">
            <v>M3</v>
          </cell>
        </row>
        <row r="2492">
          <cell r="C2492" t="str">
            <v>Faktor Bucket</v>
          </cell>
          <cell r="G2492" t="str">
            <v>Fb</v>
          </cell>
          <cell r="H2492">
            <v>0.9</v>
          </cell>
          <cell r="I2492" t="str">
            <v>-</v>
          </cell>
        </row>
        <row r="2493">
          <cell r="C2493" t="str">
            <v>Faktor Efisiensi Alat</v>
          </cell>
          <cell r="G2493" t="str">
            <v>Fa</v>
          </cell>
          <cell r="H2493">
            <v>0.83</v>
          </cell>
          <cell r="I2493" t="str">
            <v>-</v>
          </cell>
        </row>
        <row r="2494">
          <cell r="C2494" t="str">
            <v>Waktu sklus</v>
          </cell>
          <cell r="G2494" t="str">
            <v>Ts1</v>
          </cell>
          <cell r="I2494" t="str">
            <v>menit</v>
          </cell>
        </row>
        <row r="2495">
          <cell r="C2495" t="str">
            <v>- Muat</v>
          </cell>
          <cell r="G2495" t="str">
            <v>T1</v>
          </cell>
          <cell r="H2495">
            <v>0.5</v>
          </cell>
          <cell r="I2495" t="str">
            <v>menit</v>
          </cell>
        </row>
        <row r="2496">
          <cell r="C2496" t="str">
            <v>- Lain-lain</v>
          </cell>
          <cell r="G2496" t="str">
            <v>T2</v>
          </cell>
          <cell r="H2496">
            <v>0.5</v>
          </cell>
          <cell r="I2496" t="str">
            <v>menit</v>
          </cell>
        </row>
        <row r="2497">
          <cell r="G2497" t="str">
            <v>Ts1</v>
          </cell>
          <cell r="H2497">
            <v>1</v>
          </cell>
          <cell r="I2497" t="str">
            <v>menit</v>
          </cell>
        </row>
        <row r="2499">
          <cell r="C2499" t="str">
            <v>Kapasitas Produksi / Jam =</v>
          </cell>
          <cell r="E2499" t="str">
            <v>V  x  Fb x Fa x 60</v>
          </cell>
          <cell r="G2499" t="str">
            <v>Q1</v>
          </cell>
          <cell r="H2499">
            <v>54.217741935483872</v>
          </cell>
          <cell r="I2499" t="str">
            <v>M3</v>
          </cell>
        </row>
        <row r="2500">
          <cell r="E2500" t="str">
            <v xml:space="preserve">      Fk x Ts1</v>
          </cell>
        </row>
        <row r="2502">
          <cell r="C2502" t="str">
            <v>Koefisienalat / M3</v>
          </cell>
          <cell r="D2502" t="str">
            <v xml:space="preserve"> =   1 : Q1</v>
          </cell>
          <cell r="G2502" t="str">
            <v>(E15)</v>
          </cell>
          <cell r="H2502">
            <v>1.8444146958203182E-2</v>
          </cell>
          <cell r="I2502" t="str">
            <v>Jam</v>
          </cell>
        </row>
        <row r="2504">
          <cell r="A2504" t="str">
            <v xml:space="preserve">   2.b.</v>
          </cell>
          <cell r="C2504" t="str">
            <v>DUMP TRUCK</v>
          </cell>
          <cell r="G2504" t="str">
            <v>(E08)</v>
          </cell>
        </row>
        <row r="2505">
          <cell r="C2505" t="str">
            <v>Kapasitas bak</v>
          </cell>
          <cell r="G2505" t="str">
            <v>V</v>
          </cell>
          <cell r="H2505">
            <v>6.666666666666667</v>
          </cell>
          <cell r="I2505" t="str">
            <v>M3</v>
          </cell>
        </row>
        <row r="2506">
          <cell r="C2506" t="str">
            <v>Faktor  efisiensi alat</v>
          </cell>
          <cell r="G2506" t="str">
            <v>Fa</v>
          </cell>
          <cell r="H2506">
            <v>0.83</v>
          </cell>
          <cell r="I2506" t="str">
            <v>-</v>
          </cell>
        </row>
        <row r="2507">
          <cell r="C2507" t="str">
            <v>Kecepatan rata-rata bermuatan</v>
          </cell>
          <cell r="G2507" t="str">
            <v>v1</v>
          </cell>
          <cell r="H2507">
            <v>40</v>
          </cell>
          <cell r="I2507" t="str">
            <v>KM/Jam</v>
          </cell>
        </row>
        <row r="2508">
          <cell r="C2508" t="str">
            <v>Kecepatan rata-rata kosong</v>
          </cell>
          <cell r="G2508" t="str">
            <v>v2</v>
          </cell>
          <cell r="H2508">
            <v>60</v>
          </cell>
          <cell r="I2508" t="str">
            <v>KM/Jam</v>
          </cell>
        </row>
        <row r="2509">
          <cell r="C2509" t="str">
            <v>Waktusiklus :</v>
          </cell>
          <cell r="G2509" t="str">
            <v>Ts2</v>
          </cell>
        </row>
        <row r="2510">
          <cell r="C2510" t="str">
            <v>-  Waktu tempuh isi   = (L : v1) x 60</v>
          </cell>
          <cell r="G2510" t="str">
            <v>T1</v>
          </cell>
          <cell r="H2510">
            <v>120.91499999999999</v>
          </cell>
          <cell r="I2510" t="str">
            <v>menit</v>
          </cell>
        </row>
        <row r="2511">
          <cell r="C2511" t="str">
            <v>-  Waktu tempuh kosong   = (L : v2) x 60</v>
          </cell>
          <cell r="G2511" t="str">
            <v>T2</v>
          </cell>
          <cell r="H2511">
            <v>80.61</v>
          </cell>
          <cell r="I2511" t="str">
            <v>menit</v>
          </cell>
        </row>
        <row r="2512">
          <cell r="C2512" t="str">
            <v>- Lain-lain</v>
          </cell>
          <cell r="G2512" t="str">
            <v>T3</v>
          </cell>
          <cell r="H2512">
            <v>4</v>
          </cell>
          <cell r="I2512" t="str">
            <v>menit</v>
          </cell>
        </row>
        <row r="2513">
          <cell r="G2513" t="str">
            <v>Ts2</v>
          </cell>
          <cell r="H2513">
            <v>205.52499999999998</v>
          </cell>
          <cell r="I2513" t="str">
            <v>menit</v>
          </cell>
        </row>
        <row r="2517">
          <cell r="J2517" t="str">
            <v>Berlanjut ke halaman berikut</v>
          </cell>
        </row>
        <row r="2518">
          <cell r="A2518" t="str">
            <v>ITEM PEMBAYARAN NO.</v>
          </cell>
          <cell r="D2518" t="str">
            <v>:  3.2 (4)</v>
          </cell>
          <cell r="J2518">
            <v>0</v>
          </cell>
        </row>
        <row r="2519">
          <cell r="A2519" t="str">
            <v>JENIS PEKERJAAN</v>
          </cell>
          <cell r="D2519" t="str">
            <v xml:space="preserve">:  Timbunan Batu dengan Manual </v>
          </cell>
        </row>
        <row r="2520">
          <cell r="A2520" t="str">
            <v>SATUAN PEMBAYARAN</v>
          </cell>
          <cell r="D2520" t="str">
            <v>:  M3</v>
          </cell>
          <cell r="E2520" t="str">
            <v/>
          </cell>
          <cell r="H2520" t="str">
            <v xml:space="preserve">         URAIAN ANALISA HARGA SATUAN</v>
          </cell>
        </row>
        <row r="2521">
          <cell r="J2521" t="str">
            <v>Lanjutan</v>
          </cell>
        </row>
        <row r="2523">
          <cell r="A2523" t="str">
            <v>No.</v>
          </cell>
          <cell r="C2523" t="str">
            <v>U R A I A N</v>
          </cell>
          <cell r="G2523" t="str">
            <v>KODE</v>
          </cell>
          <cell r="H2523" t="str">
            <v>KOEF.</v>
          </cell>
          <cell r="I2523" t="str">
            <v>SATUAN</v>
          </cell>
          <cell r="J2523" t="str">
            <v>KETERANGAN</v>
          </cell>
        </row>
        <row r="2526">
          <cell r="C2526" t="str">
            <v>Kapasitas Produksi / Jam   =</v>
          </cell>
          <cell r="E2526" t="str">
            <v>V x Fa x 60</v>
          </cell>
          <cell r="G2526" t="str">
            <v>Q2</v>
          </cell>
          <cell r="H2526">
            <v>1.3027219826486851</v>
          </cell>
          <cell r="I2526" t="str">
            <v>M3</v>
          </cell>
        </row>
        <row r="2527">
          <cell r="E2527" t="str">
            <v xml:space="preserve">    Fk x Ts2</v>
          </cell>
        </row>
        <row r="2529">
          <cell r="C2529" t="str">
            <v>Koefisien Alat / M3</v>
          </cell>
          <cell r="D2529" t="str">
            <v xml:space="preserve"> =  1  :  Q2</v>
          </cell>
          <cell r="G2529" t="str">
            <v>(E08)</v>
          </cell>
          <cell r="H2529">
            <v>0.76762349397590346</v>
          </cell>
          <cell r="I2529" t="str">
            <v>Jam</v>
          </cell>
        </row>
        <row r="2531">
          <cell r="A2531" t="str">
            <v>2.c.</v>
          </cell>
          <cell r="C2531" t="str">
            <v>BULLDOZER</v>
          </cell>
          <cell r="G2531" t="str">
            <v>(E13)</v>
          </cell>
        </row>
        <row r="2532">
          <cell r="C2532" t="str">
            <v>Panjang hamparan</v>
          </cell>
          <cell r="G2532" t="str">
            <v>Lh</v>
          </cell>
          <cell r="H2532">
            <v>50</v>
          </cell>
          <cell r="I2532" t="str">
            <v>M</v>
          </cell>
        </row>
        <row r="2533">
          <cell r="C2533" t="str">
            <v>Lebar Efektif kerja Blade</v>
          </cell>
          <cell r="G2533" t="str">
            <v>b</v>
          </cell>
          <cell r="H2533">
            <v>2.4</v>
          </cell>
          <cell r="I2533" t="str">
            <v>M</v>
          </cell>
        </row>
        <row r="2534">
          <cell r="C2534" t="str">
            <v>Faktor Efisiensi Alat</v>
          </cell>
          <cell r="G2534" t="str">
            <v>Fa</v>
          </cell>
          <cell r="H2534">
            <v>0.83</v>
          </cell>
          <cell r="I2534" t="str">
            <v>-</v>
          </cell>
        </row>
        <row r="2535">
          <cell r="C2535" t="str">
            <v>Kecepatan rata-rata alat</v>
          </cell>
          <cell r="G2535" t="str">
            <v>v</v>
          </cell>
          <cell r="H2535">
            <v>5</v>
          </cell>
          <cell r="I2535" t="str">
            <v>Km / Jam</v>
          </cell>
        </row>
        <row r="2536">
          <cell r="C2536" t="str">
            <v>Jumlah lintasan</v>
          </cell>
          <cell r="G2536" t="str">
            <v>n</v>
          </cell>
          <cell r="H2536">
            <v>5</v>
          </cell>
          <cell r="I2536" t="str">
            <v>lintasan</v>
          </cell>
        </row>
        <row r="2537">
          <cell r="C2537" t="str">
            <v>Waktu siklus</v>
          </cell>
          <cell r="G2537" t="str">
            <v>Ts3</v>
          </cell>
        </row>
        <row r="2538">
          <cell r="C2538" t="str">
            <v>- Perataan 1 kali lintasan    = Lh : (v x 1000) x 60</v>
          </cell>
          <cell r="G2538" t="str">
            <v>T1</v>
          </cell>
          <cell r="H2538">
            <v>0.6</v>
          </cell>
          <cell r="I2538" t="str">
            <v>menit</v>
          </cell>
        </row>
        <row r="2539">
          <cell r="C2539" t="str">
            <v>- Lain-lain</v>
          </cell>
          <cell r="G2539" t="str">
            <v>T2</v>
          </cell>
          <cell r="H2539">
            <v>0.5</v>
          </cell>
          <cell r="I2539" t="str">
            <v>menit</v>
          </cell>
        </row>
        <row r="2540">
          <cell r="G2540" t="str">
            <v>Ts3</v>
          </cell>
          <cell r="H2540">
            <v>1.1000000000000001</v>
          </cell>
          <cell r="I2540" t="str">
            <v>menit</v>
          </cell>
        </row>
        <row r="2542">
          <cell r="C2542" t="str">
            <v>Kapasitas Produksi / Jam   =</v>
          </cell>
          <cell r="E2542" t="str">
            <v>Lh x b x t x Fa x 60</v>
          </cell>
          <cell r="G2542" t="str">
            <v>Q3</v>
          </cell>
          <cell r="H2542">
            <v>488.94545454545454</v>
          </cell>
          <cell r="I2542" t="str">
            <v>M3</v>
          </cell>
        </row>
        <row r="2543">
          <cell r="E2543" t="str">
            <v xml:space="preserve">      n x Ts3</v>
          </cell>
        </row>
        <row r="2545">
          <cell r="C2545" t="str">
            <v>Koefisien Alat / M3</v>
          </cell>
          <cell r="D2545" t="str">
            <v xml:space="preserve"> =  1  :  Q3</v>
          </cell>
          <cell r="G2545" t="str">
            <v>(E13)</v>
          </cell>
          <cell r="H2545">
            <v>2.045217908671724E-3</v>
          </cell>
          <cell r="I2545" t="str">
            <v>Jam</v>
          </cell>
        </row>
        <row r="2547">
          <cell r="A2547" t="str">
            <v>2.d.</v>
          </cell>
          <cell r="C2547" t="str">
            <v>VIBRATORY ROLLER</v>
          </cell>
          <cell r="G2547" t="str">
            <v>(E19)</v>
          </cell>
        </row>
        <row r="2548">
          <cell r="C2548" t="str">
            <v>Kecepatan rata-rata alat</v>
          </cell>
          <cell r="G2548" t="str">
            <v>v</v>
          </cell>
          <cell r="H2548">
            <v>4</v>
          </cell>
          <cell r="I2548" t="str">
            <v>Km / Jam</v>
          </cell>
        </row>
        <row r="2549">
          <cell r="C2549" t="str">
            <v>Lebar efektif pemadatan</v>
          </cell>
          <cell r="G2549" t="str">
            <v>b</v>
          </cell>
          <cell r="H2549">
            <v>1.2</v>
          </cell>
          <cell r="I2549" t="str">
            <v>M</v>
          </cell>
        </row>
        <row r="2550">
          <cell r="C2550" t="str">
            <v>Jumlah lintasan</v>
          </cell>
          <cell r="G2550" t="str">
            <v>n</v>
          </cell>
          <cell r="H2550">
            <v>6</v>
          </cell>
          <cell r="I2550" t="str">
            <v>lintasan</v>
          </cell>
        </row>
        <row r="2551">
          <cell r="C2551" t="str">
            <v>Faktor efisiensi alat</v>
          </cell>
          <cell r="G2551" t="str">
            <v>Fa</v>
          </cell>
          <cell r="H2551">
            <v>0.83</v>
          </cell>
          <cell r="I2551" t="str">
            <v>-</v>
          </cell>
        </row>
        <row r="2553">
          <cell r="C2553" t="str">
            <v>Kapasitas Prod./Jam   =</v>
          </cell>
          <cell r="D2553" t="str">
            <v>(v x 1000) x b x t x Fa</v>
          </cell>
          <cell r="G2553" t="str">
            <v>Q4</v>
          </cell>
          <cell r="H2553">
            <v>298.8</v>
          </cell>
          <cell r="I2553" t="str">
            <v>M3</v>
          </cell>
        </row>
        <row r="2554">
          <cell r="D2554" t="str">
            <v>n</v>
          </cell>
        </row>
        <row r="2556">
          <cell r="C2556" t="str">
            <v>Koefisien Alat / M3</v>
          </cell>
          <cell r="D2556" t="str">
            <v xml:space="preserve"> =  1  :  Q4</v>
          </cell>
          <cell r="G2556" t="str">
            <v>(E19)</v>
          </cell>
          <cell r="H2556">
            <v>3.3467202141900937E-3</v>
          </cell>
          <cell r="I2556" t="str">
            <v>Jam</v>
          </cell>
        </row>
        <row r="2570">
          <cell r="A2570" t="str">
            <v>2.f.</v>
          </cell>
          <cell r="C2570" t="str">
            <v>ALAT  BANTU</v>
          </cell>
        </row>
        <row r="2571">
          <cell r="C2571" t="str">
            <v>Diperlukan alat-alat bantu kecil</v>
          </cell>
          <cell r="J2571" t="str">
            <v>Lump Sump</v>
          </cell>
        </row>
        <row r="2572">
          <cell r="C2572" t="str">
            <v xml:space="preserve">- Sekop    </v>
          </cell>
          <cell r="D2572" t="str">
            <v>= 2 buah</v>
          </cell>
        </row>
        <row r="2573">
          <cell r="C2573" t="str">
            <v>- Palu besar</v>
          </cell>
          <cell r="D2573" t="str">
            <v>= 1 buah</v>
          </cell>
        </row>
        <row r="2574">
          <cell r="C2574" t="str">
            <v>- Kereta dorong</v>
          </cell>
          <cell r="D2574" t="str">
            <v>= 6 buah</v>
          </cell>
        </row>
        <row r="2576">
          <cell r="J2576" t="str">
            <v>Berlanjut ke halaman berikut</v>
          </cell>
        </row>
        <row r="2577">
          <cell r="A2577" t="str">
            <v>ITEM PEMBAYARAN NO.</v>
          </cell>
          <cell r="D2577" t="str">
            <v>:  3.2 (4)</v>
          </cell>
          <cell r="J2577">
            <v>0</v>
          </cell>
        </row>
        <row r="2578">
          <cell r="A2578" t="str">
            <v>JENIS PEKERJAAN</v>
          </cell>
          <cell r="D2578" t="str">
            <v xml:space="preserve">:  Timbunan Batu dengan Manual </v>
          </cell>
        </row>
        <row r="2579">
          <cell r="A2579" t="str">
            <v>SATUAN PEMBAYARAN</v>
          </cell>
          <cell r="D2579" t="str">
            <v>:  M3</v>
          </cell>
          <cell r="E2579" t="str">
            <v/>
          </cell>
          <cell r="H2579" t="str">
            <v xml:space="preserve">         URAIAN ANALISA HARGA SATUAN</v>
          </cell>
        </row>
        <row r="2580">
          <cell r="J2580" t="str">
            <v>Lanjutan</v>
          </cell>
        </row>
        <row r="2582">
          <cell r="A2582" t="str">
            <v>No.</v>
          </cell>
          <cell r="C2582" t="str">
            <v>U R A I A N</v>
          </cell>
          <cell r="G2582" t="str">
            <v>KODE</v>
          </cell>
          <cell r="H2582" t="str">
            <v>KOEF.</v>
          </cell>
          <cell r="I2582" t="str">
            <v>SATUAN</v>
          </cell>
          <cell r="J2582" t="str">
            <v>KETERANGAN</v>
          </cell>
        </row>
        <row r="2585">
          <cell r="A2585" t="str">
            <v xml:space="preserve">   3.</v>
          </cell>
          <cell r="C2585" t="str">
            <v>TENAGA</v>
          </cell>
        </row>
        <row r="2586">
          <cell r="C2586" t="str">
            <v>Produksi menentukan : DUMP TRUCK</v>
          </cell>
          <cell r="G2586" t="str">
            <v>Q1</v>
          </cell>
          <cell r="H2586">
            <v>54.217741935483872</v>
          </cell>
          <cell r="I2586" t="str">
            <v>M3/Jam</v>
          </cell>
        </row>
        <row r="2587">
          <cell r="C2587" t="str">
            <v>Produksi Timbunan / hari  =  Tk x Q1</v>
          </cell>
          <cell r="G2587" t="str">
            <v>Qt</v>
          </cell>
          <cell r="H2587">
            <v>379.52419354838707</v>
          </cell>
          <cell r="I2587" t="str">
            <v>M3</v>
          </cell>
        </row>
        <row r="2588">
          <cell r="C2588" t="str">
            <v>Kebutuhan tenaga :</v>
          </cell>
        </row>
        <row r="2589">
          <cell r="D2589" t="str">
            <v>- Pekerja</v>
          </cell>
          <cell r="G2589" t="str">
            <v>P</v>
          </cell>
          <cell r="H2589">
            <v>8</v>
          </cell>
          <cell r="I2589" t="str">
            <v>orang</v>
          </cell>
        </row>
        <row r="2590">
          <cell r="D2590" t="str">
            <v>- Mandor</v>
          </cell>
          <cell r="G2590" t="str">
            <v>M</v>
          </cell>
          <cell r="H2590">
            <v>1</v>
          </cell>
          <cell r="I2590" t="str">
            <v>orang</v>
          </cell>
        </row>
        <row r="2593">
          <cell r="C2593" t="str">
            <v>Koefisien tenaga / M3   :</v>
          </cell>
        </row>
        <row r="2594">
          <cell r="D2594" t="str">
            <v>- Pekerja</v>
          </cell>
          <cell r="E2594" t="str">
            <v>= (Tk x P) : Qt</v>
          </cell>
          <cell r="G2594" t="str">
            <v>(L01)</v>
          </cell>
          <cell r="H2594">
            <v>0.14755317566562548</v>
          </cell>
          <cell r="I2594" t="str">
            <v>Jam</v>
          </cell>
        </row>
        <row r="2595">
          <cell r="D2595" t="str">
            <v>- Mandor</v>
          </cell>
          <cell r="E2595" t="str">
            <v>= (Tk x M) : Qt</v>
          </cell>
          <cell r="G2595" t="str">
            <v>(L02)</v>
          </cell>
          <cell r="H2595">
            <v>1.8444146958203185E-2</v>
          </cell>
          <cell r="I2595" t="str">
            <v>Jam</v>
          </cell>
        </row>
        <row r="2598">
          <cell r="A2598" t="str">
            <v>4.</v>
          </cell>
          <cell r="C2598" t="str">
            <v>HARGA DASAR SATUAN UPAH, BAHAN DAN ALAT</v>
          </cell>
        </row>
        <row r="2599">
          <cell r="C2599" t="str">
            <v>Lihat lampiran.</v>
          </cell>
        </row>
        <row r="2602">
          <cell r="A2602" t="str">
            <v>5.</v>
          </cell>
          <cell r="C2602" t="str">
            <v>ANALISA HARGA SATUAN PEKERJAAN</v>
          </cell>
        </row>
        <row r="2603">
          <cell r="C2603" t="str">
            <v>Lihat perhitungan dalam FORMULIR STANDAR UNTUK</v>
          </cell>
        </row>
        <row r="2604">
          <cell r="C2604" t="str">
            <v>PEREKEMAN ANALISA MASING-MASING HARGA</v>
          </cell>
        </row>
        <row r="2605">
          <cell r="C2605" t="str">
            <v>SATUAN.</v>
          </cell>
        </row>
        <row r="2606">
          <cell r="C2606" t="str">
            <v>Didapat Harga Satuan Pekerjaan :</v>
          </cell>
        </row>
        <row r="2608">
          <cell r="C2608" t="str">
            <v xml:space="preserve">Rp.  </v>
          </cell>
          <cell r="D2608">
            <v>162398.24383290968</v>
          </cell>
          <cell r="E2608" t="str">
            <v xml:space="preserve"> / M3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  <sheetName val="3_DIV4"/>
      <sheetName val="DIV3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 t="str">
            <v/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 t="str">
            <v/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 t="str">
            <v/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 t="str">
            <v/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 t="str">
            <v/>
          </cell>
          <cell r="C919" t="str">
            <v/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 t="str">
            <v/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 t="str">
            <v/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  <sheetData sheetId="1"/>
      <sheetData sheetId="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5"/>
      <sheetName val="3_DIV5"/>
      <sheetName val="3-DIV4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 t="str">
            <v/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 t="str">
            <v/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 t="str">
            <v/>
          </cell>
          <cell r="G3307" t="str">
            <v/>
          </cell>
          <cell r="H3307" t="str">
            <v/>
          </cell>
          <cell r="I3307" t="str">
            <v/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 t="str">
            <v/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 t="str">
            <v/>
          </cell>
          <cell r="D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 t="str">
            <v/>
          </cell>
          <cell r="H3479" t="str">
            <v/>
          </cell>
          <cell r="I3479" t="str">
            <v/>
          </cell>
        </row>
        <row r="3480">
          <cell r="C3480" t="str">
            <v/>
          </cell>
        </row>
        <row r="3481">
          <cell r="C3481" t="str">
            <v/>
          </cell>
        </row>
        <row r="3482">
          <cell r="A3482" t="str">
            <v/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 t="str">
            <v/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 t="str">
            <v/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 t="str">
            <v/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 Spek"/>
      <sheetName val="LP-CRT"/>
      <sheetName val="SAP"/>
      <sheetName val="PLB"/>
      <sheetName val="Harga Satuan"/>
      <sheetName val="daf-3(OK)"/>
      <sheetName val="daf-7(OK)"/>
      <sheetName val="SITE-E"/>
      <sheetName val="lamp-d"/>
      <sheetName val="Foundation"/>
      <sheetName val="Material"/>
      <sheetName val="ah sanitary"/>
      <sheetName val="plumbing"/>
      <sheetName val="Cover"/>
      <sheetName val="DAF-2"/>
      <sheetName val="CONSUMABLE"/>
      <sheetName val="Steel-Twr"/>
      <sheetName val="BAG-III"/>
      <sheetName val="BAG_III"/>
      <sheetName val="Currency Rate"/>
      <sheetName val="Eva_Spek"/>
      <sheetName val="Harga_Satuan"/>
      <sheetName val="BQ"/>
      <sheetName val="BQ ARS"/>
      <sheetName val="Elektrikal"/>
      <sheetName val="A"/>
      <sheetName val="ESCON"/>
      <sheetName val="DAF_2"/>
      <sheetName val="Daf 1"/>
      <sheetName val="I-KAMAR"/>
      <sheetName val="daf_3_OK_"/>
      <sheetName val="daf_7_OK_"/>
      <sheetName val="Fill this out first..."/>
      <sheetName val="STR"/>
      <sheetName val="Analisa"/>
      <sheetName val="BAG-2"/>
      <sheetName val="Kolom"/>
      <sheetName val="ah_sanitary"/>
      <sheetName val="Currency_Rate"/>
      <sheetName val="2_2"/>
      <sheetName val="harsat"/>
      <sheetName val="Bill_1_VAC_Supply_A"/>
      <sheetName val="INPUT DATAS"/>
      <sheetName val="Sch.1"/>
      <sheetName val="LS_Rutin"/>
      <sheetName val="price"/>
      <sheetName val="SEX"/>
      <sheetName val="Scd_RAB"/>
      <sheetName val="Penwrn"/>
      <sheetName val="Bgt_Jun-05"/>
      <sheetName val="Total Load List"/>
      <sheetName val="SAT-BHN"/>
      <sheetName val="Fill this out first___"/>
      <sheetName val="H.Satuan"/>
      <sheetName val="Upah"/>
      <sheetName val="Rate"/>
      <sheetName val="Harga ME "/>
      <sheetName val="Bahan "/>
      <sheetName val="Pekerjaan "/>
      <sheetName val="chitimc"/>
      <sheetName val="Isolasi Luar"/>
      <sheetName val="ALAT"/>
      <sheetName val="Isolasi Luar Dalam"/>
      <sheetName val="Persiapan"/>
      <sheetName val="Eva_Spek1"/>
      <sheetName val="Harga_Satuan1"/>
      <sheetName val="BQ_ARS"/>
      <sheetName val="Daf_1"/>
      <sheetName val="BAG_2"/>
      <sheetName val="Bahan"/>
      <sheetName val="BQ atap bengkel"/>
      <sheetName val="str bengkel"/>
      <sheetName val="TE TS FA LAN MATV"/>
      <sheetName val="sheet1"/>
      <sheetName val="SPEC"/>
      <sheetName val="Bill rekap"/>
      <sheetName val="Bill of Qty"/>
      <sheetName val="ALEK"/>
      <sheetName val="FINISHING"/>
      <sheetName val="STRUKTUR"/>
      <sheetName val="mat_me pipa"/>
      <sheetName val="Ahs.2"/>
      <sheetName val="Ahs.1"/>
      <sheetName val="sort"/>
      <sheetName val="DAFTAR HARGA"/>
      <sheetName val="REF.ONLY"/>
      <sheetName val="INDEX"/>
      <sheetName val="A+Supl."/>
      <sheetName val="7"/>
      <sheetName val="Bldg"/>
      <sheetName val="drain"/>
      <sheetName val="Structure"/>
      <sheetName val="Bill No. 2"/>
      <sheetName val="machinery"/>
      <sheetName val="walk way"/>
      <sheetName val="Architecture"/>
      <sheetName val="Pt"/>
      <sheetName val="Rekap"/>
      <sheetName val="BoQ"/>
      <sheetName val="HS_TRG"/>
      <sheetName val="data"/>
      <sheetName val="Cover1"/>
      <sheetName val="DAF-1"/>
      <sheetName val="mu"/>
      <sheetName val="#REF!"/>
      <sheetName val="Rekapitulasi"/>
      <sheetName val="Peralatan (2)"/>
      <sheetName val="Penjumlahan"/>
      <sheetName val="304_06"/>
      <sheetName val="Cash Flow bulanan"/>
      <sheetName val="I_KAMAR"/>
      <sheetName val="RAB MEK 15 M MB "/>
      <sheetName val="VAC-1"/>
      <sheetName val="Jurnal"/>
      <sheetName val="mat baja"/>
      <sheetName val="harga baja"/>
      <sheetName val="BQ-Str"/>
      <sheetName val="Bhn"/>
      <sheetName val="rab me (by owner) "/>
      <sheetName val="BQ (by owner)"/>
      <sheetName val="rab me (fisik)"/>
      <sheetName val="Rekap Direct Cost"/>
      <sheetName val="AC"/>
      <sheetName val="PT."/>
      <sheetName val="Input"/>
      <sheetName val="Huruf"/>
      <sheetName val="UNIT CHILLER"/>
      <sheetName val="Biaya-Lat"/>
      <sheetName val="ah_sanitary1"/>
      <sheetName val="Currency_Rate1"/>
      <sheetName val="Fill_this_out_first___"/>
      <sheetName val="Hrg.Sat"/>
      <sheetName val="Mob"/>
      <sheetName val="Listrik"/>
      <sheetName val="Perm. Test"/>
      <sheetName val="UNIT PRICE ANALYSIS (KSN)"/>
      <sheetName val="合成単価作成表-BLDG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nalisa STR"/>
      <sheetName val="Kuantitas &amp; Harga"/>
      <sheetName val="AHS Marka"/>
      <sheetName val="AHS Aspal"/>
      <sheetName val="TOWN"/>
      <sheetName val="Tataudara"/>
      <sheetName val="HB "/>
      <sheetName val="DATA GRAFIK"/>
      <sheetName val="rumus"/>
      <sheetName val="Koef"/>
      <sheetName val="Analisa  (2)"/>
      <sheetName val="Sat Bahan"/>
      <sheetName val="Sat Alat"/>
      <sheetName val="Sat Upah"/>
      <sheetName val="H.SAT"/>
      <sheetName val="BQ (1)"/>
      <sheetName val="Bill of Qty MEP"/>
      <sheetName val="Tabel Berat"/>
      <sheetName val="Column"/>
      <sheetName val="Steel"/>
      <sheetName val="HB me"/>
      <sheetName val="jobhist"/>
      <sheetName val="met bab3"/>
      <sheetName val="anal bab8"/>
      <sheetName val="arab"/>
      <sheetName val="RAB"/>
      <sheetName val="RKP"/>
      <sheetName val="prime coal"/>
      <sheetName val="Volume"/>
      <sheetName val="HRG BHN"/>
      <sheetName val="analysis"/>
      <sheetName val="L-TIGA"/>
      <sheetName val="L_TIGA"/>
      <sheetName val="Fab+erect"/>
      <sheetName val="HARGA ALAT"/>
      <sheetName val="Analisa Teknik"/>
      <sheetName val="R_Srikana"/>
      <sheetName val="UPAH~K"/>
      <sheetName val="ANALIS"/>
      <sheetName val="BAHAN~"/>
      <sheetName val="Analisa Upah &amp; Bahan Plum"/>
      <sheetName val="???????-BLDG"/>
      <sheetName val="schtng"/>
      <sheetName val="schbhn"/>
      <sheetName val="schalt"/>
      <sheetName val="D7"/>
      <sheetName val="Bsc"/>
      <sheetName val="Alt"/>
      <sheetName val="Sal"/>
      <sheetName val="Factor"/>
      <sheetName val="bilangan"/>
      <sheetName val="Laboratorium"/>
      <sheetName val="Pengaturan air"/>
      <sheetName val="Pemeliharaan LL"/>
      <sheetName val="Kebutuhan alat I"/>
      <sheetName val="Produktif. alat"/>
      <sheetName val="Item-01.20(01) to (09) Abov (2)"/>
      <sheetName val="Rekap Seksi 2"/>
      <sheetName val="CEK1"/>
      <sheetName val="form"/>
      <sheetName val="CEK2"/>
      <sheetName val="info umum"/>
      <sheetName val="anal pek tanah"/>
      <sheetName val="concrete paver"/>
      <sheetName val="analisa owning cost"/>
      <sheetName val="form ANALISA"/>
      <sheetName val="MAJOR SDY"/>
      <sheetName val="harsat sdy"/>
      <sheetName val="RAB SDY"/>
      <sheetName val="HITUNGAN"/>
      <sheetName val="bq analisa"/>
      <sheetName val="sum boq"/>
      <sheetName val="BQ SUSUKAN"/>
      <sheetName val="BQ PENGGARON"/>
      <sheetName val="Daftar Kuantitas dan Harga"/>
      <sheetName val="sumblank"/>
      <sheetName val="bqblank"/>
      <sheetName val="Hrg"/>
      <sheetName val="DAF-5"/>
      <sheetName val="DAF_5"/>
      <sheetName val="_______-BLDG"/>
      <sheetName val="G_SUMMARY"/>
      <sheetName val="RAB-ARS"/>
      <sheetName val="HSBU"/>
      <sheetName val="Analisa Harga Satuan"/>
      <sheetName val="Dashboard"/>
      <sheetName val="Cover "/>
      <sheetName val="Daftar-Isi"/>
      <sheetName val="PEMBATAS"/>
      <sheetName val="RPD"/>
      <sheetName val="SPD"/>
      <sheetName val="PO2"/>
      <sheetName val="LBP-01 "/>
      <sheetName val="Sheet2"/>
      <sheetName val="PBK-01"/>
      <sheetName val="CFP-11"/>
      <sheetName val="hutang-lapangan "/>
      <sheetName val="CASH-lapangan"/>
      <sheetName val="CASH-Divisi"/>
      <sheetName val="Hutang-Divisi"/>
      <sheetName val="Rekap klad"/>
      <sheetName val="daftarhutang"/>
      <sheetName val="LPP-101"/>
      <sheetName val="RLP-01"/>
      <sheetName val="ASAT"/>
      <sheetName val="RRK-01"/>
      <sheetName val="PU DANA KERJA"/>
      <sheetName val="LPF-01"/>
      <sheetName val="MOS-01 "/>
      <sheetName val="RSK-01"/>
      <sheetName val="RTS-11"/>
      <sheetName val="RTS-21"/>
      <sheetName val="antisipasi"/>
      <sheetName val="RAPA"/>
      <sheetName val="AAK-01"/>
      <sheetName val="DAFTAR HUTANG"/>
      <sheetName val="KARTU PIUTANG"/>
      <sheetName val="LAP ALAT"/>
      <sheetName val="PROGRESS DIAKUI"/>
      <sheetName val="KKP-1"/>
      <sheetName val="M-RESIKO "/>
      <sheetName val="PANJR"/>
      <sheetName val="FM-MR01 "/>
      <sheetName val="FM-MR02 "/>
      <sheetName val="FM-MR03 Lap Bulan Agus"/>
      <sheetName val="FOTO"/>
      <sheetName val="DATA PROYEK"/>
      <sheetName val="RUANG LINGKUP"/>
      <sheetName val="ES STG"/>
      <sheetName val="C-FLOW JUNI"/>
      <sheetName val="Sat Bah &amp; Up"/>
      <sheetName val="Sat Bah _ Up"/>
      <sheetName val="Basic Price"/>
      <sheetName val="hs-str"/>
      <sheetName val="hs_str"/>
      <sheetName val="ANALIS ALAT"/>
      <sheetName val="Vibro_Roller"/>
      <sheetName val="r.tank"/>
      <sheetName val="prelim"/>
      <sheetName val="CERT"/>
      <sheetName val="Smry Wk (P I)"/>
      <sheetName val="Based Data_wacc"/>
      <sheetName val="satuan_pek_ars"/>
      <sheetName val="ANALISA PEK.UMUM"/>
      <sheetName val="ANALISA KONST BTN"/>
      <sheetName val="Fire Fighting"/>
      <sheetName val="MAPDC"/>
      <sheetName val="E_TRIKAL"/>
      <sheetName val="E_TRONIK"/>
      <sheetName val="MEK"/>
      <sheetName val="ANAL_HPS"/>
      <sheetName val="Rekap1"/>
      <sheetName val="ARSITEK"/>
      <sheetName val="MUA"/>
      <sheetName val="HB"/>
      <sheetName val="hsp-STR-ARS"/>
      <sheetName val="8LT 12"/>
      <sheetName val="SKEDUL AV-05"/>
      <sheetName val="AHSbj"/>
      <sheetName val="div7"/>
      <sheetName val="wo 276&amp;1050 (98-99)"/>
      <sheetName val="Dokumentasi (2)"/>
      <sheetName val="Coord"/>
      <sheetName val="4-MVAC"/>
      <sheetName val="IT-SDSEPT"/>
      <sheetName val="ITSDSEPT"/>
      <sheetName val="PENYERAPANKTRK"/>
      <sheetName val="EVAINF08"/>
      <sheetName val="EVAINF08 (PPT)"/>
      <sheetName val="REKAPMS08 (31%) (2)"/>
      <sheetName val="grafik"/>
      <sheetName val="RENCKTRK08"/>
      <sheetName val="RENCKTRK08 (2)"/>
      <sheetName val=" anal hrg sat"/>
      <sheetName val="Normalisasi"/>
      <sheetName val="BASE_PL1_H_shape__OLD_"/>
      <sheetName val="ANA"/>
      <sheetName val="Eva_Spek3"/>
      <sheetName val="Harga_Satuan3"/>
      <sheetName val="ah_sanitary3"/>
      <sheetName val="Currency_Rate3"/>
      <sheetName val="BQ_ARS2"/>
      <sheetName val="Fill_this_out_first___3"/>
      <sheetName val="Daf_12"/>
      <sheetName val="INPUT_DATAS1"/>
      <sheetName val="Sch_11"/>
      <sheetName val="Total_Load_List1"/>
      <sheetName val="Bahan_1"/>
      <sheetName val="Pekerjaan_1"/>
      <sheetName val="Isolasi_Luar1"/>
      <sheetName val="Fill_this_out_first___4"/>
      <sheetName val="H_Satuan1"/>
      <sheetName val="TE_TS_FA_LAN_MATV1"/>
      <sheetName val="Harga_ME_1"/>
      <sheetName val="Bill_rekap1"/>
      <sheetName val="Bill_of_Qty1"/>
      <sheetName val="BQ_atap_bengkel1"/>
      <sheetName val="str_bengkel1"/>
      <sheetName val="mat_me_pipa1"/>
      <sheetName val="Isolasi_Luar_Dalam1"/>
      <sheetName val="DAFTAR_HARGA1"/>
      <sheetName val="A+Supl_1"/>
      <sheetName val="Hrg_Sat1"/>
      <sheetName val="Peralatan_(2)1"/>
      <sheetName val="Ahs_21"/>
      <sheetName val="Ahs_11"/>
      <sheetName val="HRG_BHN1"/>
      <sheetName val="HARGA_ALAT1"/>
      <sheetName val="Bill_No__21"/>
      <sheetName val="walk_way1"/>
      <sheetName val="UNIT_PRICE_ANALYSIS_(KSN)1"/>
      <sheetName val="RAB_MEK_15_M_MB_1"/>
      <sheetName val="PT_1"/>
      <sheetName val="Kuantitas_&amp;_Harga1"/>
      <sheetName val="AHS_Marka1"/>
      <sheetName val="AHS_Aspal1"/>
      <sheetName val="REF_ONLY1"/>
      <sheetName val="Cash_Flow_bulanan1"/>
      <sheetName val="mat_baja1"/>
      <sheetName val="harga_baja1"/>
      <sheetName val="Rekap_Direct_Cost1"/>
      <sheetName val="rab_me_(by_owner)_1"/>
      <sheetName val="BQ_(by_owner)1"/>
      <sheetName val="rab_me_(fisik)1"/>
      <sheetName val="Analisa_Teknik1"/>
      <sheetName val="UNIT_CHILLER1"/>
      <sheetName val="Perm__Test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HB_1"/>
      <sheetName val="DATA_GRAFIK1"/>
      <sheetName val="Analisa_STR1"/>
      <sheetName val="Analisa__(2)1"/>
      <sheetName val="prime_coal1"/>
      <sheetName val="Pengaturan_air1"/>
      <sheetName val="Pemeliharaan_LL1"/>
      <sheetName val="Kebutuhan_alat_I1"/>
      <sheetName val="Produktif__alat1"/>
      <sheetName val="Item-01_20(01)_to_(09)_Abov_(21"/>
      <sheetName val="Rekap_Seksi_21"/>
      <sheetName val="info_umum1"/>
      <sheetName val="anal_pek_tanah1"/>
      <sheetName val="concrete_paver1"/>
      <sheetName val="analisa_owning_cost1"/>
      <sheetName val="form_ANALISA1"/>
      <sheetName val="MAJOR_SDY1"/>
      <sheetName val="harsat_sdy1"/>
      <sheetName val="RAB_SDY1"/>
      <sheetName val="bq_analisa1"/>
      <sheetName val="sum_boq1"/>
      <sheetName val="BQ_SUSUKAN1"/>
      <sheetName val="BQ_PENGGARON1"/>
      <sheetName val="Daftar_Kuantitas_dan_Harga1"/>
      <sheetName val="HB_me1"/>
      <sheetName val="Sat_Bahan1"/>
      <sheetName val="Sat_Alat1"/>
      <sheetName val="Sat_Upah1"/>
      <sheetName val="H_SAT1"/>
      <sheetName val="met_bab31"/>
      <sheetName val="anal_bab81"/>
      <sheetName val="Analisa_Upah_&amp;_Bahan_Plum1"/>
      <sheetName val="BQ_(1)1"/>
      <sheetName val="Bill_of_Qty_MEP1"/>
      <sheetName val="Tabel_Berat1"/>
      <sheetName val="Eva_Spek2"/>
      <sheetName val="Harga_Satuan2"/>
      <sheetName val="ah_sanitary2"/>
      <sheetName val="Currency_Rate2"/>
      <sheetName val="BQ_ARS1"/>
      <sheetName val="Fill_this_out_first___1"/>
      <sheetName val="Daf_11"/>
      <sheetName val="INPUT_DATAS"/>
      <sheetName val="Sch_1"/>
      <sheetName val="Total_Load_List"/>
      <sheetName val="Bahan_"/>
      <sheetName val="Pekerjaan_"/>
      <sheetName val="Isolasi_Luar"/>
      <sheetName val="Fill_this_out_first___2"/>
      <sheetName val="H_Satuan"/>
      <sheetName val="TE_TS_FA_LAN_MATV"/>
      <sheetName val="Harga_ME_"/>
      <sheetName val="Bill_rekap"/>
      <sheetName val="Bill_of_Qty"/>
      <sheetName val="BQ_atap_bengkel"/>
      <sheetName val="str_bengkel"/>
      <sheetName val="mat_me_pipa"/>
      <sheetName val="Isolasi_Luar_Dalam"/>
      <sheetName val="DAFTAR_HARGA"/>
      <sheetName val="A+Supl_"/>
      <sheetName val="Hrg_Sat"/>
      <sheetName val="Peralatan_(2)"/>
      <sheetName val="Ahs_2"/>
      <sheetName val="Ahs_1"/>
      <sheetName val="HRG_BHN"/>
      <sheetName val="HARGA_ALAT"/>
      <sheetName val="Bill_No__2"/>
      <sheetName val="walk_way"/>
      <sheetName val="UNIT_PRICE_ANALYSIS_(KSN)"/>
      <sheetName val="RAB_MEK_15_M_MB_"/>
      <sheetName val="PT_"/>
      <sheetName val="Kuantitas_&amp;_Harga"/>
      <sheetName val="AHS_Marka"/>
      <sheetName val="AHS_Aspal"/>
      <sheetName val="REF_ONLY"/>
      <sheetName val="Cash_Flow_bulanan"/>
      <sheetName val="mat_baja"/>
      <sheetName val="harga_baja"/>
      <sheetName val="Rekap_Direct_Cost"/>
      <sheetName val="rab_me_(by_owner)_"/>
      <sheetName val="BQ_(by_owner)"/>
      <sheetName val="rab_me_(fisik)"/>
      <sheetName val="Analisa_Teknik"/>
      <sheetName val="UNIT_CHILLER"/>
      <sheetName val="Perm__Test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B_"/>
      <sheetName val="DATA_GRAFIK"/>
      <sheetName val="Analisa_STR"/>
      <sheetName val="Analisa__(2)"/>
      <sheetName val="prime_coal"/>
      <sheetName val="Pengaturan_air"/>
      <sheetName val="Pemeliharaan_LL"/>
      <sheetName val="Kebutuhan_alat_I"/>
      <sheetName val="Produktif__alat"/>
      <sheetName val="Item-01_20(01)_to_(09)_Abov_(2)"/>
      <sheetName val="Rekap_Seksi_2"/>
      <sheetName val="info_umum"/>
      <sheetName val="anal_pek_tanah"/>
      <sheetName val="concrete_paver"/>
      <sheetName val="analisa_owning_cost"/>
      <sheetName val="form_ANALISA"/>
      <sheetName val="MAJOR_SDY"/>
      <sheetName val="harsat_sdy"/>
      <sheetName val="RAB_SDY"/>
      <sheetName val="bq_analisa"/>
      <sheetName val="sum_boq"/>
      <sheetName val="BQ_SUSUKAN"/>
      <sheetName val="BQ_PENGGARON"/>
      <sheetName val="Daftar_Kuantitas_dan_Harga"/>
      <sheetName val="Sat_Bahan"/>
      <sheetName val="Sat_Alat"/>
      <sheetName val="Sat_Upah"/>
      <sheetName val="H_SAT"/>
      <sheetName val="BQ_(1)"/>
      <sheetName val="Bill_of_Qty_MEP"/>
      <sheetName val="Tabel_Berat"/>
      <sheetName val="HB_me"/>
      <sheetName val="met_bab3"/>
      <sheetName val="anal_bab8"/>
      <sheetName val="Analisa_Upah_&amp;_Bahan_Plum"/>
      <sheetName val="Eva_Spek4"/>
      <sheetName val="Harga_Satuan4"/>
      <sheetName val="ah_sanitary4"/>
      <sheetName val="Currency_Rate4"/>
      <sheetName val="BQ_ARS3"/>
      <sheetName val="Fill_this_out_first___5"/>
      <sheetName val="Daf_13"/>
      <sheetName val="INPUT_DATAS2"/>
      <sheetName val="Sch_12"/>
      <sheetName val="Total_Load_List2"/>
      <sheetName val="Bahan_2"/>
      <sheetName val="Pekerjaan_2"/>
      <sheetName val="Isolasi_Luar2"/>
      <sheetName val="Fill_this_out_first___6"/>
      <sheetName val="H_Satuan2"/>
      <sheetName val="TE_TS_FA_LAN_MATV2"/>
      <sheetName val="Harga_ME_2"/>
      <sheetName val="Bill_rekap2"/>
      <sheetName val="Bill_of_Qty2"/>
      <sheetName val="BQ_atap_bengkel2"/>
      <sheetName val="str_bengkel2"/>
      <sheetName val="mat_me_pipa2"/>
      <sheetName val="Isolasi_Luar_Dalam2"/>
      <sheetName val="DAFTAR_HARGA2"/>
      <sheetName val="A+Supl_2"/>
      <sheetName val="Hrg_Sat2"/>
      <sheetName val="Peralatan_(2)2"/>
      <sheetName val="Ahs_22"/>
      <sheetName val="Ahs_12"/>
      <sheetName val="HRG_BHN2"/>
      <sheetName val="HARGA_ALAT2"/>
      <sheetName val="Bill_No__22"/>
      <sheetName val="walk_way2"/>
      <sheetName val="UNIT_PRICE_ANALYSIS_(KSN)2"/>
      <sheetName val="RAB_MEK_15_M_MB_2"/>
      <sheetName val="PT_2"/>
      <sheetName val="Kuantitas_&amp;_Harga2"/>
      <sheetName val="AHS_Marka2"/>
      <sheetName val="AHS_Aspal2"/>
      <sheetName val="REF_ONLY2"/>
      <sheetName val="Cash_Flow_bulanan2"/>
      <sheetName val="mat_baja2"/>
      <sheetName val="harga_baja2"/>
      <sheetName val="Rekap_Direct_Cost2"/>
      <sheetName val="rab_me_(by_owner)_2"/>
      <sheetName val="BQ_(by_owner)2"/>
      <sheetName val="rab_me_(fisik)2"/>
      <sheetName val="Analisa_Teknik2"/>
      <sheetName val="UNIT_CHILLER2"/>
      <sheetName val="Perm__Test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HB_2"/>
      <sheetName val="DATA_GRAFIK2"/>
      <sheetName val="Analisa_STR2"/>
      <sheetName val="Analisa__(2)2"/>
      <sheetName val="prime_coal2"/>
      <sheetName val="Pengaturan_air2"/>
      <sheetName val="AO_UMUM"/>
      <sheetName val="Analisa "/>
      <sheetName val="Pemeliharaan_LL2"/>
      <sheetName val="ANALISA SNI'13 "/>
      <sheetName val="ANALISA1"/>
      <sheetName val="BQ Utama "/>
      <sheetName val="Upah "/>
      <sheetName val="An Arsitektur"/>
      <sheetName val="Unit Rate (2)"/>
      <sheetName val="An Struktur"/>
      <sheetName val="ETAB 2"/>
      <sheetName val="Koefisien"/>
      <sheetName val="BQ-E20-02(Rp)"/>
      <sheetName val="Kebutuhan_alat_I2"/>
      <sheetName val="DIV2"/>
      <sheetName val="DIV5"/>
      <sheetName val="4-Basic Price"/>
      <sheetName val="ANL STR"/>
      <sheetName val="ALAT1"/>
      <sheetName val="BASIC"/>
      <sheetName val="DIV_3"/>
      <sheetName val="Produktif__alat2"/>
      <sheetName val="Item-01_20(01)_to_(09)_Abov_(22"/>
      <sheetName val="Rekap_Seksi_22"/>
      <sheetName val="info_umum2"/>
      <sheetName val="anal_pek_tanah2"/>
      <sheetName val="concrete_paver2"/>
      <sheetName val="analisa_owning_cost2"/>
      <sheetName val="form_ANALISA2"/>
      <sheetName val="MAJOR_SDY2"/>
      <sheetName val="harsat_sdy2"/>
      <sheetName val="RAB_SDY2"/>
      <sheetName val="bq_analisa2"/>
      <sheetName val="sum_boq2"/>
      <sheetName val="BQ_SUSUKAN2"/>
      <sheetName val="BQ_PENGGARON2"/>
      <sheetName val="Daftar_Kuantitas_dan_Harga2"/>
      <sheetName val="HB_me2"/>
      <sheetName val="Sat_Bahan2"/>
      <sheetName val="Sat_Alat2"/>
      <sheetName val="Sat_Upah2"/>
      <sheetName val="H_SAT2"/>
      <sheetName val="met_bab32"/>
      <sheetName val="304-06"/>
      <sheetName val="FORM BQ TL PRATU 4cct"/>
      <sheetName val="anal_bab82"/>
      <sheetName val="Analisa_Upah_&amp;_Bahan_Plum2"/>
      <sheetName val="BQ_(1)2"/>
      <sheetName val="Pipe"/>
      <sheetName val="A_2"/>
      <sheetName val="Level"/>
      <sheetName val="95삼성급(본사)"/>
      <sheetName val="HARGA MATERIAL"/>
      <sheetName val="DivVII"/>
      <sheetName val="AHS"/>
      <sheetName val="mat&amp;upah"/>
      <sheetName val="Bill_of_Qty_MEP2"/>
      <sheetName val="Tabel_Berat2"/>
      <sheetName val="Eva_Spek5"/>
      <sheetName val="Harga_Satuan5"/>
      <sheetName val="ah_sanitary5"/>
      <sheetName val="Currency_Rate5"/>
      <sheetName val="BQ_ARS4"/>
      <sheetName val="Fill_this_out_first___7"/>
      <sheetName val="Daf_14"/>
      <sheetName val="INPUT_DATAS3"/>
      <sheetName val="Sch_13"/>
      <sheetName val="Total_Load_List3"/>
      <sheetName val="Bahan_3"/>
      <sheetName val="Pekerjaan_3"/>
      <sheetName val="Isolasi_Luar3"/>
      <sheetName val="RAB AR&amp;STR"/>
      <sheetName val="Cashflow"/>
      <sheetName val="Sat-Tan"/>
      <sheetName val="Infrastruktur"/>
      <sheetName val="Fill_this_out_first___8"/>
      <sheetName val="H_Satuan3"/>
      <sheetName val="TE_TS_FA_LAN_MATV3"/>
      <sheetName val="Harga_ME_3"/>
      <sheetName val="Bill_rekap3"/>
      <sheetName val="Bill_of_Qty3"/>
      <sheetName val="BQ_atap_bengkel3"/>
      <sheetName val="str_bengkel3"/>
      <sheetName val="mat_me_pipa3"/>
      <sheetName val="Isolasi_Luar_Dalam3"/>
      <sheetName val="DAFTAR_HARGA3"/>
      <sheetName val="A+Supl_3"/>
      <sheetName val="Hrg_Sat3"/>
      <sheetName val="Peralatan_(2)3"/>
      <sheetName val="Ahs_23"/>
      <sheetName val="Ahs_13"/>
      <sheetName val="HRG_BHN3"/>
      <sheetName val="HARGA_ALAT3"/>
      <sheetName val="Bill_No__23"/>
      <sheetName val="walk_way3"/>
      <sheetName val="UNIT_PRICE_ANALYSIS_(KSN)3"/>
      <sheetName val="RAB_MEK_15_M_MB_3"/>
      <sheetName val="PT_3"/>
      <sheetName val="Kuantitas_&amp;_Harga3"/>
      <sheetName val="AHS_Marka3"/>
      <sheetName val="AHS_Aspal3"/>
      <sheetName val="REF_ONLY3"/>
      <sheetName val="Cash_Flow_bulanan3"/>
      <sheetName val="mat_baja3"/>
      <sheetName val="harga_baja3"/>
      <sheetName val="Rekap_Direct_Cost3"/>
      <sheetName val="rab_me_(by_owner)_3"/>
      <sheetName val="BQ_(by_owner)3"/>
      <sheetName val="rab_me_(fisik)3"/>
      <sheetName val="Analisa_Teknik3"/>
      <sheetName val="UNIT_CHILLER3"/>
      <sheetName val="Perm__Test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HB_3"/>
      <sheetName val="DATA_GRAFIK3"/>
      <sheetName val="Analisa_STR3"/>
      <sheetName val="Analisa__(2)3"/>
      <sheetName val="prime_coal3"/>
      <sheetName val="Pengaturan_air3"/>
      <sheetName val="Pemeliharaan_LL3"/>
      <sheetName val="Kebutuhan_alat_I3"/>
      <sheetName val="Produktif__alat3"/>
      <sheetName val="Item-01_20(01)_to_(09)_Abov_(23"/>
      <sheetName val="Rekap_Seksi_23"/>
      <sheetName val="info_umum3"/>
      <sheetName val="anal_pek_tanah3"/>
      <sheetName val="concrete_paver3"/>
      <sheetName val="analisa_owning_cost3"/>
      <sheetName val="form_ANALISA3"/>
      <sheetName val="MAJOR_SDY3"/>
      <sheetName val="harsat_sdy3"/>
      <sheetName val="RAB_SDY3"/>
      <sheetName val="bq_analisa3"/>
      <sheetName val="sum_boq3"/>
      <sheetName val="BQ_SUSUKAN3"/>
      <sheetName val="BQ_PENGGARON3"/>
      <sheetName val="Daftar_Kuantitas_dan_Harga3"/>
      <sheetName val="Sat_Bahan3"/>
      <sheetName val="Sat_Alat3"/>
      <sheetName val="Sat_Upah3"/>
      <sheetName val="H_SAT3"/>
      <sheetName val="BQ_(1)3"/>
      <sheetName val="Bill_of_Qty_MEP3"/>
      <sheetName val="Tabel_Berat3"/>
      <sheetName val="HB_me3"/>
      <sheetName val="met_bab33"/>
      <sheetName val="anal_bab83"/>
      <sheetName val="Analisa_Upah_&amp;_Bahan_Plum3"/>
      <sheetName val="Cover_"/>
      <sheetName val="LBP-01_"/>
      <sheetName val="hutang-lapangan_"/>
      <sheetName val="Rekap_klad"/>
      <sheetName val="PU_DANA_KERJA"/>
      <sheetName val="MOS-01_"/>
      <sheetName val="DAFTAR_HUTANG"/>
      <sheetName val="KARTU_PIUTANG"/>
      <sheetName val="LAP_ALAT"/>
      <sheetName val="PROGRESS_DIAKUI"/>
      <sheetName val="M-RESIKO_"/>
      <sheetName val="FM-MR01_"/>
      <sheetName val="FM-MR02_"/>
      <sheetName val="FM-MR03_Lap_Bulan_Agus"/>
      <sheetName val="DATA_PROYEK"/>
      <sheetName val="RUANG_LINGKUP"/>
      <sheetName val="NP"/>
      <sheetName val="NP (3)"/>
      <sheetName val="NP (2)"/>
      <sheetName val="Additional"/>
      <sheetName val="8LT_12"/>
      <sheetName val="PROGRESS"/>
      <sheetName val="ARSITEKTUR"/>
      <sheetName val="Upah&amp;Bahan"/>
      <sheetName val="FAKTOR"/>
      <sheetName val="Reference-SL"/>
      <sheetName val="REKAP GROSS"/>
      <sheetName val="UP MINOR"/>
      <sheetName val="IPL_SCHEDULE"/>
      <sheetName val="2.1"/>
      <sheetName val="2.2"/>
      <sheetName val="Harga "/>
      <sheetName val="Compare"/>
      <sheetName val="금액내역서"/>
      <sheetName val="SAT_BHN"/>
      <sheetName val="ARS ADM"/>
      <sheetName val="TB"/>
      <sheetName val="Balok L_2"/>
      <sheetName val="HSD"/>
      <sheetName val="LOADDAT"/>
      <sheetName val="PAD-F"/>
      <sheetName val="Urai _ Guide Post"/>
      <sheetName val="Urai_Galian Tanah"/>
      <sheetName val="Harga"/>
      <sheetName val="PRY 03-1 (Amd1)"/>
      <sheetName val="CHITIET VL_NC"/>
      <sheetName val="villa"/>
      <sheetName val="UNIT PRICE"/>
      <sheetName val="anal"/>
      <sheetName val="INF08"/>
      <sheetName val="UP_an"/>
      <sheetName val="Electrikal"/>
      <sheetName val="Elektronik"/>
      <sheetName val="Item Kompensasi"/>
      <sheetName val="struktur tdk dipakai"/>
      <sheetName val="BELAGIO"/>
      <sheetName val="ARTAGDING"/>
      <sheetName val="MANHATTAN"/>
      <sheetName val="SENTUL"/>
      <sheetName val="T.ABANG"/>
      <sheetName val="SEMANAN"/>
      <sheetName val="BKPM"/>
      <sheetName val="HDasar"/>
      <sheetName val="luar"/>
      <sheetName val="RINC FIN T4  _3_"/>
      <sheetName val="RINC FIN T4  _2_"/>
      <sheetName val="RINC hotel"/>
      <sheetName val="RINC FIN T4 "/>
      <sheetName val="ALS-STRUKTUR"/>
      <sheetName val="ALS-ARSITEK"/>
      <sheetName val="ALS-KUSEN&amp;KUNCI-MASJID+menara"/>
      <sheetName val="analisa GRC-masjid+menara"/>
      <sheetName val="ALS-PERSIAPAN"/>
      <sheetName val="ESTIMASI"/>
      <sheetName val="ana_san"/>
      <sheetName val="D_14"/>
      <sheetName val="r_tank"/>
      <sheetName val="I-ME"/>
      <sheetName val="central link"/>
      <sheetName val="LAP MGG. KMP"/>
      <sheetName val="FOTO&quot; KEGIATAN LAPANGAN1"/>
      <sheetName val="FOTO&quot; KEGIATAN LAPANGAN"/>
      <sheetName val="PERMASALAHAN KMP"/>
      <sheetName val="Pengantar"/>
      <sheetName val="Daftar isi"/>
      <sheetName val="UMUM (1.)"/>
      <sheetName val="UMUM (2)"/>
      <sheetName val="Visual"/>
      <sheetName val="Visual (2)"/>
      <sheetName val="Visual (3)"/>
      <sheetName val="BOBOT PROGRES"/>
      <sheetName val="KURVA S"/>
      <sheetName val="Kurva-S2"/>
      <sheetName val="KURVA S - RESCHEDULE"/>
      <sheetName val="JADWAL PELK"/>
      <sheetName val="TENAGA"/>
      <sheetName val="BARANG MSK"/>
      <sheetName val="CUACA"/>
      <sheetName val="Lamp(13)"/>
      <sheetName val="BOQ-Indonesia"/>
      <sheetName val="DAF.HRG"/>
      <sheetName val="railing"/>
      <sheetName val="B"/>
      <sheetName val="AHS2 Partisi,Curtain,Pnt,Jndla"/>
      <sheetName val="Rekap B.L."/>
      <sheetName val="BoQ."/>
      <sheetName val="pivot"/>
      <sheetName val="Analisa Harga"/>
      <sheetName val="KP"/>
      <sheetName val="KANWIL 1"/>
      <sheetName val="KANWIL 2"/>
      <sheetName val="KANWIL 3"/>
      <sheetName val="KANWIL 4"/>
      <sheetName val="KANWIL 5"/>
      <sheetName val="KANWIL 6"/>
      <sheetName val="KANWIL 7"/>
      <sheetName val="KANWIL 8"/>
      <sheetName val="KANWIL 9"/>
      <sheetName val="kanwil 10"/>
      <sheetName val="kanwil 11"/>
      <sheetName val="kanwil 12"/>
      <sheetName val="DATA BQ 2015"/>
      <sheetName val="Ch"/>
      <sheetName val="HARGA DASAR"/>
      <sheetName val="smt"/>
      <sheetName val="Schedulle"/>
      <sheetName val="Hgsat07"/>
      <sheetName val="hrg sat1"/>
      <sheetName val="Har_mat"/>
      <sheetName val="AT 2"/>
      <sheetName val="AT 1"/>
      <sheetName val="DIV_3 _2_"/>
      <sheetName val="REK"/>
      <sheetName val="MINGGUAN"/>
      <sheetName val="BULANAN."/>
      <sheetName val="UPAH BAHAN "/>
      <sheetName val="PPC"/>
      <sheetName val="skejul"/>
      <sheetName val="an.pemel.rutin"/>
      <sheetName val="an.mobilisasi"/>
      <sheetName val="an.dmpu"/>
      <sheetName val="daftar.kuantita"/>
      <sheetName val="metode.dmpu"/>
      <sheetName val="LKVL_CK_HT_GD1"/>
      <sheetName val="dongia _2_"/>
      <sheetName val="THPDMoi  _2_"/>
      <sheetName val="TONG HOP VL_NC"/>
      <sheetName val="lam_moi"/>
      <sheetName val="TH VL_ NC_ DDHT Thanhphuoc"/>
      <sheetName val="_REF"/>
      <sheetName val="thao_go"/>
      <sheetName val="TONGKE_HT"/>
      <sheetName val="t_h HA THE"/>
      <sheetName val="CHITIET VL_NC_TT _1p"/>
      <sheetName val="TONG HOP VL_NC TT"/>
      <sheetName val="CHITIET VL_NC_TT_3p"/>
      <sheetName val="KPVC_BD "/>
      <sheetName val="VCV_BE_T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.Satuan"/>
      <sheetName val="bq"/>
      <sheetName val="BQ-Segmen"/>
      <sheetName val="BQ-BUAS"/>
      <sheetName val="Rumus"/>
      <sheetName val="kapasitas"/>
      <sheetName val="mob. dem"/>
      <sheetName val="siap"/>
      <sheetName val="pek. tanah"/>
      <sheetName val="konstruksi"/>
      <sheetName val="Gorong2"/>
      <sheetName val="B0"/>
      <sheetName val="CBC"/>
      <sheetName val="LPB"/>
      <sheetName val="Urug"/>
      <sheetName val="k. batu kali"/>
      <sheetName val="H_Satuan"/>
      <sheetName val="input"/>
      <sheetName val="DAFTAR HARGA"/>
      <sheetName val="MAPDC"/>
      <sheetName val="data"/>
      <sheetName val="Rekap"/>
      <sheetName val="SAT"/>
      <sheetName val="Material"/>
      <sheetName val="Cover"/>
      <sheetName val="NS GD.UGD"/>
      <sheetName val="STD GD.UGD"/>
      <sheetName val="K"/>
      <sheetName val="rab me (by owner) "/>
      <sheetName val="BQ (by owner)"/>
      <sheetName val="rab me (fisik)"/>
      <sheetName val="NP (4)"/>
      <sheetName val="DIV7-BM"/>
      <sheetName val="Analisa &amp; Upah"/>
      <sheetName val="AN. TAMPL"/>
      <sheetName val="Bill Of Quantity"/>
      <sheetName val="HB "/>
      <sheetName val="BAHAN"/>
      <sheetName val="Analisa ME"/>
      <sheetName val="harga bahan"/>
      <sheetName val="MAIN BQ"/>
      <sheetName val="Harsat BHN AR,M"/>
      <sheetName val="bhn-upah"/>
      <sheetName val="AC"/>
      <sheetName val="FP"/>
      <sheetName val="PLB"/>
      <sheetName val="NS GD.UTAMA"/>
      <sheetName val="Analisa 2"/>
      <sheetName val="BQ.AC.FAN"/>
      <sheetName val="DAF_1"/>
      <sheetName val="DRUP (ASLI)"/>
      <sheetName val="DAF-1"/>
      <sheetName val="harsat"/>
      <sheetName val="LISTRIK"/>
      <sheetName val="01A- RAB"/>
      <sheetName val="rab - persiapan &amp; lantai-1"/>
      <sheetName val="HRG BHN"/>
      <sheetName val="Man_Power_Const"/>
      <sheetName val="PC"/>
      <sheetName val="Balok"/>
      <sheetName val="STR"/>
      <sheetName val="div3"/>
      <sheetName val="HS"/>
      <sheetName val="Analisa"/>
      <sheetName val="Analis Kusen 1 ESKALASI"/>
      <sheetName val="Concrete"/>
      <sheetName val="Terbilang"/>
      <sheetName val="REF.ONLY"/>
      <sheetName val="DAF-5"/>
      <sheetName val="iTEM hARSAT"/>
      <sheetName val="DAF_4"/>
      <sheetName val="villa"/>
      <sheetName val="Student"/>
      <sheetName val="DRUP _ASLI_"/>
      <sheetName val="Stden center"/>
      <sheetName val="Sheet1"/>
      <sheetName val="SITE-E"/>
      <sheetName val="BAG-2"/>
      <sheetName val="gtrinh"/>
      <sheetName val="anaUTama"/>
      <sheetName val="index"/>
      <sheetName val="BL"/>
      <sheetName val="BasicPrice"/>
      <sheetName val="3-DIV5"/>
      <sheetName val="ANALISA-A"/>
      <sheetName val="Panel,feeder,elek"/>
      <sheetName val="Anl.+"/>
      <sheetName val="112-885"/>
      <sheetName val="ELEC STIS"/>
      <sheetName val="REQDELTA"/>
      <sheetName val="RKP PLUMBING"/>
      <sheetName val="Supl.X"/>
      <sheetName val="ahs3"/>
      <sheetName val="FLAF&amp;PARTSI"/>
      <sheetName val="Bag-9Add"/>
      <sheetName val="Bag-1"/>
      <sheetName val="ESCON"/>
      <sheetName val="REK"/>
      <sheetName val="pricelist"/>
      <sheetName val="1.B"/>
      <sheetName val="Markup"/>
      <sheetName val="EXTERNAL WORK"/>
      <sheetName val="Elektrikal"/>
      <sheetName val="L_Mechanical"/>
      <sheetName val="Daftar berat"/>
      <sheetName val="SEX"/>
      <sheetName val="Fin-Bengkel"/>
      <sheetName val="Fin-Showroom"/>
      <sheetName val="Hal_Pagar"/>
      <sheetName val="Str-Bengkel"/>
      <sheetName val="Str-Showroom"/>
      <sheetName val="Upah+Bahan"/>
      <sheetName val="Upah"/>
      <sheetName val="TOEC"/>
      <sheetName val="Ahs.2"/>
      <sheetName val="Ahs.1"/>
      <sheetName val="Fin_Bengkel"/>
      <sheetName val="Fin_Showroom"/>
      <sheetName val="Str_Bengkel"/>
      <sheetName val="Str_Showroom"/>
      <sheetName val="Analisa Harga Satuan"/>
      <sheetName val="BASEMENT"/>
      <sheetName val="Anls"/>
      <sheetName val="AC_C"/>
      <sheetName val="Dasboard"/>
      <sheetName val="H-Upah"/>
      <sheetName val="Data Upah"/>
      <sheetName val="BASIC"/>
      <sheetName val="H_Satuan1"/>
      <sheetName val="mob__dem"/>
      <sheetName val="pek__tanah"/>
      <sheetName val="k__batu_kali"/>
      <sheetName val="Analisa_ME"/>
      <sheetName val="harga_bahan"/>
      <sheetName val="rab_me_(by_owner)_"/>
      <sheetName val="BQ_(by_owner)"/>
      <sheetName val="rab_me_(fisik)"/>
      <sheetName val="Analisa_&amp;_Upah"/>
      <sheetName val="AN__TAMPL"/>
      <sheetName val="01A-_RAB"/>
      <sheetName val="REMUNERASISTANDAR"/>
      <sheetName val="TABEL-DETASIR"/>
      <sheetName val="NP (3)"/>
      <sheetName val="NP"/>
      <sheetName val="SALURAN"/>
      <sheetName val="Group"/>
      <sheetName val="Mekanikal"/>
      <sheetName val="AHS - Sipil"/>
      <sheetName val="ANAL"/>
      <sheetName val="box culvert"/>
      <sheetName val="HSD"/>
      <sheetName val="data RSUD KIS"/>
      <sheetName val="Bahan-Upah"/>
      <sheetName val="BAU"/>
      <sheetName val="RAB AR&amp;STR"/>
      <sheetName val="NP (2)"/>
      <sheetName val="cargo"/>
      <sheetName val="Analisa Satuan"/>
      <sheetName val="Mall"/>
      <sheetName val="ANLS_ BETON R. KELAS"/>
      <sheetName val="기준"/>
      <sheetName val="_x0000_0_x0000_1_x0000_0_x0000_0_x0000_0_x0000_1_x0000__x0000_6_x0000_0_x0000_¯耀㣋_x0000__x0000__x0000__x0000__x0000__x0001__x0000__x0000_耀ÿ"/>
      <sheetName val="Plint_List"/>
      <sheetName val="Luar"/>
      <sheetName val="Pintu Jendela"/>
      <sheetName val="DC-akses bandara"/>
      <sheetName val="finalisasi"/>
      <sheetName val="Div10"/>
      <sheetName val="Fill this out first..."/>
      <sheetName val="analis"/>
      <sheetName val="Isolasi Luar Dalam"/>
      <sheetName val="Isolasi Luar"/>
      <sheetName val="KR Luar"/>
      <sheetName val="AHS"/>
      <sheetName val="boq"/>
      <sheetName val="Unit"/>
      <sheetName val="."/>
      <sheetName val="%"/>
      <sheetName val="3-DIV3"/>
      <sheetName val="rekap mekanikal"/>
      <sheetName val="SUM"/>
      <sheetName val="meth hsl nego"/>
      <sheetName val="3-DIV2"/>
      <sheetName val="Faktor"/>
      <sheetName val="UPH,BHN,ALT"/>
      <sheetName val="H_Satuan2"/>
      <sheetName val="mob__dem1"/>
      <sheetName val="pek__tanah1"/>
      <sheetName val="k__batu_kali1"/>
      <sheetName val="NS_GD_UGD"/>
      <sheetName val="STD_GD_UGD"/>
      <sheetName val="NP_(4)"/>
      <sheetName val="Bill_Of_Quantity"/>
      <sheetName val="HB_"/>
      <sheetName val="MAIN_BQ"/>
      <sheetName val="Harsat_BHN_AR,M"/>
      <sheetName val="NS_GD_UTAMA"/>
      <sheetName val="Analisa_2"/>
      <sheetName val="BQ_AC_FAN"/>
      <sheetName val="DRUP_(ASLI)"/>
      <sheetName val="HRG_BHN"/>
      <sheetName val="iTEM_hARSAT"/>
      <sheetName val="Satpek"/>
      <sheetName val="ahs1"/>
      <sheetName val="GLP-DISCOUNT"/>
      <sheetName val="GLP 2001"/>
      <sheetName val="EE-PROP"/>
      <sheetName val="Costos"/>
      <sheetName val="Met_Pas Batu"/>
      <sheetName val="Met_ Minor"/>
      <sheetName val="공정양식"/>
      <sheetName val="QSS"/>
      <sheetName val="G_SUMMARY"/>
      <sheetName val="TSS"/>
      <sheetName val="@UpahBahan"/>
      <sheetName val="BGN PENUNJANG"/>
      <sheetName val="ANALISA EDIT"/>
      <sheetName val=""/>
      <sheetName val="ahs_utama"/>
      <sheetName val="arp-3a"/>
      <sheetName val="gabungan (2)"/>
      <sheetName val="FAK"/>
      <sheetName val="Analisa BOW"/>
      <sheetName val="Galian batu"/>
      <sheetName val="1"/>
      <sheetName val="Teknis"/>
      <sheetName val="NP-7"/>
      <sheetName val="HSLAIN-LAIN"/>
      <sheetName val="UNIT PRICE"/>
      <sheetName val="an tek NP"/>
      <sheetName val="설계조건"/>
      <sheetName val="단면검토"/>
      <sheetName val="isian"/>
      <sheetName val="Bill_2"/>
      <sheetName val="Alat B"/>
      <sheetName val="Bahan B"/>
      <sheetName val="Upah B"/>
      <sheetName val="RAP"/>
      <sheetName val="Sub"/>
      <sheetName val="Analisa Upah &amp; Bahan Plum"/>
      <sheetName val="ANALISA ALAT BERAT"/>
      <sheetName val="A"/>
      <sheetName val="GFA-20-N"/>
      <sheetName val="TBL_BANTU"/>
      <sheetName val="Bill of Qty MEP"/>
      <sheetName val="Form A"/>
      <sheetName val="GalianAlatBerat"/>
      <sheetName val="Haulling"/>
      <sheetName val="KONTRAK INDUK BULANAN"/>
      <sheetName val="RKP. TOTAL"/>
      <sheetName val="B.as"/>
      <sheetName val="RAB"/>
      <sheetName val="dasar"/>
      <sheetName val="Tata Udara"/>
      <sheetName val="Plumbing"/>
      <sheetName val="Investment Valuation"/>
      <sheetName val="Cabling Data&amp;Power"/>
      <sheetName val="Surat"/>
      <sheetName val="3-DIV4"/>
      <sheetName val="Bill 5 Summary"/>
      <sheetName val="Bill 4 Summary"/>
      <sheetName val="FORMESTIMASI"/>
      <sheetName val="Harga"/>
      <sheetName val="DAF_3.1"/>
      <sheetName val="DAF_3.11"/>
      <sheetName val="L-Mechanical"/>
      <sheetName val="_x0000_0_x0000_1_x0000_0_x0000_0_x0000_0_x0000_1_x0000__x0000_6_x0000_0_x0000_¯??_x0000__x0000__x0000__x0000__x0000__x0001__x0000__x0000_?ÿ"/>
      <sheetName val="_x0000_¯??_x0000__x0000__x0000__x0000__x0000__x0001__x0000__x0000_?ÿ?_x0000_?English_x0000_ENW_x0000_en"/>
      <sheetName val="Data2"/>
      <sheetName val="5.Anhas"/>
      <sheetName val="ANALISA PEK.UMUM"/>
      <sheetName val="?0?1?0?0?0?1??6?0?¯耀㣋?????_x0001_??耀ÿ"/>
      <sheetName val="5-Peralatan"/>
      <sheetName val="DIVI3"/>
      <sheetName val="Daf 1"/>
      <sheetName val="Anls teknis"/>
      <sheetName val="HB_1"/>
      <sheetName val="H_Satuan3"/>
      <sheetName val="mob__dem2"/>
      <sheetName val="pek__tanah2"/>
      <sheetName val="k__batu_kali2"/>
      <sheetName val="HB_2"/>
      <sheetName val="Rincigaji"/>
      <sheetName val="Prod 15-5"/>
      <sheetName val="ANGGARAN"/>
      <sheetName val="NSTD"/>
      <sheetName val="STD"/>
      <sheetName val="_x005f_x0000_0_x005f_x0000_1_x005f_x0000_0_x005f_x0000_"/>
      <sheetName val="BHN-UPH-ALT"/>
      <sheetName val="_x0000_0_x0000_1_x0000_0_x0000_"/>
      <sheetName val="HRG BAHAN &amp; UPAH okk"/>
      <sheetName val="Analis Kusen okk"/>
      <sheetName val="RINCIAN"/>
      <sheetName val="GENERAL"/>
      <sheetName val="pivot1"/>
      <sheetName val="Pricing"/>
      <sheetName val="Analisa RAP"/>
      <sheetName val="Alat"/>
      <sheetName val="Telusur"/>
      <sheetName val="Analisa RAB"/>
      <sheetName val="GE-1-2"/>
      <sheetName val="A+Supl."/>
      <sheetName val="Informasi"/>
      <sheetName val="p_fb01"/>
      <sheetName val="p_fb02"/>
      <sheetName val="PLINT 3.1.G"/>
      <sheetName val="s_v13"/>
      <sheetName val="s_v14"/>
      <sheetName val="s_v16"/>
      <sheetName val="NS Lanjutan"/>
      <sheetName val="STD Lanjutan"/>
      <sheetName val="Mk Minor"/>
      <sheetName val="Telephone"/>
      <sheetName val="Rek_ELEKT"/>
      <sheetName val="?0?1?0?0?0?1??6?0?¯???????_x0001_???ÿ"/>
      <sheetName val="?¯???????_x0001_???ÿ???English?ENW?en"/>
      <sheetName val="_0_1_0_0_0_1__6_0_¯耀㣋______x0001___耀ÿ"/>
      <sheetName val="Blk-Mnl lt.3-lt.atap"/>
      <sheetName val="Klm-Mnl"/>
      <sheetName val="gajiDasar"/>
      <sheetName val="PROD_03_1"/>
      <sheetName val="BQ. AC"/>
      <sheetName val="rincian per proyek"/>
      <sheetName val="PL"/>
      <sheetName val="rek ME"/>
      <sheetName val="Antek1"/>
      <sheetName val="HARSAT-lain"/>
      <sheetName val="HARSAT-tanah"/>
      <sheetName val="product"/>
      <sheetName val="Pipe"/>
      <sheetName val="Div2"/>
      <sheetName val="RBP- 2"/>
      <sheetName val="OP. ALAT"/>
      <sheetName val="OP. PERJAM"/>
      <sheetName val="B. PERSONIL"/>
      <sheetName val="KAN. LOKAL"/>
      <sheetName val="BAB_5_2_BiaLang"/>
      <sheetName val="Analisa Harga"/>
      <sheetName val="SIMPRO(AGST)"/>
      <sheetName val="div-2"/>
      <sheetName val="MAP"/>
      <sheetName val="RKP"/>
      <sheetName val="BQ.jln"/>
      <sheetName val="BQ.jem"/>
      <sheetName val="anaMob"/>
      <sheetName val="bukan PNS"/>
      <sheetName val="Input monthly capex"/>
      <sheetName val="경비2내역"/>
      <sheetName val="DAFT_HARG_SAT_PEK."/>
      <sheetName val="DAFT_ALAT,UPAH &amp; MAT"/>
      <sheetName val="Admin"/>
      <sheetName val="DAFTAR_HARGA"/>
      <sheetName val="rab_-_persiapan_&amp;_lantai-1"/>
      <sheetName val="Anl_+"/>
      <sheetName val="ELEC_STIS"/>
      <sheetName val="RKP_PLUMBING"/>
      <sheetName val="1_B"/>
      <sheetName val="Analis_Kusen_1_ESKALASI"/>
      <sheetName val="Isolasi_Luar_Dalam"/>
      <sheetName val="Isolasi_Luar"/>
      <sheetName val="Supl_X"/>
      <sheetName val="EXTERNAL_WORK"/>
      <sheetName val="DRUP__ASLI_"/>
      <sheetName val="Stden_center"/>
      <sheetName val="box_culvert"/>
      <sheetName val="_"/>
      <sheetName val="bhn FINAL"/>
      <sheetName val="Rekapitulasi"/>
      <sheetName val="MARK UP"/>
      <sheetName val="PRICE LIST"/>
      <sheetName val="Price_List"/>
      <sheetName val="_x005f_x0000_¯___x005f_x0000__x005f_x0000__x005f_x0000_"/>
      <sheetName val="_0_1_0_0_0_1__6_0_¯耀㣋______x000"/>
      <sheetName val="List of Eqp"/>
      <sheetName val="UPA"/>
      <sheetName val="Anl.2s.d4e"/>
      <sheetName val="Master Edit"/>
      <sheetName val="DATABASE"/>
      <sheetName val="SCH"/>
      <sheetName val="HARGA MATERIAL"/>
      <sheetName val="Rekap Direct Cost"/>
      <sheetName val="Analisa -Baku"/>
      <sheetName val="SAT-DAS"/>
      <sheetName val="Foundation"/>
      <sheetName val="SAP"/>
      <sheetName val="Urai _Resap pengikat"/>
      <sheetName val="??"/>
      <sheetName val="????"/>
      <sheetName val="Sat~Bahu"/>
      <sheetName val="NAME"/>
      <sheetName val="Daftar Upah"/>
      <sheetName val="PConsCS"/>
      <sheetName val="dia-in"/>
      <sheetName val="Break_down"/>
      <sheetName val="S Curve"/>
      <sheetName val="Rekap S Curve (4)"/>
      <sheetName val="Rekap S Curve (3)"/>
      <sheetName val="_0_1_0_0_0_1__6_0_¯________x0001____ÿ"/>
      <sheetName val="_¯________x0001____ÿ___English_ENW_en"/>
      <sheetName val="Bill 2.1 Basement 41 "/>
      <sheetName val="Ahs_2"/>
      <sheetName val="Ahs_1"/>
      <sheetName val="KR_Luar"/>
      <sheetName val="REF_ONLY"/>
      <sheetName val="Daftar_berat"/>
      <sheetName val="Analisa_Harga_Satuan"/>
      <sheetName val="NP_(3)"/>
      <sheetName val="ANLS__BETON_R__KELAS"/>
      <sheetName val="Data_Upah"/>
      <sheetName val="AHS_-_Sipil"/>
      <sheetName val="data_RSUD_KIS"/>
      <sheetName val="RAB_AR&amp;STR"/>
      <sheetName val="NP_(2)"/>
      <sheetName val="Analisa_Satuan"/>
      <sheetName val="Tata_Udara"/>
      <sheetName val="Fill_this_out_first___"/>
      <sheetName val="01000160¯耀㣋耀ÿ"/>
      <sheetName val="Pintu_Jendela"/>
      <sheetName val="DC-akses_bandara"/>
      <sheetName val="DAF-2"/>
      <sheetName val="01.FA"/>
      <sheetName val="Summary"/>
      <sheetName val="struktur"/>
      <sheetName val="__"/>
      <sheetName val="____"/>
      <sheetName val="bahan SNI"/>
      <sheetName val="ANALHASA"/>
      <sheetName val="Analis Tambahan"/>
      <sheetName val="Analys"/>
      <sheetName val="pelita lapen"/>
      <sheetName val="TRNS-C1"/>
      <sheetName val="struktur tdk dipakai"/>
      <sheetName val="c"/>
      <sheetName val="f"/>
      <sheetName val="Estimate"/>
      <sheetName val="Hua Yang Quarterly"/>
      <sheetName val="An"/>
      <sheetName val="An.2"/>
      <sheetName val="rab_me_(by_owner)_1"/>
      <sheetName val="BQ_(by_owner)1"/>
      <sheetName val="rab_me_(fisik)1"/>
      <sheetName val="DC-akses_bandara1"/>
      <sheetName val="Analisa_ME1"/>
      <sheetName val="ALEK"/>
      <sheetName val="rab_me_(by_owner)_2"/>
      <sheetName val="BQ_(by_owner)2"/>
      <sheetName val="rab_me_(fisik)2"/>
      <sheetName val="DC-akses_bandara2"/>
      <sheetName val="Analisa_ME2"/>
      <sheetName val="H_Satuan4"/>
      <sheetName val="mob__dem3"/>
      <sheetName val="pek__tanah3"/>
      <sheetName val="k__batu_kali3"/>
      <sheetName val="rab_me_(by_owner)_3"/>
      <sheetName val="BQ_(by_owner)3"/>
      <sheetName val="rab_me_(fisik)3"/>
      <sheetName val="DC-akses_bandara3"/>
      <sheetName val="Analisa_ME3"/>
      <sheetName val="F ALARM"/>
      <sheetName val="Eng_Hrs"/>
      <sheetName val="BQ-E20-02(Rp)"/>
      <sheetName val="D6 (2)"/>
      <sheetName val="CapExpAppForm"/>
      <sheetName val="Sal"/>
      <sheetName val="Man Power"/>
      <sheetName val="GAJI"/>
      <sheetName val="Urai _ Guide Post"/>
      <sheetName val="Urai_Galian Tanah"/>
      <sheetName val="Bq-Pk-A"/>
      <sheetName val="Rate"/>
      <sheetName val="S-Curve"/>
      <sheetName val="3.1.2a"/>
      <sheetName val="3.1.1a"/>
      <sheetName val="Vibro_Roller"/>
      <sheetName val="metode"/>
      <sheetName val="an. major"/>
      <sheetName val="_x005f_x005f_x005f_x0000_0_x005f_x005f_x005f_x0000_1_x0"/>
      <sheetName val="?0?1?0?0?0?1??6?0?¯耀㣋?????_x000"/>
      <sheetName val="_x005f_x0000_¯??_x005f_x0000__x005f_x0000__x005f_x0000_"/>
      <sheetName val="_x005f_x005f_x005f_x005f_x005f_x005f_x005f_x0000_0_x005"/>
      <sheetName val="_x005f_x005f_x005f_x0000_¯??_x005f_x005f_x005f_x0000__x"/>
      <sheetName val="DIV.9"/>
      <sheetName val="KEBUT BHN"/>
      <sheetName val="NP_MRK"/>
      <sheetName val="analisa (2)"/>
      <sheetName val="dil"/>
      <sheetName val="Penawaran"/>
      <sheetName val="Master 1.0"/>
      <sheetName val="Harga Satuan"/>
      <sheetName val="TT04"/>
      <sheetName val="gvl"/>
      <sheetName val="H Satuan Dasar"/>
      <sheetName val="a.2"/>
      <sheetName val="Monitor"/>
      <sheetName val="Agregat Halus &amp; Kasar"/>
      <sheetName val="6-AGREGAT"/>
      <sheetName val="daftar harga satuan"/>
      <sheetName val="NP_(4)1"/>
      <sheetName val="Analisa_&amp;_Upah1"/>
      <sheetName val="AN__TAMPL1"/>
      <sheetName val="harga_bahan1"/>
      <sheetName val="01A-_RAB1"/>
      <sheetName val="HB_3"/>
      <sheetName val="Bill_Of_Quantity1"/>
      <sheetName val="BQ_AC_FAN1"/>
      <sheetName val="DRUP_(ASLI)1"/>
      <sheetName val="NS_GD_UTAMA1"/>
      <sheetName val="Analisa_21"/>
      <sheetName val="HRG_BHN1"/>
      <sheetName val="iTEM_hARSAT1"/>
      <sheetName val="NS_GD_UGD1"/>
      <sheetName val="STD_GD_UGD1"/>
      <sheetName val="MAIN_BQ1"/>
      <sheetName val="Harsat_BHN_AR,M1"/>
      <sheetName val="DRUP__ASLI_1"/>
      <sheetName val="Stden_center1"/>
      <sheetName val="meth_hsl_nego"/>
      <sheetName val="gabungan_(2)"/>
      <sheetName val="rekap_mekanikal"/>
      <sheetName val="GLP_2001"/>
      <sheetName val="Met_Pas_Batu"/>
      <sheetName val="Met__Minor"/>
      <sheetName val="Bill_of_Qty_MEP"/>
      <sheetName val="BGN_PENUNJANG"/>
      <sheetName val="Anls_teknis"/>
      <sheetName val="Analisa_BOW"/>
      <sheetName val="Analisa_RAP"/>
      <sheetName val="Alat_B"/>
      <sheetName val="Bahan_B"/>
      <sheetName val="Upah_B"/>
      <sheetName val="Analisa_RAB"/>
      <sheetName val="Prod_15-5"/>
      <sheetName val="Galian_batu"/>
      <sheetName val="an_tek_NP"/>
      <sheetName val="UNIT_PRICE"/>
      <sheetName val="Form_A"/>
      <sheetName val="Blk-Mnl_lt_3-lt_atap"/>
      <sheetName val="RKP__TOTAL"/>
      <sheetName val="B_as"/>
      <sheetName val="?0?1?0?0?0?1??6?0?¯耀㣋???????耀ÿ"/>
      <sheetName val="bukan_PNS"/>
      <sheetName val="Input_monthly_capex"/>
      <sheetName val="DAF_3_1"/>
      <sheetName val="DAF_3_11"/>
      <sheetName val="01000160¯???ÿ"/>
      <sheetName val="¯???ÿ??EnglishENWen"/>
      <sheetName val="KONTRAK_INDUK_BULANAN"/>
      <sheetName val="HRG_BAHAN_&amp;_UPAH_okk"/>
      <sheetName val="Analis_Kusen_okk"/>
      <sheetName val="ANALISA_PEK_UMUM"/>
      <sheetName val="Bill_5_Summary"/>
      <sheetName val="Bill_4_Summary"/>
      <sheetName val="Investment_Valuation"/>
      <sheetName val="Cabling_Data&amp;Power"/>
      <sheetName val="MARK_UP"/>
      <sheetName val="010"/>
      <sheetName val="F_ALARM"/>
      <sheetName val="Analisa_Harga"/>
      <sheetName val="_0_1_0_0_0_1__6_0_¯耀㣋_______耀ÿ"/>
      <sheetName val="5_Anhas"/>
      <sheetName val="Analisa_Upah_&amp;_Bahan_Plum"/>
      <sheetName val="BQ__AC"/>
      <sheetName val="rincian_per_proyek"/>
      <sheetName val="A+Supl_"/>
      <sheetName val="rek_ME"/>
      <sheetName val="Agregat_Halus_&amp;_Kasar"/>
      <sheetName val="Perm. Test"/>
      <sheetName val="Hrg Sat"/>
      <sheetName val="DATAOKT"/>
      <sheetName val="BUSWAY"/>
      <sheetName val="analisa Str"/>
      <sheetName val="610.07A"/>
      <sheetName val="HS-Divisi 3"/>
      <sheetName val="Appendix 2(SatDas)"/>
      <sheetName val="SPEC"/>
      <sheetName val="Rutin"/>
      <sheetName val="hardas"/>
      <sheetName val="AN-MAJOR"/>
      <sheetName val="An_pdkg"/>
      <sheetName val="AC unit"/>
      <sheetName val="EL acc"/>
      <sheetName val="EL lamp"/>
      <sheetName val="EL outlet"/>
      <sheetName val="Chiller acc"/>
      <sheetName val="Pipa PL"/>
      <sheetName val="PK acc"/>
      <sheetName val="PL acc"/>
      <sheetName val="PK valve"/>
      <sheetName val="PL valve"/>
      <sheetName val="AC valve"/>
      <sheetName val="PK pipe"/>
      <sheetName val="EL kabel"/>
      <sheetName val="AC power"/>
      <sheetName val="EL tray"/>
      <sheetName val="PL power"/>
      <sheetName val="PL unit"/>
      <sheetName val="PK unit"/>
      <sheetName val="EL arde"/>
      <sheetName val="DafHrgSatuan"/>
      <sheetName val="Bill rekap"/>
      <sheetName val="Bill of Qty"/>
      <sheetName val="PESANTREN"/>
      <sheetName val="G"/>
      <sheetName val="Curup"/>
      <sheetName val="Prabu"/>
      <sheetName val="On Time"/>
      <sheetName val="BoQA"/>
      <sheetName val="List Material"/>
      <sheetName val="Budget"/>
      <sheetName val="7"/>
      <sheetName val=" "/>
      <sheetName val="Tray&amp;Ladder"/>
      <sheetName val="Duct"/>
      <sheetName val="Other"/>
      <sheetName val="Aspal"/>
      <sheetName val="_x0000_¯___x0000__x0000__x0000_"/>
      <sheetName val="_x005f_x0000_0_x005f_x0000_1_x0"/>
      <sheetName val="_0_1_0_0_0_1__6_0_¯________x000"/>
      <sheetName val="_¯________x0001____ÿ___English_"/>
      <sheetName val="_x005f_x0000_¯___x005f_x0000__x"/>
      <sheetName val="2.2"/>
      <sheetName val="AHSP"/>
      <sheetName val="Cash2"/>
      <sheetName val="DAF.HRG"/>
      <sheetName val="_¯________x005f_x0001____ÿ___English_"/>
      <sheetName val="div.2"/>
      <sheetName val="div.3 Tanah"/>
      <sheetName val="div.4 Sirtu"/>
      <sheetName val="div.5"/>
      <sheetName val="div.7 Beton"/>
      <sheetName val="div.8"/>
      <sheetName val="Data-Masukan"/>
      <sheetName val="hs_str"/>
      <sheetName val="RBP-_2"/>
      <sheetName val="OP__ALAT"/>
      <sheetName val="OP__PERJAM"/>
      <sheetName val="B__PERSONIL"/>
      <sheetName val="KAN__LOKAL"/>
      <sheetName val="NP_(4)2"/>
      <sheetName val="HRG_BHN2"/>
      <sheetName val="Analisa_&amp;_Upah2"/>
      <sheetName val="AN__TAMPL2"/>
      <sheetName val="Bill_Of_Quantity2"/>
      <sheetName val="NS_GD_UGD2"/>
      <sheetName val="STD_GD_UGD2"/>
      <sheetName val="harga_bahan2"/>
      <sheetName val="MAIN_BQ2"/>
      <sheetName val="Harsat_BHN_AR,M2"/>
      <sheetName val="DRUP_(ASLI)2"/>
      <sheetName val="BQ_AC_FAN2"/>
      <sheetName val="ANLS__BETON_R__KELAS1"/>
      <sheetName val="iTEM_hARSAT2"/>
      <sheetName val="NS_GD_UTAMA2"/>
      <sheetName val="Analisa_22"/>
      <sheetName val="01A-_RAB2"/>
      <sheetName val="RKP_PLUMBING1"/>
      <sheetName val="rab_-_persiapan_&amp;_lantai-11"/>
      <sheetName val="Anl_+1"/>
      <sheetName val="ELEC_STIS1"/>
      <sheetName val="Analis_Kusen_1_ESKALASI1"/>
      <sheetName val="Tata_Udara1"/>
      <sheetName val="DAFTAR_HARGA1"/>
      <sheetName val="Data_Upah1"/>
      <sheetName val="Supl_X1"/>
      <sheetName val="box_culvert1"/>
      <sheetName val="Ahs_21"/>
      <sheetName val="Ahs_11"/>
      <sheetName val="Analisa_Harga_Satuan1"/>
      <sheetName val="_1"/>
      <sheetName val="Daftar_berat1"/>
      <sheetName val="AHS_-_Sipil1"/>
      <sheetName val="EXTERNAL_WORK1"/>
      <sheetName val="data_RSUD_KIS1"/>
      <sheetName val="RAB_AR&amp;STR1"/>
      <sheetName val="NP_(2)1"/>
      <sheetName val="Analisa_Satuan1"/>
      <sheetName val="1_B1"/>
      <sheetName val="Isolasi_Luar_Dalam1"/>
      <sheetName val="Isolasi_Luar1"/>
      <sheetName val="GLP_20011"/>
      <sheetName val="Met_Pas_Batu1"/>
      <sheetName val="Met__Minor1"/>
      <sheetName val="KR_Luar1"/>
      <sheetName val="REF_ONLY1"/>
      <sheetName val="gabungan_(2)1"/>
      <sheetName val="Analisa_BOW1"/>
      <sheetName val="Galian_batu1"/>
      <sheetName val="Fill_this_out_first___1"/>
      <sheetName val="an_tek_NP1"/>
      <sheetName val="Pintu_Jendela1"/>
      <sheetName val="NP_(3)1"/>
      <sheetName val="rekap_mekanikal1"/>
      <sheetName val="meth_hsl_nego1"/>
      <sheetName val="BGN_PENUNJANG1"/>
      <sheetName val="bukan_PNS1"/>
      <sheetName val="RBP-_21"/>
      <sheetName val="OP__ALAT1"/>
      <sheetName val="OP__PERJAM1"/>
      <sheetName val="B__PERSONIL1"/>
      <sheetName val="KAN__LOKAL1"/>
      <sheetName val="GRAPMARS"/>
      <sheetName val="NP2"/>
      <sheetName val="?0?1?0?0?0?1??6?0?¯???????_x000"/>
      <sheetName val="?¯???????_x005f_x0001_???ÿ???English?"/>
      <sheetName val="PP"/>
      <sheetName val="AnalAdjust"/>
      <sheetName val="FIRE FIGHTING"/>
      <sheetName val="HARGA DSR"/>
      <sheetName val="Upah Bahan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BOOQ"/>
      <sheetName val="9"/>
      <sheetName val="bahan upah"/>
      <sheetName val="Bahan1"/>
      <sheetName val="Analisa ME UPT"/>
      <sheetName val="bahan+upah"/>
      <sheetName val="D4"/>
      <sheetName val="D6"/>
      <sheetName val="Harga S Dasar"/>
      <sheetName val="AN-2"/>
      <sheetName val="PEK-PERKERASAN"/>
      <sheetName val="PEK ASPAL"/>
      <sheetName val="PEK-STRUKTUR"/>
      <sheetName val="PEK-MINOR"/>
      <sheetName val="BAG-III"/>
      <sheetName val="_x005f_x005f_x005f_x0000_0_x005"/>
      <sheetName val="_¯________x005f_x0001____ÿ___En"/>
      <sheetName val="hst  LAMP_1"/>
      <sheetName val="5.1.ELEKTRIKAL-ELEKTRONIK"/>
      <sheetName val="har-sat"/>
      <sheetName val="Meto"/>
      <sheetName val="An str"/>
      <sheetName val="O&amp;O"/>
      <sheetName val="ASEM내역"/>
      <sheetName val="DAF-9"/>
      <sheetName val="_¯________x005f_x005f_x005f_x0001____ÿ___En"/>
      <sheetName val="_x005f_x005f_x005f_x0000_¯___x005f_x005f_x005f_x0000__x"/>
      <sheetName val="Rek Tot"/>
      <sheetName val="CODE"/>
      <sheetName val="Analysis"/>
      <sheetName val="Prs"/>
      <sheetName val="prd01-5"/>
      <sheetName val="Data WI"/>
      <sheetName val="Input T. Schedule"/>
      <sheetName val="Hg.Sat"/>
      <sheetName val="Har Sat"/>
      <sheetName val="civil-work"/>
      <sheetName val="Watertank"/>
      <sheetName val="SDM"/>
      <sheetName val="tifico"/>
      <sheetName val="PkRp"/>
      <sheetName val="Galian"/>
      <sheetName val="AC-WC"/>
      <sheetName val="Beton"/>
      <sheetName val="Cold Miling"/>
      <sheetName val="_x005f"/>
      <sheetName val="DIV 6"/>
      <sheetName val="Parameter"/>
      <sheetName val="Hsat1"/>
      <sheetName val="OwnEq"/>
      <sheetName val="610.05"/>
      <sheetName val="610.06"/>
      <sheetName val="610.07"/>
      <sheetName val="610.08"/>
      <sheetName val="ANTEK"/>
      <sheetName val="610.04"/>
      <sheetName val="MPU. 6-3(4).LastonAC"/>
      <sheetName val="Data Info"/>
      <sheetName val="bahan dan upah"/>
      <sheetName val="MAP2"/>
      <sheetName val="anal-mpu"/>
      <sheetName val="일위대가목차"/>
      <sheetName val="Kuantitas &amp; Harga"/>
      <sheetName val="Rekap Analisa"/>
      <sheetName val="SDMTA"/>
      <sheetName val="Analisa K"/>
      <sheetName val="Unit Rate"/>
      <sheetName val="BAHAN (2)"/>
      <sheetName val="_x005f_x005f_x005f_x005f_x005f_x005f_x005f_x005f_x005f_x005f_"/>
      <sheetName val="_x005f_x005f_x005f_x005f_x005f_x005f_x005f_x0000_¯??_x0"/>
      <sheetName val="H_Satuan5"/>
      <sheetName val="mob__dem4"/>
      <sheetName val="pek__tanah4"/>
      <sheetName val="k__batu_kali4"/>
      <sheetName val="Analisa_&amp;_Upah3"/>
      <sheetName val="AN__TAMPL3"/>
      <sheetName val="Bill_Of_Quantity3"/>
      <sheetName val="NP_(4)3"/>
      <sheetName val="DRUP__ASLI_2"/>
      <sheetName val="Stden_center2"/>
      <sheetName val="HRG_BHN3"/>
      <sheetName val="DRUP_(ASLI)3"/>
      <sheetName val="NS_GD_UGD3"/>
      <sheetName val="STD_GD_UGD3"/>
      <sheetName val="harga_bahan3"/>
      <sheetName val="MAIN_BQ3"/>
      <sheetName val="Harsat_BHN_AR,M3"/>
      <sheetName val="BQ_AC_FAN3"/>
      <sheetName val="01A-_RAB3"/>
      <sheetName val="Anl_+2"/>
      <sheetName val="iTEM_hARSAT3"/>
      <sheetName val="box_culvert2"/>
      <sheetName val="NS_GD_UTAMA3"/>
      <sheetName val="Analisa_23"/>
      <sheetName val="rab_-_persiapan_&amp;_lantai-12"/>
      <sheetName val="NP_(2)2"/>
      <sheetName val="data_RSUD_KIS2"/>
      <sheetName val="Analis_Kusen_1_ESKALASI2"/>
      <sheetName val="EXTERNAL_WORK2"/>
      <sheetName val="RAB_AR&amp;STR2"/>
      <sheetName val="Analisa_Satuan2"/>
      <sheetName val="Fill_this_out_first___2"/>
      <sheetName val="ELEC_STIS2"/>
      <sheetName val="RKP_PLUMBING2"/>
      <sheetName val="Supl_X2"/>
      <sheetName val="DAFTAR_HARGA2"/>
      <sheetName val="Ahs_22"/>
      <sheetName val="Ahs_12"/>
      <sheetName val="Analisa_Harga_Satuan2"/>
      <sheetName val="gabungan_(2)2"/>
      <sheetName val="Galian_batu2"/>
      <sheetName val="meth_hsl_nego2"/>
      <sheetName val="REF_ONLY2"/>
      <sheetName val="KR_Luar2"/>
      <sheetName val="GLP_20012"/>
      <sheetName val="Met_Pas_Batu2"/>
      <sheetName val="Met__Minor2"/>
      <sheetName val="1_B2"/>
      <sheetName val="Daftar_berat2"/>
      <sheetName val="Data_Upah2"/>
      <sheetName val="Bill_of_Qty_MEP2"/>
      <sheetName val="_2"/>
      <sheetName val="Pintu_Jendela2"/>
      <sheetName val="rekap_mekanikal2"/>
      <sheetName val="Isolasi_Luar_Dalam2"/>
      <sheetName val="Isolasi_Luar2"/>
      <sheetName val="AHS_-_Sipil2"/>
      <sheetName val="ANLS__BETON_R__KELAS2"/>
      <sheetName val="NP_(3)2"/>
      <sheetName val="BGN_PENUNJANG2"/>
      <sheetName val="Analisa_BOW2"/>
      <sheetName val="Form_A2"/>
      <sheetName val="KONTRAK_INDUK_BULANAN2"/>
      <sheetName val="RKP__TOTAL2"/>
      <sheetName val="B_as2"/>
      <sheetName val="Prod_15-52"/>
      <sheetName val="Bill_of_Qty_MEP1"/>
      <sheetName val="Form_A1"/>
      <sheetName val="KONTRAK_INDUK_BULANAN1"/>
      <sheetName val="RKP__TOTAL1"/>
      <sheetName val="B_as1"/>
      <sheetName val="Prod_15-51"/>
      <sheetName val="Analisa HSP"/>
      <sheetName val="BQ External"/>
      <sheetName val="01000160¯___ÿ"/>
      <sheetName val="¯___ÿ__EnglishENWen"/>
      <sheetName val="Daftar Upah,Bhn,&amp; alat"/>
      <sheetName val="Rekap 1"/>
      <sheetName val="D HARGA"/>
      <sheetName val="RATE&amp;FCTR"/>
      <sheetName val="BoQ Total_lama"/>
      <sheetName val="DashBoard"/>
      <sheetName val="PLANT"/>
      <sheetName val="Engine"/>
      <sheetName val="10"/>
      <sheetName val="5"/>
      <sheetName val="Abpek"/>
      <sheetName val="SAT.UPAH"/>
      <sheetName val="Kode"/>
      <sheetName val="Hst_mat"/>
      <sheetName val="DIV 7"/>
      <sheetName val="Bongkar"/>
      <sheetName val="FINISHING"/>
      <sheetName val="Lead Schedule"/>
      <sheetName val="Manual"/>
      <sheetName val="7.PEK-STRUKTUR"/>
      <sheetName val="Harga Baru"/>
      <sheetName val="BOQ건축"/>
      <sheetName val="RPP01-5"/>
      <sheetName val="DaftarHarga"/>
      <sheetName val="Material&amp;Upah"/>
      <sheetName val="ANAL_P4"/>
      <sheetName val="DATA_2009"/>
      <sheetName val="RWD-02"/>
      <sheetName val="WT-LIST"/>
      <sheetName val="HARGA DASAR"/>
      <sheetName val="UP_an"/>
      <sheetName val="RAB FULL"/>
      <sheetName val="anal rinci"/>
      <sheetName val="SCHEDULE"/>
      <sheetName val="Luas-Tot"/>
      <sheetName val="DKH"/>
      <sheetName val="Du_lieu"/>
      <sheetName val="EQ"/>
      <sheetName val="Assumptions"/>
      <sheetName val="TRBP"/>
      <sheetName val="Tariptunda"/>
      <sheetName val="Tanah"/>
      <sheetName val="UBA RAB"/>
      <sheetName val="?0?1?0?"/>
      <sheetName val="Pt"/>
      <sheetName val="mu"/>
      <sheetName val="Harga Satuan Bahan "/>
      <sheetName val="Blk-Mnl"/>
      <sheetName val="Exch.rate"/>
      <sheetName val="7.1(3)"/>
      <sheetName val="PRICE"/>
      <sheetName val="JobDetails"/>
      <sheetName val="perkerasan rigid"/>
      <sheetName val="HargaDasar"/>
      <sheetName val="B"/>
      <sheetName val="Analisa.Hourly"/>
      <sheetName val="Rek.Analisa"/>
      <sheetName val="div7.3(1)"/>
      <sheetName val="LS_Rutin"/>
      <sheetName val="Harga bahan-1"/>
      <sheetName val="rekap1"/>
      <sheetName val="DETAIL POS 123"/>
      <sheetName val="Main Office"/>
      <sheetName val="4-Basic Price"/>
      <sheetName val="DivVII"/>
      <sheetName val="DAF-BAHAN"/>
      <sheetName val="DAF-UPAH"/>
      <sheetName val="PileCap"/>
      <sheetName val="Bank"/>
      <sheetName val="Bunga"/>
      <sheetName val="Mark-up"/>
      <sheetName val="TYPE-A"/>
      <sheetName val="mc adam"/>
      <sheetName val="ps batu&amp;brjg"/>
      <sheetName val="Rekap Biaya"/>
      <sheetName val="BoQ(APBN)"/>
      <sheetName val="INDEKS"/>
      <sheetName val="JABATAN"/>
      <sheetName val="HrgUpahBahan"/>
      <sheetName val="Daf.Dasar Upah&amp;Bahan"/>
      <sheetName val="skenario"/>
      <sheetName val="적용환율"/>
      <sheetName val="List_of_Eqp"/>
      <sheetName val="ANALISA_ALAT_BERAT"/>
      <sheetName val="Anl_2s_d4e"/>
      <sheetName val="bhn_FINAL"/>
      <sheetName val="Mk_Minor"/>
      <sheetName val="Master_Edit"/>
      <sheetName val="HARGA_MATERIAL"/>
      <sheetName val="Rekap_Direct_Cost"/>
      <sheetName val="Analisa_-Baku"/>
      <sheetName val="3_1_2a"/>
      <sheetName val="3_1_1a"/>
      <sheetName val="Urai___Guide_Post"/>
      <sheetName val="Urai_Galian_Tanah"/>
      <sheetName val="Man_Power"/>
      <sheetName val="D6_(2)"/>
      <sheetName val="Lead_Schedule"/>
      <sheetName val="PLINT_3_1_G"/>
      <sheetName val="NS_Lanjutan"/>
      <sheetName val="STD_Lanjutan"/>
      <sheetName val="?0?1?0?0?0?1??6?0?¯??????????ÿ"/>
      <sheetName val="?¯??????????ÿ???English?ENW?en"/>
      <sheetName val="DAFT_HARG_SAT_PEK_"/>
      <sheetName val="DAFT_ALAT,UPAH_&amp;_MAT"/>
      <sheetName val="HB_4"/>
      <sheetName val="5_Anhas1"/>
      <sheetName val="Analisa_Upah_&amp;_Bahan_Plum1"/>
      <sheetName val="Bill_5_Summary1"/>
      <sheetName val="Bill_4_Summary1"/>
      <sheetName val="DAF_3_12"/>
      <sheetName val="DAF_3_111"/>
      <sheetName val="ANALISA_PEK_UMUM1"/>
      <sheetName val="UNIT_PRICE1"/>
      <sheetName val="Anls_teknis1"/>
      <sheetName val="Investment_Valuation1"/>
      <sheetName val="Cabling_Data&amp;Power1"/>
      <sheetName val="Blk-Mnl_lt_3-lt_atap1"/>
      <sheetName val="Alat_B1"/>
      <sheetName val="Bahan_B1"/>
      <sheetName val="Upah_B1"/>
      <sheetName val="BQ__AC1"/>
      <sheetName val="rincian_per_proyek1"/>
      <sheetName val="HRG_BAHAN_&amp;_UPAH_okk1"/>
      <sheetName val="Analis_Kusen_okk1"/>
      <sheetName val="A+Supl_1"/>
      <sheetName val="rek_ME1"/>
      <sheetName val="Input_monthly_capex1"/>
      <sheetName val="Analisa_RAP1"/>
      <sheetName val="Analisa_RAB1"/>
      <sheetName val="List_of_Eqp1"/>
      <sheetName val="MARK_UP1"/>
      <sheetName val="ANALISA_ALAT_BERAT1"/>
      <sheetName val="Anl_2s_d4e1"/>
      <sheetName val="bhn_FINAL1"/>
      <sheetName val="Mk_Minor1"/>
      <sheetName val="Master_Edit1"/>
      <sheetName val="HARGA_MATERIAL1"/>
      <sheetName val="Rekap_Direct_Cost1"/>
      <sheetName val="Analisa_-Baku1"/>
      <sheetName val="3_1_2a1"/>
      <sheetName val="3_1_1a1"/>
      <sheetName val="Urai___Guide_Post1"/>
      <sheetName val="Urai_Galian_Tanah1"/>
      <sheetName val="F_ALARM1"/>
      <sheetName val="Analisa_Harga1"/>
      <sheetName val="Man_Power1"/>
      <sheetName val="D6_(2)1"/>
      <sheetName val="Lead_Schedule1"/>
      <sheetName val="PLINT_3_1_G1"/>
      <sheetName val="NS_Lanjutan1"/>
      <sheetName val="STD_Lanjutan1"/>
      <sheetName val="DAFT_HARG_SAT_PEK_1"/>
      <sheetName val="DAFT_ALAT,UPAH_&amp;_MAT1"/>
      <sheetName val="AHS-1"/>
      <sheetName val="F1c DATA ADM6"/>
      <sheetName val="Galian 1"/>
      <sheetName val="Hrg"/>
      <sheetName val="LAL - PASAR PAGI "/>
      <sheetName val="Fill this out first___"/>
      <sheetName val="FRM-00"/>
      <sheetName val="BBM-03"/>
      <sheetName val="Rekap Addendum"/>
      <sheetName val="HargaSat"/>
      <sheetName val="1.GasAcct"/>
      <sheetName val="RANGE"/>
      <sheetName val="Cover1"/>
      <sheetName val="Umum"/>
      <sheetName val="Harga Sat Dasar"/>
      <sheetName val="ARP-10"/>
      <sheetName val="DIVISI 3"/>
      <sheetName val="Div.7.2"/>
      <sheetName val="Bill_Qua"/>
      <sheetName val="TL"/>
      <sheetName val="M.Pekerjaan"/>
      <sheetName val="ANAL RABP"/>
      <sheetName val="BAHAN &amp; ALAT "/>
      <sheetName val="#REF"/>
      <sheetName val="Harga Bahan &amp; Upah"/>
      <sheetName val="Prod_Alat"/>
      <sheetName val="Analisa_&amp;_Upah4"/>
      <sheetName val="AN__TAMPL4"/>
      <sheetName val="Data Masukan"/>
      <sheetName val="Fisik 2012"/>
      <sheetName val="Pek. Persiapan"/>
      <sheetName val="Rekap Anl.K"/>
      <sheetName val="Rekap Anl.SNI"/>
      <sheetName val="RAB 1 PRABUMULIH LEMBAK KM 330+"/>
      <sheetName val="Gali_Sal"/>
      <sheetName val="B-PRICE"/>
      <sheetName val="Urugan Pasir"/>
      <sheetName val="TA"/>
      <sheetName val="U&amp;B"/>
      <sheetName val="ANL"/>
      <sheetName val="MINAT"/>
      <sheetName val="PO-2"/>
      <sheetName val="HarAlat"/>
      <sheetName val="an.utara"/>
      <sheetName val="rekap-ans"/>
      <sheetName val="ANAL-TRM"/>
      <sheetName val="Peralatan Utama"/>
      <sheetName val="Transfer Pump"/>
      <sheetName val="JUMLAHAN TOTAL "/>
      <sheetName val="SAPON"/>
      <sheetName val="BILL"/>
      <sheetName val="Hal.010MUKAMC"/>
      <sheetName val="ANAL.BOW"/>
      <sheetName val="SUMBER DAYA"/>
      <sheetName val="breakdown"/>
      <sheetName val="PNT"/>
      <sheetName val="Daf.Biaya sewa alat"/>
      <sheetName val="Sat. Pek."/>
      <sheetName val="Alat (2)"/>
      <sheetName val="Input Data"/>
      <sheetName val="An-4"/>
      <sheetName val="HrgBahan"/>
      <sheetName val="D &amp; W sizes"/>
      <sheetName val="HSD_Alat"/>
      <sheetName val="DI.Gadung-1"/>
      <sheetName val="ANALISA-HST"/>
      <sheetName val="Jenjang_Eselon"/>
      <sheetName val="_x0000_¯??_x0000__x0000__x0000_"/>
      <sheetName val="?¯???????_x0001_???ÿ???English?"/>
      <sheetName val="_x0000_0_x0000_1_x0"/>
      <sheetName val="_¯________x0001____ÿ___En"/>
      <sheetName val="_x0000_¯___x0000__x"/>
      <sheetName val="_x005f_x0000_0_x005"/>
      <sheetName val="_x005f_x0000_¯??_x005f_x0000__x"/>
      <sheetName val="_x005f_x005f_x005f_x005f_"/>
      <sheetName val="_x005f_x005f_x005f_x0000_¯??_x0"/>
      <sheetName val="STRUKTUR-1"/>
      <sheetName val="HB"/>
      <sheetName val="RAB-3"/>
      <sheetName val="BUL"/>
      <sheetName val="_x005f_x005f_x005f_x005f_x005f_x005f_x005f_x0000_¯___x0"/>
      <sheetName val="ahs (doors-windows)"/>
      <sheetName val="DIV7"/>
      <sheetName val="LO"/>
      <sheetName val="EQ_an"/>
      <sheetName val="BLM TERBAYAR"/>
      <sheetName val="Analisa SNI"/>
      <sheetName val="STR(CANCEL)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URAIAN "/>
      <sheetName val="LS-Rutin"/>
      <sheetName val="갑지"/>
      <sheetName val="_x005f_x005f_x005f_x0000_¯___x0"/>
      <sheetName val="NP-6"/>
      <sheetName val="HSUMUM.XLS"/>
      <sheetName val="HSTANAH"/>
      <sheetName val="HSBETON"/>
      <sheetName val="Schedule Daan Mogot"/>
      <sheetName val="Schedule Yasmin"/>
      <sheetName val="Schedule Lingkar Barat"/>
      <sheetName val="DEPR"/>
      <sheetName val="RAB.SEKRETARIAT (1)"/>
      <sheetName val="2div7+1"/>
      <sheetName val="chitimc"/>
      <sheetName val="dongia (2)"/>
      <sheetName val="LKVL-CK-HT-GD1"/>
      <sheetName val="lam-moi"/>
      <sheetName val="THPDMoi  (2)"/>
      <sheetName val="k300 123"/>
      <sheetName val="BHN"/>
      <sheetName val="Sheet3"/>
      <sheetName val="VLOOK"/>
      <sheetName val="List"/>
      <sheetName val="PB(B)"/>
      <sheetName val="PB_B_"/>
      <sheetName val="TOWN"/>
      <sheetName val="FORM X COST"/>
      <sheetName val="KIB C GEDUNG &amp; BANGUNAN"/>
      <sheetName val="ELEMENT SUM"/>
      <sheetName val="Daftar No MAPPI"/>
      <sheetName val="RAB ME"/>
      <sheetName val="AN-CH2"/>
      <sheetName val="GS Tanah Kalimas Baru (2)"/>
      <sheetName val="PPC"/>
      <sheetName val="_0_1_0_"/>
      <sheetName val="_¯________x005f_x005f_x00"/>
      <sheetName val="MENU"/>
      <sheetName val="BQ-Str"/>
      <sheetName val="Floor finishes"/>
      <sheetName val="HARGA ALAT"/>
      <sheetName val="Valve PL"/>
      <sheetName val="Peralatan PL"/>
      <sheetName val="402"/>
      <sheetName val="beam"/>
      <sheetName val="KJ 2002"/>
      <sheetName val="Calculation Sheet"/>
      <sheetName val="351BQMCN"/>
      <sheetName val="#REF!"/>
      <sheetName val="calc-2"/>
      <sheetName val="Param"/>
      <sheetName val="BHN-ALAT"/>
      <sheetName val="MAPP"/>
      <sheetName val="BHN+KMK"/>
      <sheetName val="eval"/>
      <sheetName val="DKH_2"/>
      <sheetName val="Stay Cable-1"/>
      <sheetName val="DKH_1"/>
      <sheetName val="SUB+KMK"/>
      <sheetName val="TNG"/>
      <sheetName val="ANALISA railing"/>
      <sheetName val="IPA1"/>
      <sheetName val="bd"/>
      <sheetName val="BRD"/>
      <sheetName val="BANTU"/>
      <sheetName val="terbilang1"/>
      <sheetName val="5.1-5.4(1)-5.4(2)"/>
      <sheetName val="Spek Fin "/>
      <sheetName val="REKAP TOTAL"/>
      <sheetName val="Luas Bangunan"/>
      <sheetName val="Spek ME"/>
      <sheetName val="Arsitektur"/>
      <sheetName val="ANALISA SM"/>
      <sheetName val="상반기손익차2총괄"/>
      <sheetName val="PENGADAAN"/>
      <sheetName val="REF HARGA DASAR 2016"/>
      <sheetName val="An. Alat"/>
      <sheetName val="Hargamat"/>
      <sheetName val="hsp-STR-ARS"/>
      <sheetName val="sheet 2"/>
      <sheetName val="Summary Sheets"/>
      <sheetName val="H_Satuan6"/>
      <sheetName val="mob__dem5"/>
      <sheetName val="pek__tanah5"/>
      <sheetName val="k__batu_kali5"/>
      <sheetName val="HB_5"/>
      <sheetName val="01A-_RAB4"/>
      <sheetName val="Analisa_ME4"/>
      <sheetName val="harga_bahan4"/>
      <sheetName val="rab_me_(by_owner)_4"/>
      <sheetName val="BQ_(by_owner)4"/>
      <sheetName val="rab_me_(fisik)4"/>
      <sheetName val="Anl_+3"/>
      <sheetName val="Bill_Of_Quantity4"/>
      <sheetName val="NP_(4)4"/>
      <sheetName val="HRG_BHN4"/>
      <sheetName val="BQ_AC_FAN4"/>
      <sheetName val="DRUP_(ASLI)4"/>
      <sheetName val="MAIN_BQ4"/>
      <sheetName val="Harsat_BHN_AR,M4"/>
      <sheetName val="Analis_Kusen_1_ESKALASI3"/>
      <sheetName val="Analisa_24"/>
      <sheetName val="NS_GD_UGD4"/>
      <sheetName val="STD_GD_UGD4"/>
      <sheetName val="NS_GD_UTAMA4"/>
      <sheetName val="rab_-_persiapan_&amp;_lantai-13"/>
      <sheetName val="RKP_PLUMBING3"/>
      <sheetName val="ELEC_STIS3"/>
      <sheetName val="DAFTAR_HARGA3"/>
      <sheetName val="iTEM_hARSAT4"/>
      <sheetName val="Ahs_23"/>
      <sheetName val="Ahs_13"/>
      <sheetName val="KR_Luar3"/>
      <sheetName val="Supl_X3"/>
      <sheetName val="DRUP__ASLI_3"/>
      <sheetName val="Stden_center3"/>
      <sheetName val="REF_ONLY3"/>
      <sheetName val="Daftar_berat3"/>
      <sheetName val="Pintu_Jendela3"/>
      <sheetName val="meth_hsl_nego3"/>
      <sheetName val="box_culvert3"/>
      <sheetName val="Analisa_Harga_Satuan3"/>
      <sheetName val="Data_Upah3"/>
      <sheetName val="AHS_-_Sipil3"/>
      <sheetName val="EXTERNAL_WORK3"/>
      <sheetName val="data_RSUD_KIS3"/>
      <sheetName val="RAB_AR&amp;STR3"/>
      <sheetName val="NP_(2)3"/>
      <sheetName val="Analisa_Satuan3"/>
      <sheetName val="1_B3"/>
      <sheetName val="ANLS__BETON_R__KELAS3"/>
      <sheetName val="DC-akses_bandara4"/>
      <sheetName val="Fill_this_out_first___3"/>
      <sheetName val="Isolasi_Luar_Dalam3"/>
      <sheetName val="Isolasi_Luar3"/>
      <sheetName val="NP_(3)3"/>
      <sheetName val="GLP_20013"/>
      <sheetName val="Met_Pas_Batu3"/>
      <sheetName val="Met__Minor3"/>
      <sheetName val="_3"/>
      <sheetName val="rekap_mekanikal3"/>
      <sheetName val="BGN_PENUNJANG3"/>
      <sheetName val="Bill_of_Qty_MEP3"/>
      <sheetName val="Form_A3"/>
      <sheetName val="gabungan_(2)3"/>
      <sheetName val="Galian_batu3"/>
      <sheetName val="RKP__TOTAL3"/>
      <sheetName val="B_as3"/>
      <sheetName val="KONTRAK_INDUK_BULANAN3"/>
      <sheetName val="Analisa_BOW3"/>
      <sheetName val="5_Anhas2"/>
      <sheetName val="Tata_Udara2"/>
      <sheetName val="DAF_3_13"/>
      <sheetName val="DAF_3_112"/>
      <sheetName val="ANALISA_PEK_UMUM2"/>
      <sheetName val="UNIT_PRICE2"/>
      <sheetName val="Analisa_Upah_&amp;_Bahan_Plum2"/>
      <sheetName val="Bill_5_Summary2"/>
      <sheetName val="Bill_4_Summary2"/>
      <sheetName val="Anls_teknis2"/>
      <sheetName val="Blk-Mnl_lt_3-lt_atap2"/>
      <sheetName val="Investment_Valuation2"/>
      <sheetName val="Cabling_Data&amp;Power2"/>
      <sheetName val="Alat_B2"/>
      <sheetName val="Bahan_B2"/>
      <sheetName val="Upah_B2"/>
      <sheetName val="an_tek_NP2"/>
      <sheetName val="BQ__AC2"/>
      <sheetName val="rincian_per_proyek2"/>
      <sheetName val="A+Supl_2"/>
      <sheetName val="HRG_BAHAN_&amp;_UPAH_okk2"/>
      <sheetName val="Analis_Kusen_okk2"/>
      <sheetName val="rek_ME2"/>
      <sheetName val="RBP-_22"/>
      <sheetName val="OP__ALAT2"/>
      <sheetName val="OP__PERJAM2"/>
      <sheetName val="B__PERSONIL2"/>
      <sheetName val="KAN__LOKAL2"/>
      <sheetName val="bukan_PNS2"/>
      <sheetName val="Input_monthly_capex2"/>
      <sheetName val="Prod_15-53"/>
      <sheetName val="Analisa_RAP2"/>
      <sheetName val="Analisa_RAB2"/>
      <sheetName val="List_of_Eqp2"/>
      <sheetName val="MARK_UP2"/>
      <sheetName val="ANALISA_ALAT_BERAT2"/>
      <sheetName val="Anl_2s_d4e2"/>
      <sheetName val="bhn_FINAL2"/>
      <sheetName val="Mk_Minor2"/>
      <sheetName val="Master_Edit2"/>
      <sheetName val="HARGA_MATERIAL2"/>
      <sheetName val="Rekap_Direct_Cost2"/>
      <sheetName val="Analisa_-Baku2"/>
      <sheetName val="Urai___Guide_Post2"/>
      <sheetName val="Urai_Galian_Tanah2"/>
      <sheetName val="3_1_2a2"/>
      <sheetName val="3_1_1a2"/>
      <sheetName val="F_ALARM2"/>
      <sheetName val="Analisa_Harga2"/>
      <sheetName val="PLINT_3_1_G2"/>
      <sheetName val="NS_Lanjutan2"/>
      <sheetName val="STD_Lanjutan2"/>
      <sheetName val="D6_(2)2"/>
      <sheetName val="Man_Power2"/>
      <sheetName val="Lead_Schedule2"/>
      <sheetName val="DAFT_HARG_SAT_PEK_2"/>
      <sheetName val="DAFT_ALAT,UPAH_&amp;_MAT2"/>
      <sheetName val="Analis_Tambahan"/>
      <sheetName val="pelita_lapen"/>
      <sheetName val="Daftar_Upah"/>
      <sheetName val="Urai__Resap_pengikat"/>
      <sheetName val="01_FA"/>
      <sheetName val="BQ_jln"/>
      <sheetName val="BQ_jem"/>
      <sheetName val="Appendix_2(SatDas)"/>
      <sheetName val="DIV_7"/>
      <sheetName val="Agregat_Halus_&amp;_Kasar1"/>
      <sheetName val="HS-Divisi_3"/>
      <sheetName val="daftar_harga_satuan"/>
      <sheetName val="analisa_(2)"/>
      <sheetName val="Hua_Yang_Quarterly"/>
      <sheetName val="An_2"/>
      <sheetName val="On_Time"/>
      <sheetName val="List_Material"/>
      <sheetName val="Perm__Test"/>
      <sheetName val="Hrg_Sat"/>
      <sheetName val="F1c_DATA_ADM6"/>
      <sheetName val="Galian_1"/>
      <sheetName val="LAL_-_PASAR_PAGI_"/>
      <sheetName val="Fill_this_out_first___4"/>
      <sheetName val="Master_1_0"/>
      <sheetName val="Rekap_Addendum"/>
      <sheetName val="a_2"/>
      <sheetName val="analisa_Str"/>
      <sheetName val="610_07A"/>
      <sheetName val="Harga_Satuan"/>
      <sheetName val="struktur_tdk_dipakai"/>
      <sheetName val="An_str"/>
      <sheetName val="AC_unit"/>
      <sheetName val="EL_acc"/>
      <sheetName val="EL_lamp"/>
      <sheetName val="EL_outlet"/>
      <sheetName val="Chiller_acc"/>
      <sheetName val="Pipa_PL"/>
      <sheetName val="PK_acc"/>
      <sheetName val="PL_acc"/>
      <sheetName val="PK_valve"/>
      <sheetName val="PL_valve"/>
      <sheetName val="AC_valve"/>
      <sheetName val="PK_pipe"/>
      <sheetName val="EL_kabel"/>
      <sheetName val="AC_power"/>
      <sheetName val="EL_tray"/>
      <sheetName val="PL_power"/>
      <sheetName val="PL_unit"/>
      <sheetName val="PK_unit"/>
      <sheetName val="EL_arde"/>
      <sheetName val="Bill_rekap"/>
      <sheetName val="Bill_of_Qty"/>
      <sheetName val="_0_1_0_0_0_1__6_0_¯__________ÿ"/>
      <sheetName val="_¯__________ÿ___English_ENW_en"/>
      <sheetName val="H_Satuan_Dasar"/>
      <sheetName val="Analisa_HSP"/>
      <sheetName val="_¯__________ÿ___English_"/>
      <sheetName val="1_GasAcct"/>
      <sheetName val="Harga_Sat_Dasar"/>
      <sheetName val="Volume"/>
      <sheetName val="analis_abow"/>
      <sheetName val="analis_k100"/>
      <sheetName val="analis_k200"/>
      <sheetName val="analis_k400"/>
      <sheetName val="analis_k500"/>
      <sheetName val="plat_duicker"/>
      <sheetName val="materials"/>
      <sheetName val="Form 4 &amp; 4-A"/>
      <sheetName val="BYYALAT"/>
      <sheetName val="Koef"/>
      <sheetName val="forml"/>
      <sheetName val="MING I"/>
      <sheetName val="Bangunan Utama"/>
      <sheetName val="4"/>
      <sheetName val="2"/>
      <sheetName val="PERNYATAAN"/>
      <sheetName val="HARGA (2)"/>
      <sheetName val="ANAL ALAT"/>
      <sheetName val="Upah, alat &amp; harsat"/>
      <sheetName val="STA"/>
      <sheetName val="DSN"/>
      <sheetName val="5-ALAT(1)"/>
      <sheetName val="HARGA DASAR UPAH DAN BAHAN"/>
      <sheetName val="KH-Q1,Q2,01"/>
      <sheetName val="MATERIAL ANALISA"/>
      <sheetName val="Floor"/>
      <sheetName val="bialangsung"/>
      <sheetName val="I-KAMAR"/>
      <sheetName val="AnalisaSIPIL RIIL"/>
      <sheetName val="I-ME"/>
      <sheetName val="Inputdata"/>
      <sheetName val="material "/>
      <sheetName val="COAT&amp;WRAP-QIOT-#3"/>
      <sheetName val="PNT-QUOT-#3"/>
      <sheetName val="625-925"/>
      <sheetName val="125-325"/>
      <sheetName val="岩性"/>
      <sheetName val="Hrg Readymix"/>
      <sheetName val="Drainase"/>
      <sheetName val="H_S_BAHAN"/>
      <sheetName val="arab"/>
      <sheetName val="giathanh1"/>
      <sheetName val="Cash Flow bulanan"/>
      <sheetName val="H. Sat"/>
      <sheetName val="3.1 (1) CS"/>
      <sheetName val="bhn,upah,alat"/>
      <sheetName val="Ans Kom Precast"/>
      <sheetName val="ACTUAL CHECK"/>
      <sheetName val="Vol_dinding"/>
      <sheetName val="BQ_THPII"/>
      <sheetName val="ANLS MPU"/>
      <sheetName val="UTYLITAS"/>
      <sheetName val="POLY"/>
      <sheetName val="IRNA B"/>
      <sheetName val="CMU 2"/>
      <sheetName val="analisa 1"/>
      <sheetName val="ALAT1"/>
      <sheetName val="PK-PPK Elektrikal"/>
      <sheetName val="HARGA SAT"/>
      <sheetName val="DHSD"/>
      <sheetName val="R.A.B."/>
      <sheetName val="CHART HB AC - WC"/>
      <sheetName val="Daf-Har-Pening"/>
      <sheetName val="STR &amp; ARS"/>
      <sheetName val="Legend"/>
      <sheetName val="NAMES"/>
      <sheetName val="Daftar Harga Upah"/>
      <sheetName val="HARVEST02"/>
      <sheetName val="REKAP GROSS"/>
      <sheetName val="Mobilindo"/>
      <sheetName val="eq_data"/>
      <sheetName val="2-JTW"/>
      <sheetName val="Factor"/>
      <sheetName val="Currency Rate"/>
      <sheetName val="Conn. Lib"/>
      <sheetName val="DSBDY"/>
      <sheetName val="R1. GREJA KATHOLIK"/>
      <sheetName val="di2"/>
      <sheetName val="div71"/>
      <sheetName val="Metod TWR"/>
      <sheetName val="대비표"/>
      <sheetName val="NS"/>
      <sheetName val="HARGA PEK"/>
      <sheetName val="BQ-Structur"/>
      <sheetName val="Rekap RAP real (2)"/>
      <sheetName val="3 Koef Alat"/>
      <sheetName val="GRAND REKAP"/>
      <sheetName val="div4"/>
      <sheetName val="Rebar"/>
      <sheetName val="dt6"/>
      <sheetName val="DT9"/>
      <sheetName val="DAFTAR HARGA BAHAN "/>
      <sheetName val="NK"/>
      <sheetName val="SUM_PERS_STRUK"/>
      <sheetName val="bq m&amp;e_r"/>
      <sheetName val="H.Sat. Pekerjaan"/>
      <sheetName val="H. Bahan"/>
      <sheetName val="Analisa H.Sat."/>
      <sheetName val="DON GIA"/>
      <sheetName val="CHITIET VL_NC"/>
      <sheetName val="Tiepdia"/>
      <sheetName val="TDTKP"/>
      <sheetName val="TONGKE3p "/>
      <sheetName val="VCV_BE_TONG"/>
      <sheetName val="TNHCHINH"/>
      <sheetName val="FORM-VAR"/>
      <sheetName val="Basic Price"/>
      <sheetName val="D7"/>
      <sheetName val="Maleleng"/>
      <sheetName val="3-DIV8"/>
      <sheetName val="FRP-E04-1"/>
      <sheetName val="DIV.1"/>
      <sheetName val="A-ALAT"/>
      <sheetName val="lamp 9"/>
      <sheetName val="ANALALAT"/>
      <sheetName val="Df-Kuan"/>
      <sheetName val="ANSAT K'AYI"/>
      <sheetName val="B_7"/>
      <sheetName val="B_6"/>
      <sheetName val="Contents"/>
      <sheetName val="Man Power &amp; Comp"/>
      <sheetName val="REKAP Prbndingn"/>
      <sheetName val="anal-drainase,tanah&amp;ps batu"/>
      <sheetName val="anal-beton"/>
      <sheetName val="anal-aspal"/>
      <sheetName val="anal-mos"/>
      <sheetName val="Konfirm"/>
      <sheetName val="B.T"/>
      <sheetName val="Keterangan"/>
      <sheetName val="T. Cs Log P III"/>
      <sheetName val="Anl-II"/>
      <sheetName val="Gal Sal"/>
      <sheetName val="tarip"/>
      <sheetName val="H Sat Jembatan"/>
      <sheetName val="TJ1Q47"/>
      <sheetName val="B Land Development"/>
      <sheetName val="C-1 FACTORY"/>
      <sheetName val="C-2 NON-HEAT PROC."/>
      <sheetName val="C-3 HEAT PROC."/>
      <sheetName val="C-4 GUARDHOUSE"/>
      <sheetName val="C-5 RWT"/>
      <sheetName val="C-6 WWT"/>
      <sheetName val="C-7 EXTERNAL "/>
      <sheetName val="7.1 PUMP ROOM(Breakdown)"/>
      <sheetName val="7.2 GARBAGE ROOM(Breakdown)"/>
      <sheetName val="SUM BUDGET"/>
      <sheetName val="Budget sheet"/>
      <sheetName val="BQ_External"/>
      <sheetName val="61004"/>
      <sheetName val="61007"/>
      <sheetName val="61008"/>
      <sheetName val="JM"/>
      <sheetName val="H-Dasar"/>
      <sheetName val="EDTL"/>
      <sheetName val="an-satuan"/>
      <sheetName val="MASTER_ANALISA"/>
      <sheetName val="8410(Kerb)"/>
      <sheetName val="ListAnalisa"/>
      <sheetName val="41,9&amp;36,3"/>
      <sheetName val="DMPU"/>
      <sheetName val="pivot2"/>
      <sheetName val="AI"/>
      <sheetName val="note"/>
      <sheetName val="Rekap "/>
      <sheetName val="Transfer Master"/>
      <sheetName val="Transfer"/>
      <sheetName val="K3-Gaji Kontrak"/>
      <sheetName val="Gaji Kontrak"/>
      <sheetName val="K3-Honor"/>
      <sheetName val="Kwitansi Honor"/>
      <sheetName val="DATA PROYEK"/>
      <sheetName val="Prime"/>
      <sheetName val="GalSal"/>
      <sheetName val="BACK - UP-GALIAN (ALAT)"/>
      <sheetName val="an. harga sipil"/>
      <sheetName val="SEC-6"/>
      <sheetName val="MP-P"/>
      <sheetName val="DU&amp;B"/>
      <sheetName val="GeneralInfo"/>
      <sheetName val="ETAB 1"/>
      <sheetName val="STD GD.UTAMA"/>
      <sheetName val="CH"/>
      <sheetName val="SKEDUL AV-05"/>
      <sheetName val="REFERENCE TABLE"/>
      <sheetName val="jadwal"/>
      <sheetName val="Anal-1"/>
      <sheetName val="HARGA_DSR"/>
      <sheetName val="perkerasan_rigid"/>
      <sheetName val="SAT_UPAH"/>
      <sheetName val="HARGA_(2)"/>
      <sheetName val="ANAL_ALAT"/>
      <sheetName val="Upah,_alat_&amp;_harsat"/>
      <sheetName val="Har_Sat"/>
      <sheetName val="610_05"/>
      <sheetName val="610_06"/>
      <sheetName val="610_07"/>
      <sheetName val="610_08"/>
      <sheetName val="610_04"/>
      <sheetName val="MPU__6-3(4)_LastonAC"/>
      <sheetName val="Data_Info"/>
      <sheetName val="bahan_dan_upah"/>
      <sheetName val="P2-Px"/>
      <sheetName val="resap"/>
      <sheetName val="besi"/>
      <sheetName val="Rigid25"/>
      <sheetName val="gal biasa"/>
      <sheetName val="DSP"/>
      <sheetName val="HARGA SATUAN  "/>
      <sheetName val="Data 3"/>
      <sheetName val="AHS 3"/>
      <sheetName val="BOQ 3"/>
      <sheetName val="영업소실적"/>
      <sheetName val="An_Basic"/>
      <sheetName val="52+425"/>
      <sheetName val="H_Satuan7"/>
      <sheetName val="mob__dem6"/>
      <sheetName val="pek__tanah6"/>
      <sheetName val="k__batu_kali6"/>
      <sheetName val="NP_(4)5"/>
      <sheetName val="Analisa_ME5"/>
      <sheetName val="Analisa_&amp;_Upah5"/>
      <sheetName val="AN__TAMPL5"/>
      <sheetName val="harga_bahan5"/>
      <sheetName val="rab_me_(by_owner)_5"/>
      <sheetName val="BQ_(by_owner)5"/>
      <sheetName val="rab_me_(fisik)5"/>
      <sheetName val="01A-_RAB5"/>
      <sheetName val="HB_6"/>
      <sheetName val="Bill_Of_Quantity5"/>
      <sheetName val="BQ_AC_FAN5"/>
      <sheetName val="DRUP_(ASLI)5"/>
      <sheetName val="NS_GD_UTAMA5"/>
      <sheetName val="Analisa_25"/>
      <sheetName val="HRG_BHN5"/>
      <sheetName val="iTEM_hARSAT5"/>
      <sheetName val="NS_GD_UGD5"/>
      <sheetName val="STD_GD_UGD5"/>
      <sheetName val="_4"/>
      <sheetName val="rab_-_persiapan_&amp;_lantai-14"/>
      <sheetName val="box_culvert4"/>
      <sheetName val="MAIN_BQ5"/>
      <sheetName val="Harsat_BHN_AR,M5"/>
      <sheetName val="Prod_15-54"/>
      <sheetName val="NP_(2)4"/>
      <sheetName val="Anl_+4"/>
      <sheetName val="Daftar_berat4"/>
      <sheetName val="ELEC_STIS4"/>
      <sheetName val="RKP_PLUMBING4"/>
      <sheetName val="Analis_Kusen_1_ESKALASI4"/>
      <sheetName val="EXTERNAL_WORK4"/>
      <sheetName val="Supl_X4"/>
      <sheetName val="DAFTAR_HARGA4"/>
      <sheetName val="data_RSUD_KIS4"/>
      <sheetName val="rekap_mekanikal4"/>
      <sheetName val="DRUP__ASLI_4"/>
      <sheetName val="Stden_center4"/>
      <sheetName val="RAB_AR&amp;STR4"/>
      <sheetName val="Analisa_Satuan4"/>
      <sheetName val="Fill_this_out_first___5"/>
      <sheetName val="Ahs_24"/>
      <sheetName val="Ahs_14"/>
      <sheetName val="Analisa_Harga_Satuan4"/>
      <sheetName val="Data_Upah4"/>
      <sheetName val="1_B4"/>
      <sheetName val="AHS_-_Sipil4"/>
      <sheetName val="ANLS__BETON_R__KELAS4"/>
      <sheetName val="NP_(3)4"/>
      <sheetName val="KR_Luar4"/>
      <sheetName val="Pintu_Jendela4"/>
      <sheetName val="DC-akses_bandara5"/>
      <sheetName val="GLP_20014"/>
      <sheetName val="Met_Pas_Batu4"/>
      <sheetName val="Met__Minor4"/>
      <sheetName val="REF_ONLY4"/>
      <sheetName val="meth_hsl_nego4"/>
      <sheetName val="gabungan_(2)4"/>
      <sheetName val="ANALISA_PEK_UMUM3"/>
      <sheetName val="Isolasi_Luar_Dalam4"/>
      <sheetName val="Isolasi_Luar4"/>
      <sheetName val="BGN_PENUNJANG4"/>
      <sheetName val="Analisa_BOW4"/>
      <sheetName val="Galian_batu4"/>
      <sheetName val="Bill_of_Qty_MEP4"/>
      <sheetName val="Form_A4"/>
      <sheetName val="KONTRAK_INDUK_BULANAN4"/>
      <sheetName val="RKP__TOTAL4"/>
      <sheetName val="B_as4"/>
      <sheetName val="Tata_Udara3"/>
      <sheetName val="HRG_BAHAN_&amp;_UPAH_okk3"/>
      <sheetName val="Analis_Kusen_okk3"/>
      <sheetName val="DAF_3_14"/>
      <sheetName val="DAF_3_113"/>
      <sheetName val="Bill_5_Summary3"/>
      <sheetName val="Bill_4_Summary3"/>
      <sheetName val="UNIT_PRICE3"/>
      <sheetName val="Anls_teknis3"/>
      <sheetName val="Investment_Valuation3"/>
      <sheetName val="Cabling_Data&amp;Power3"/>
      <sheetName val="Analisa_RAP3"/>
      <sheetName val="Alat_B3"/>
      <sheetName val="Bahan_B3"/>
      <sheetName val="Upah_B3"/>
      <sheetName val="Analisa_RAB3"/>
      <sheetName val="MARK_UP3"/>
      <sheetName val="bukan_PNS3"/>
      <sheetName val="Input_monthly_capex3"/>
      <sheetName val="F_ALARM3"/>
      <sheetName val="Analisa_Harga3"/>
      <sheetName val="5_Anhas3"/>
      <sheetName val="Blk-Mnl_lt_3-lt_atap3"/>
      <sheetName val="Analisa_Upah_&amp;_Bahan_Plum3"/>
      <sheetName val="an_tek_NP3"/>
      <sheetName val="BQ__AC3"/>
      <sheetName val="rincian_per_proyek3"/>
      <sheetName val="A+Supl_3"/>
      <sheetName val="rek_ME3"/>
      <sheetName val="a_21"/>
      <sheetName val="Agregat_Halus_&amp;_Kasar2"/>
      <sheetName val="daftar_harga_satuan1"/>
      <sheetName val="Perm__Test1"/>
      <sheetName val="Hrg_Sat1"/>
      <sheetName val="analisa_Str1"/>
      <sheetName val="610_07A1"/>
      <sheetName val="RBP-_23"/>
      <sheetName val="OP__ALAT3"/>
      <sheetName val="OP__PERJAM3"/>
      <sheetName val="B__PERSONIL3"/>
      <sheetName val="KAN__LOKAL3"/>
      <sheetName val="ANALISA_ALAT_BERAT3"/>
      <sheetName val="D6_(2)3"/>
      <sheetName val="Urai__Resap_pengikat1"/>
      <sheetName val="HS-Divisi_31"/>
      <sheetName val="HARGA_MATERIAL3"/>
      <sheetName val="PLINT_3_1_G3"/>
      <sheetName val="NS_Lanjutan3"/>
      <sheetName val="STD_Lanjutan3"/>
      <sheetName val="Mk_Minor3"/>
      <sheetName val="bhn_FINAL3"/>
      <sheetName val="Man_Power3"/>
      <sheetName val="Master_Edit3"/>
      <sheetName val="Analis_Tambahan1"/>
      <sheetName val="pelita_lapen1"/>
      <sheetName val="Data_WI"/>
      <sheetName val="DAFT_HARG_SAT_PEK_3"/>
      <sheetName val="DAFT_ALAT,UPAH_&amp;_MAT3"/>
      <sheetName val="Daftar_Upah1"/>
      <sheetName val="BQ_jln1"/>
      <sheetName val="BQ_jem1"/>
      <sheetName val="H_Satuan_Dasar1"/>
      <sheetName val="List_of_Eqp3"/>
      <sheetName val="Anl_2s_d4e3"/>
      <sheetName val="Rekap_Direct_Cost3"/>
      <sheetName val="Analisa_-Baku3"/>
      <sheetName val="Appendix_2(SatDas)1"/>
      <sheetName val="Daftar_Upah,Bhn,&amp;_alat"/>
      <sheetName val="01_FA1"/>
      <sheetName val="Kuantitas_&amp;_Harga"/>
      <sheetName val="Rekap_Analisa"/>
      <sheetName val="Hua_Yang_Quarterly1"/>
      <sheetName val="An_21"/>
      <sheetName val="Rekap_1"/>
      <sheetName val="D_HARGA"/>
      <sheetName val="Harga_Satuan1"/>
      <sheetName val="On_Time1"/>
      <sheetName val="List_Material1"/>
      <sheetName val="Cold_Miling"/>
      <sheetName val="Master_1_01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truktur_tdk_dipakai1"/>
      <sheetName val="AC_unit1"/>
      <sheetName val="EL_acc1"/>
      <sheetName val="EL_lamp1"/>
      <sheetName val="EL_outlet1"/>
      <sheetName val="Chiller_acc1"/>
      <sheetName val="Pipa_PL1"/>
      <sheetName val="PK_acc1"/>
      <sheetName val="PL_acc1"/>
      <sheetName val="PK_valve1"/>
      <sheetName val="PL_valve1"/>
      <sheetName val="AC_valve1"/>
      <sheetName val="PK_pipe1"/>
      <sheetName val="EL_kabel1"/>
      <sheetName val="AC_power1"/>
      <sheetName val="EL_tray1"/>
      <sheetName val="PL_power1"/>
      <sheetName val="PL_unit1"/>
      <sheetName val="PK_unit1"/>
      <sheetName val="EL_arde1"/>
      <sheetName val="BAHAN_(2)"/>
      <sheetName val="Unit_Rate"/>
      <sheetName val="3_1_2a3"/>
      <sheetName val="3_1_1a3"/>
      <sheetName val="analisa_(2)1"/>
      <sheetName val="An_str1"/>
      <sheetName val="Urai___Guide_Post3"/>
      <sheetName val="Urai_Galian_Tanah3"/>
      <sheetName val="BoQ_Total_lama"/>
      <sheetName val="DIV_71"/>
      <sheetName val="Lead_Schedule3"/>
      <sheetName val="Analisa_HSP1"/>
      <sheetName val="7_PEK-STRUKTUR"/>
      <sheetName val="Harga_Baru"/>
      <sheetName val="Hg_Sat"/>
      <sheetName val="Input_T__Schedule"/>
      <sheetName val="div_2"/>
      <sheetName val="div_3_Tanah"/>
      <sheetName val="div_4_Sirtu"/>
      <sheetName val="div_5"/>
      <sheetName val="div_7_Beton"/>
      <sheetName val="div_8"/>
      <sheetName val="DIV_6"/>
      <sheetName val="DIV_9"/>
      <sheetName val="HARGA_DASAR"/>
      <sheetName val="RAB_FULL"/>
      <sheetName val="anal_rinci"/>
      <sheetName val="UBA_RAB"/>
      <sheetName val="Bill_rekap1"/>
      <sheetName val="Bill_of_Qty1"/>
      <sheetName val="Harga_Satuan_Bahan_"/>
      <sheetName val="Exch_rate"/>
      <sheetName val="7_1(3)"/>
      <sheetName val="Analisa_K"/>
      <sheetName val="hst__LAMP_1"/>
      <sheetName val="_5"/>
      <sheetName val="5_1_ELEKTRIKAL-ELEKTRONIK"/>
      <sheetName val="Peralatan_Utama"/>
      <sheetName val="ANAL_BOW"/>
      <sheetName val="Daf_Dasar_Upah&amp;Bahan"/>
      <sheetName val="F1c_DATA_ADM61"/>
      <sheetName val="Galian_11"/>
      <sheetName val="LAL_-_PASAR_PAGI_1"/>
      <sheetName val="Fill_this_out_first___6"/>
      <sheetName val="CHART_HB_AC_-_WC"/>
      <sheetName val="SUMBER_DAYA"/>
      <sheetName val="ANALISA_railing"/>
      <sheetName val="Stay_Cable-1"/>
      <sheetName val="Rek_Tot"/>
      <sheetName val="ANALISA_EDIT"/>
      <sheetName val="S_Curve"/>
      <sheetName val="Rekap_S_Curve_(4)"/>
      <sheetName val="Rekap_S_Curve_(3)"/>
      <sheetName val="Harga_Sat_Dasar1"/>
      <sheetName val="5_1-5_4(1)-5_4(2)"/>
      <sheetName val="anal-drainase,tanah&amp;ps_batu"/>
      <sheetName val="01_x0"/>
      <sheetName val="REKAP_Prbndingn"/>
      <sheetName val="D_&amp;_W_sizes"/>
      <sheetName val="Analisa_ME_UPT"/>
      <sheetName val="AnalisaSIPIL_RIIL"/>
      <sheetName val="ANLS_MPU"/>
      <sheetName val="GRAND_REKAP"/>
      <sheetName val="Hrg_Readymix"/>
      <sheetName val="Harga_S_Dasar"/>
      <sheetName val="Urugan_Pasir"/>
      <sheetName val="an__major"/>
      <sheetName val="Data_Masukan"/>
      <sheetName val="Fisik_2012"/>
      <sheetName val="Pek__Persiapan"/>
      <sheetName val="Rekap_Anl_K"/>
      <sheetName val="Rekap_Anl_SNI"/>
      <sheetName val="RAB_1_PRABUMULIH_LEMBAK_KM_330+"/>
      <sheetName val="HARGA_PEK"/>
      <sheetName val="Rekap_RAP_real_(2)"/>
      <sheetName val="3_Koef_Alat"/>
      <sheetName val="Analisa_SNI"/>
      <sheetName val="Gal_Sal"/>
      <sheetName val="Metod_TWR"/>
      <sheetName val="Data_3"/>
      <sheetName val="AHS_3"/>
      <sheetName val="BOQ_3"/>
      <sheetName val="ANSAT_K'AYI"/>
      <sheetName val="DIVISI_3"/>
      <sheetName val="mc_adam"/>
      <sheetName val="ps_batu&amp;brjg"/>
      <sheetName val="Basic_Price"/>
      <sheetName val="PEK_ASPAL"/>
      <sheetName val="2_2"/>
      <sheetName val="DIV_1"/>
      <sheetName val="lamp_9"/>
      <sheetName val="REF_HARGA_DASAR_2016"/>
      <sheetName val="Transfer_Pump"/>
      <sheetName val="Daftar_Harga_Upah"/>
      <sheetName val="HARGA_SAT"/>
      <sheetName val="_¯__________ÿ___En"/>
      <sheetName val="STR_&amp;_ARS"/>
      <sheetName val="JUMLAHAN_TOTAL_"/>
      <sheetName val="Hal_010MUKAMC"/>
      <sheetName val="Daf_Biaya_sewa_alat"/>
      <sheetName val="an_utara"/>
      <sheetName val="Rekap_Biaya"/>
      <sheetName val="REKAP_GROSS"/>
      <sheetName val="Sat__Pek_"/>
      <sheetName val="Alat_(2)"/>
      <sheetName val="Input_Data"/>
      <sheetName val="4-Basic_Price"/>
      <sheetName val="gal_biasa"/>
      <sheetName val="Rekap_Addendum1"/>
      <sheetName val="1_GasAcct1"/>
      <sheetName val="Div_7_2"/>
      <sheetName val="sheet_2"/>
      <sheetName val="RAB_ME"/>
      <sheetName val="Summary_Sheets"/>
      <sheetName val="Upah_Bahan"/>
      <sheetName val="bahan_upah"/>
      <sheetName val="T__Cs_Log_P_III"/>
      <sheetName val="Spek_Fin_"/>
      <sheetName val="REKAP_TOTAL"/>
      <sheetName val="Luas_Bangunan"/>
      <sheetName val="Spek_ME"/>
      <sheetName val="HSATUAN"/>
      <sheetName val="TOTAL UPAH"/>
      <sheetName val="HS-2"/>
      <sheetName val="PRIST LIST"/>
      <sheetName val="D.BOARD"/>
      <sheetName val="SUB &amp; mandor"/>
      <sheetName val="brd2"/>
      <sheetName val="DATA2009"/>
      <sheetName val="Main"/>
      <sheetName val="DATA 2009"/>
      <sheetName val="DATA 2010"/>
      <sheetName val="Kinerja Proyek"/>
      <sheetName val="Target Raker TW III"/>
      <sheetName val="KUB-01(10)"/>
      <sheetName val="AnMobilisasi"/>
      <sheetName val="Abutment"/>
      <sheetName val="Rekap Prelim"/>
      <sheetName val="DBKoef"/>
      <sheetName val="Prod15-8"/>
      <sheetName val="BQ-Marga Tiga"/>
      <sheetName val="umu"/>
      <sheetName val="Uraian"/>
      <sheetName val="DATA 2"/>
      <sheetName val="COST"/>
      <sheetName val="sai"/>
      <sheetName val="an. struktur"/>
      <sheetName val="RAW MATERIALS "/>
      <sheetName val="COST-PERSON-J.O."/>
      <sheetName val="RENTAL1"/>
      <sheetName val="Schedule 11a"/>
      <sheetName val="Temporary"/>
      <sheetName val="Septick tank"/>
      <sheetName val="Subkon"/>
      <sheetName val="UnitRatePaket1"/>
      <sheetName val="UnitRate22"/>
      <sheetName val="Data Umum Penawaran"/>
      <sheetName val="ITB COST"/>
      <sheetName val="costing_ESDV"/>
      <sheetName val="HRG BAHAN _ UPAH okk"/>
      <sheetName val="costing_MOV"/>
      <sheetName val="costing_Press"/>
      <sheetName val="MP3"/>
      <sheetName val="REKAP ELEKTRIKAL"/>
      <sheetName val="All Division by SBU"/>
      <sheetName val="smt"/>
      <sheetName val="(8)"/>
      <sheetName val="(9)"/>
      <sheetName val="(2)"/>
      <sheetName val="(1)"/>
      <sheetName val="(3)"/>
      <sheetName val="(4)"/>
      <sheetName val="(10)"/>
      <sheetName val="(5)"/>
      <sheetName val="(7)"/>
      <sheetName val="(6)"/>
      <sheetName val="REKAP DINDING"/>
      <sheetName val="sampul"/>
      <sheetName val="Asumsi"/>
      <sheetName val="Marshal"/>
      <sheetName val="S_DAYA"/>
      <sheetName val="Peralatan"/>
      <sheetName val="841"/>
      <sheetName val="811"/>
      <sheetName val="Ana. PU"/>
      <sheetName val="SD (1)"/>
      <sheetName val="BQ-1"/>
      <sheetName val="NP _2_"/>
      <sheetName val="BASE"/>
      <sheetName val="RESUM"/>
      <sheetName val="SUMBER"/>
      <sheetName val="PERALATAN PROYEK GOL III A"/>
      <sheetName val="rms remunerasi"/>
      <sheetName val="input data umum"/>
      <sheetName val="HRPar"/>
      <sheetName val="LAMP_2.2"/>
      <sheetName val="RinciBab1_Seksi1"/>
      <sheetName val="grail"/>
      <sheetName val="VOL_1"/>
      <sheetName val="RAB Ekstern"/>
      <sheetName val="analis_k600"/>
      <sheetName val="analis_k700"/>
      <sheetName val="bau-6"/>
      <sheetName val="BQ-Tenis"/>
      <sheetName val="Prelim"/>
      <sheetName val="Bill 2.3"/>
      <sheetName val="Bill 2.5B"/>
      <sheetName val="Bill 2.1"/>
      <sheetName val="_x0000_0_x005"/>
      <sheetName val="_x005f_x005f_"/>
      <sheetName val="_x005f_x0000_¯___x0"/>
      <sheetName val="S.BAHAN"/>
      <sheetName val="S.UPAH"/>
      <sheetName val="SchC"/>
      <sheetName val="SchA"/>
      <sheetName val="SewAlat"/>
      <sheetName val="SchB"/>
      <sheetName val="SchD"/>
      <sheetName val="Re 1)"/>
      <sheetName val="Harga Mat "/>
      <sheetName val="Panel"/>
      <sheetName val="_¯________x00"/>
      <sheetName val="BQ Arsit"/>
      <sheetName val="An HarSatPek"/>
      <sheetName val="Sat Bah &amp; Up"/>
      <sheetName val="Inputs"/>
      <sheetName val="daftar"/>
      <sheetName val="Gaji Pokok"/>
      <sheetName val="T. Proyek-Jabatan"/>
      <sheetName val="T. Lokasi"/>
      <sheetName val="T. Rumah"/>
      <sheetName val="T. Transport"/>
      <sheetName val="RESOURCE MODEL"/>
      <sheetName val="AHS Aspal"/>
      <sheetName val="Controll"/>
      <sheetName val="GEOL"/>
      <sheetName val="rab 4"/>
      <sheetName val="UPAH&amp;BHN"/>
      <sheetName val="Faktor Konversi"/>
      <sheetName val="CONSUMABLES-PRICE"/>
      <sheetName val="BOW"/>
      <sheetName val="k341k612"/>
      <sheetName val="dwa-01"/>
      <sheetName val="BOQ INTERN"/>
      <sheetName val="REKAP."/>
      <sheetName val="Uba"/>
      <sheetName val="HS ALAT"/>
      <sheetName val="HS UPAH"/>
      <sheetName val="HS BAHAN"/>
      <sheetName val="PRODALAT"/>
      <sheetName val="MATERIAL-UPAH"/>
      <sheetName val="HSBU ANA"/>
      <sheetName val="ANALIS ALAT"/>
      <sheetName val="SNI"/>
      <sheetName val="HB me"/>
      <sheetName val="COST-SUM"/>
      <sheetName val="TPI"/>
      <sheetName val="UP MINOR"/>
      <sheetName val="compaction"/>
      <sheetName val="lamp. 12"/>
      <sheetName val="Lamp-2(Alat)"/>
      <sheetName val="Lamp-2(Bahan)"/>
      <sheetName val="Lamp-2(Upah)"/>
      <sheetName val="Surat2"/>
      <sheetName val="Eval. Arus Kas"/>
      <sheetName val="Ana__PU"/>
      <sheetName val="ANAL_RABP"/>
      <sheetName val="BAHAN_&amp;_ALAT_"/>
      <sheetName val="SD_(1)"/>
      <sheetName val="Data_Umum_Penawaran"/>
      <sheetName val="ITB_COST"/>
      <sheetName val="HRG_BAHAN___UPAH_okk"/>
      <sheetName val="REKAP_ELEKTRIKAL"/>
      <sheetName val="AnalisaHS"/>
      <sheetName val="Plasteran"/>
      <sheetName val="Progress"/>
      <sheetName val="ENC.14"/>
      <sheetName val="FORMAT"/>
      <sheetName val="RAB VOL"/>
      <sheetName val="BQ INT"/>
      <sheetName val="H_Satuan16"/>
      <sheetName val="mob__dem15"/>
      <sheetName val="pek__tanah15"/>
      <sheetName val="k__batu_kali15"/>
      <sheetName val="rab_me_(by_owner)_15"/>
      <sheetName val="BQ_(by_owner)15"/>
      <sheetName val="rab_me_(fisik)15"/>
      <sheetName val="HB_14"/>
      <sheetName val="Analisa_ME15"/>
      <sheetName val="NS_GD_UGD14"/>
      <sheetName val="STD_GD_UGD14"/>
      <sheetName val="harga_bahan15"/>
      <sheetName val="Analisa_&amp;_Upah15"/>
      <sheetName val="AN__TAMPL15"/>
      <sheetName val="01A-_RAB15"/>
      <sheetName val="rab_-_persiapan_&amp;_lantai-114"/>
      <sheetName val="HRG_BHN14"/>
      <sheetName val="Bill_Of_Quantity14"/>
      <sheetName val="DRUP_(ASLI)14"/>
      <sheetName val="NS_GD_UTAMA14"/>
      <sheetName val="Analis_Kusen_1_ESKALASI14"/>
      <sheetName val="Analisa_214"/>
      <sheetName val="BQ_AC_FAN14"/>
      <sheetName val="iTEM_hARSAT14"/>
      <sheetName val="NP_(4)14"/>
      <sheetName val="Anl_+14"/>
      <sheetName val="ELEC_STIS14"/>
      <sheetName val="RKP_PLUMBING14"/>
      <sheetName val="Supl_X14"/>
      <sheetName val="MAIN_BQ14"/>
      <sheetName val="Harsat_BHN_AR,M14"/>
      <sheetName val="Ahs_214"/>
      <sheetName val="Ahs_114"/>
      <sheetName val="Daftar_berat14"/>
      <sheetName val="Pintu_Jendela14"/>
      <sheetName val="DRUP__ASLI_14"/>
      <sheetName val="Stden_center14"/>
      <sheetName val="DAFTAR_HARGA14"/>
      <sheetName val="KR_Luar14"/>
      <sheetName val="REF_ONLY14"/>
      <sheetName val="meth_hsl_nego14"/>
      <sheetName val="box_culvert14"/>
      <sheetName val="GLP_200114"/>
      <sheetName val="Met_Pas_Batu14"/>
      <sheetName val="Met__Minor14"/>
      <sheetName val="1_B14"/>
      <sheetName val="Analisa_Harga_Satuan14"/>
      <sheetName val="Data_Upah14"/>
      <sheetName val="EXTERNAL_WORK14"/>
      <sheetName val="NP_(2)14"/>
      <sheetName val="data_RSUD_KIS14"/>
      <sheetName val="DC-akses_bandara14"/>
      <sheetName val="Bill_of_Qty_MEP14"/>
      <sheetName val="Alat_B14"/>
      <sheetName val="Bahan_B14"/>
      <sheetName val="Upah_B14"/>
      <sheetName val="Analisa_Upah_&amp;_Bahan_Plum14"/>
      <sheetName val="AHS_-_Sipil14"/>
      <sheetName val="RAB_AR&amp;STR14"/>
      <sheetName val="Analisa_Satuan14"/>
      <sheetName val="ANLS__BETON_R__KELAS14"/>
      <sheetName val="Fill_this_out_first___14"/>
      <sheetName val="Isolasi_Luar_Dalam14"/>
      <sheetName val="Isolasi_Luar14"/>
      <sheetName val="NP_(3)14"/>
      <sheetName val="_14"/>
      <sheetName val="gabungan_(2)14"/>
      <sheetName val="Galian_batu14"/>
      <sheetName val="Form_A14"/>
      <sheetName val="BGN_PENUNJANG14"/>
      <sheetName val="RKP__TOTAL14"/>
      <sheetName val="B_as14"/>
      <sheetName val="KONTRAK_INDUK_BULANAN14"/>
      <sheetName val="Analisa_BOW14"/>
      <sheetName val="H_Satuan8"/>
      <sheetName val="mob__dem7"/>
      <sheetName val="pek__tanah7"/>
      <sheetName val="k__batu_kali7"/>
      <sheetName val="rab_me_(by_owner)_7"/>
      <sheetName val="BQ_(by_owner)7"/>
      <sheetName val="rab_me_(fisik)7"/>
      <sheetName val="Analisa_ME7"/>
      <sheetName val="NS_GD_UGD6"/>
      <sheetName val="STD_GD_UGD6"/>
      <sheetName val="harga_bahan7"/>
      <sheetName val="Analisa_&amp;_Upah7"/>
      <sheetName val="AN__TAMPL7"/>
      <sheetName val="01A-_RAB7"/>
      <sheetName val="rab_-_persiapan_&amp;_lantai-16"/>
      <sheetName val="HRG_BHN6"/>
      <sheetName val="Bill_Of_Quantity6"/>
      <sheetName val="DRUP_(ASLI)6"/>
      <sheetName val="NS_GD_UTAMA6"/>
      <sheetName val="Analis_Kusen_1_ESKALASI6"/>
      <sheetName val="Analisa_26"/>
      <sheetName val="BQ_AC_FAN6"/>
      <sheetName val="iTEM_hARSAT6"/>
      <sheetName val="NP_(4)6"/>
      <sheetName val="Anl_+6"/>
      <sheetName val="ELEC_STIS6"/>
      <sheetName val="RKP_PLUMBING6"/>
      <sheetName val="Supl_X6"/>
      <sheetName val="MAIN_BQ6"/>
      <sheetName val="Harsat_BHN_AR,M6"/>
      <sheetName val="Ahs_26"/>
      <sheetName val="Ahs_16"/>
      <sheetName val="Daftar_berat6"/>
      <sheetName val="Pintu_Jendela6"/>
      <sheetName val="DRUP__ASLI_6"/>
      <sheetName val="Stden_center6"/>
      <sheetName val="DAFTAR_HARGA6"/>
      <sheetName val="KR_Luar6"/>
      <sheetName val="REF_ONLY6"/>
      <sheetName val="meth_hsl_nego6"/>
      <sheetName val="box_culvert6"/>
      <sheetName val="GLP_20016"/>
      <sheetName val="Met_Pas_Batu6"/>
      <sheetName val="Met__Minor6"/>
      <sheetName val="1_B6"/>
      <sheetName val="Analisa_Harga_Satuan6"/>
      <sheetName val="Data_Upah6"/>
      <sheetName val="EXTERNAL_WORK6"/>
      <sheetName val="NP_(2)6"/>
      <sheetName val="data_RSUD_KIS6"/>
      <sheetName val="DC-akses_bandara6"/>
      <sheetName val="Bill_of_Qty_MEP6"/>
      <sheetName val="Alat_B6"/>
      <sheetName val="Bahan_B6"/>
      <sheetName val="Upah_B6"/>
      <sheetName val="Analisa_Upah_&amp;_Bahan_Plum6"/>
      <sheetName val="AHS_-_Sipil6"/>
      <sheetName val="RAB_AR&amp;STR6"/>
      <sheetName val="Analisa_Satuan6"/>
      <sheetName val="ANLS__BETON_R__KELAS6"/>
      <sheetName val="Isolasi_Luar_Dalam6"/>
      <sheetName val="Isolasi_Luar6"/>
      <sheetName val="NP_(3)6"/>
      <sheetName val="_6"/>
      <sheetName val="gabungan_(2)6"/>
      <sheetName val="Galian_batu6"/>
      <sheetName val="Form_A6"/>
      <sheetName val="BGN_PENUNJANG6"/>
      <sheetName val="RKP__TOTAL6"/>
      <sheetName val="B_as6"/>
      <sheetName val="KONTRAK_INDUK_BULANAN6"/>
      <sheetName val="Analisa_BOW6"/>
      <sheetName val="Alat_B4"/>
      <sheetName val="Bahan_B4"/>
      <sheetName val="Upah_B4"/>
      <sheetName val="Analisa_Upah_&amp;_Bahan_Plum4"/>
      <sheetName val="rab_me_(by_owner)_6"/>
      <sheetName val="BQ_(by_owner)6"/>
      <sheetName val="rab_me_(fisik)6"/>
      <sheetName val="Analisa_ME6"/>
      <sheetName val="harga_bahan6"/>
      <sheetName val="Analisa_&amp;_Upah6"/>
      <sheetName val="AN__TAMPL6"/>
      <sheetName val="01A-_RAB6"/>
      <sheetName val="rab_-_persiapan_&amp;_lantai-15"/>
      <sheetName val="Analis_Kusen_1_ESKALASI5"/>
      <sheetName val="Anl_+5"/>
      <sheetName val="ELEC_STIS5"/>
      <sheetName val="RKP_PLUMBING5"/>
      <sheetName val="Supl_X5"/>
      <sheetName val="Ahs_25"/>
      <sheetName val="Ahs_15"/>
      <sheetName val="Daftar_berat5"/>
      <sheetName val="Pintu_Jendela5"/>
      <sheetName val="DRUP__ASLI_5"/>
      <sheetName val="Stden_center5"/>
      <sheetName val="DAFTAR_HARGA5"/>
      <sheetName val="KR_Luar5"/>
      <sheetName val="REF_ONLY5"/>
      <sheetName val="meth_hsl_nego5"/>
      <sheetName val="box_culvert5"/>
      <sheetName val="GLP_20015"/>
      <sheetName val="Met_Pas_Batu5"/>
      <sheetName val="Met__Minor5"/>
      <sheetName val="1_B5"/>
      <sheetName val="Analisa_Harga_Satuan5"/>
      <sheetName val="Data_Upah5"/>
      <sheetName val="EXTERNAL_WORK5"/>
      <sheetName val="NP_(2)5"/>
      <sheetName val="data_RSUD_KIS5"/>
      <sheetName val="Bill_of_Qty_MEP5"/>
      <sheetName val="Alat_B5"/>
      <sheetName val="Bahan_B5"/>
      <sheetName val="Upah_B5"/>
      <sheetName val="Analisa_Upah_&amp;_Bahan_Plum5"/>
      <sheetName val="AHS_-_Sipil5"/>
      <sheetName val="RAB_AR&amp;STR5"/>
      <sheetName val="Analisa_Satuan5"/>
      <sheetName val="ANLS__BETON_R__KELAS5"/>
      <sheetName val="Isolasi_Luar_Dalam5"/>
      <sheetName val="Isolasi_Luar5"/>
      <sheetName val="NP_(3)5"/>
      <sheetName val="gabungan_(2)5"/>
      <sheetName val="Galian_batu5"/>
      <sheetName val="Form_A5"/>
      <sheetName val="BGN_PENUNJANG5"/>
      <sheetName val="RKP__TOTAL5"/>
      <sheetName val="B_as5"/>
      <sheetName val="KONTRAK_INDUK_BULANAN5"/>
      <sheetName val="Analisa_BOW5"/>
      <sheetName val="H_Satuan9"/>
      <sheetName val="mob__dem8"/>
      <sheetName val="pek__tanah8"/>
      <sheetName val="k__batu_kali8"/>
      <sheetName val="rab_me_(by_owner)_8"/>
      <sheetName val="BQ_(by_owner)8"/>
      <sheetName val="rab_me_(fisik)8"/>
      <sheetName val="HB_7"/>
      <sheetName val="Analisa_ME8"/>
      <sheetName val="NS_GD_UGD7"/>
      <sheetName val="STD_GD_UGD7"/>
      <sheetName val="harga_bahan8"/>
      <sheetName val="Analisa_&amp;_Upah8"/>
      <sheetName val="AN__TAMPL8"/>
      <sheetName val="01A-_RAB8"/>
      <sheetName val="rab_-_persiapan_&amp;_lantai-17"/>
      <sheetName val="HRG_BHN7"/>
      <sheetName val="Bill_Of_Quantity7"/>
      <sheetName val="DRUP_(ASLI)7"/>
      <sheetName val="NS_GD_UTAMA7"/>
      <sheetName val="Analis_Kusen_1_ESKALASI7"/>
      <sheetName val="Analisa_27"/>
      <sheetName val="BQ_AC_FAN7"/>
      <sheetName val="iTEM_hARSAT7"/>
      <sheetName val="NP_(4)7"/>
      <sheetName val="Anl_+7"/>
      <sheetName val="ELEC_STIS7"/>
      <sheetName val="RKP_PLUMBING7"/>
      <sheetName val="Supl_X7"/>
      <sheetName val="MAIN_BQ7"/>
      <sheetName val="Harsat_BHN_AR,M7"/>
      <sheetName val="Ahs_27"/>
      <sheetName val="Ahs_17"/>
      <sheetName val="Daftar_berat7"/>
      <sheetName val="Pintu_Jendela7"/>
      <sheetName val="DRUP__ASLI_7"/>
      <sheetName val="Stden_center7"/>
      <sheetName val="DAFTAR_HARGA7"/>
      <sheetName val="KR_Luar7"/>
      <sheetName val="REF_ONLY7"/>
      <sheetName val="meth_hsl_nego7"/>
      <sheetName val="box_culvert7"/>
      <sheetName val="GLP_20017"/>
      <sheetName val="Met_Pas_Batu7"/>
      <sheetName val="Met__Minor7"/>
      <sheetName val="1_B7"/>
      <sheetName val="Analisa_Harga_Satuan7"/>
      <sheetName val="Data_Upah7"/>
      <sheetName val="EXTERNAL_WORK7"/>
      <sheetName val="NP_(2)7"/>
      <sheetName val="data_RSUD_KIS7"/>
      <sheetName val="DC-akses_bandara7"/>
      <sheetName val="Bill_of_Qty_MEP7"/>
      <sheetName val="Alat_B7"/>
      <sheetName val="Bahan_B7"/>
      <sheetName val="Upah_B7"/>
      <sheetName val="Analisa_Upah_&amp;_Bahan_Plum7"/>
      <sheetName val="AHS_-_Sipil7"/>
      <sheetName val="RAB_AR&amp;STR7"/>
      <sheetName val="Analisa_Satuan7"/>
      <sheetName val="ANLS__BETON_R__KELAS7"/>
      <sheetName val="Fill_this_out_first___7"/>
      <sheetName val="Isolasi_Luar_Dalam7"/>
      <sheetName val="Isolasi_Luar7"/>
      <sheetName val="NP_(3)7"/>
      <sheetName val="_7"/>
      <sheetName val="gabungan_(2)7"/>
      <sheetName val="Galian_batu7"/>
      <sheetName val="Form_A7"/>
      <sheetName val="BGN_PENUNJANG7"/>
      <sheetName val="RKP__TOTAL7"/>
      <sheetName val="B_as7"/>
      <sheetName val="KONTRAK_INDUK_BULANAN7"/>
      <sheetName val="Analisa_BOW7"/>
      <sheetName val="H_Satuan10"/>
      <sheetName val="mob__dem9"/>
      <sheetName val="pek__tanah9"/>
      <sheetName val="k__batu_kali9"/>
      <sheetName val="rab_me_(by_owner)_9"/>
      <sheetName val="BQ_(by_owner)9"/>
      <sheetName val="rab_me_(fisik)9"/>
      <sheetName val="HB_8"/>
      <sheetName val="Analisa_ME9"/>
      <sheetName val="NS_GD_UGD8"/>
      <sheetName val="STD_GD_UGD8"/>
      <sheetName val="harga_bahan9"/>
      <sheetName val="Analisa_&amp;_Upah9"/>
      <sheetName val="AN__TAMPL9"/>
      <sheetName val="01A-_RAB9"/>
      <sheetName val="rab_-_persiapan_&amp;_lantai-18"/>
      <sheetName val="HRG_BHN8"/>
      <sheetName val="Bill_Of_Quantity8"/>
      <sheetName val="DRUP_(ASLI)8"/>
      <sheetName val="NS_GD_UTAMA8"/>
      <sheetName val="Analis_Kusen_1_ESKALASI8"/>
      <sheetName val="Analisa_28"/>
      <sheetName val="BQ_AC_FAN8"/>
      <sheetName val="iTEM_hARSAT8"/>
      <sheetName val="NP_(4)8"/>
      <sheetName val="Anl_+8"/>
      <sheetName val="ELEC_STIS8"/>
      <sheetName val="RKP_PLUMBING8"/>
      <sheetName val="Supl_X8"/>
      <sheetName val="MAIN_BQ8"/>
      <sheetName val="Harsat_BHN_AR,M8"/>
      <sheetName val="Ahs_28"/>
      <sheetName val="Ahs_18"/>
      <sheetName val="Daftar_berat8"/>
      <sheetName val="Pintu_Jendela8"/>
      <sheetName val="DRUP__ASLI_8"/>
      <sheetName val="Stden_center8"/>
      <sheetName val="DAFTAR_HARGA8"/>
      <sheetName val="KR_Luar8"/>
      <sheetName val="REF_ONLY8"/>
      <sheetName val="meth_hsl_nego8"/>
      <sheetName val="box_culvert8"/>
      <sheetName val="GLP_20018"/>
      <sheetName val="Met_Pas_Batu8"/>
      <sheetName val="Met__Minor8"/>
      <sheetName val="1_B8"/>
      <sheetName val="Analisa_Harga_Satuan8"/>
      <sheetName val="Data_Upah8"/>
      <sheetName val="EXTERNAL_WORK8"/>
      <sheetName val="NP_(2)8"/>
      <sheetName val="data_RSUD_KIS8"/>
      <sheetName val="DC-akses_bandara8"/>
      <sheetName val="Bill_of_Qty_MEP8"/>
      <sheetName val="Alat_B8"/>
      <sheetName val="Bahan_B8"/>
      <sheetName val="Upah_B8"/>
      <sheetName val="Analisa_Upah_&amp;_Bahan_Plum8"/>
      <sheetName val="AHS_-_Sipil8"/>
      <sheetName val="RAB_AR&amp;STR8"/>
      <sheetName val="Analisa_Satuan8"/>
      <sheetName val="ANLS__BETON_R__KELAS8"/>
      <sheetName val="Fill_this_out_first___8"/>
      <sheetName val="Isolasi_Luar_Dalam8"/>
      <sheetName val="Isolasi_Luar8"/>
      <sheetName val="NP_(3)8"/>
      <sheetName val="_8"/>
      <sheetName val="gabungan_(2)8"/>
      <sheetName val="Galian_batu8"/>
      <sheetName val="Form_A8"/>
      <sheetName val="BGN_PENUNJANG8"/>
      <sheetName val="RKP__TOTAL8"/>
      <sheetName val="B_as8"/>
      <sheetName val="KONTRAK_INDUK_BULANAN8"/>
      <sheetName val="Analisa_BOW8"/>
      <sheetName val="H_Satuan11"/>
      <sheetName val="mob__dem10"/>
      <sheetName val="pek__tanah10"/>
      <sheetName val="k__batu_kali10"/>
      <sheetName val="rab_me_(by_owner)_10"/>
      <sheetName val="BQ_(by_owner)10"/>
      <sheetName val="rab_me_(fisik)10"/>
      <sheetName val="HB_9"/>
      <sheetName val="Analisa_ME10"/>
      <sheetName val="NS_GD_UGD9"/>
      <sheetName val="STD_GD_UGD9"/>
      <sheetName val="harga_bahan10"/>
      <sheetName val="Analisa_&amp;_Upah10"/>
      <sheetName val="AN__TAMPL10"/>
      <sheetName val="01A-_RAB10"/>
      <sheetName val="rab_-_persiapan_&amp;_lantai-19"/>
      <sheetName val="HRG_BHN9"/>
      <sheetName val="Bill_Of_Quantity9"/>
      <sheetName val="DRUP_(ASLI)9"/>
      <sheetName val="NS_GD_UTAMA9"/>
      <sheetName val="Analis_Kusen_1_ESKALASI9"/>
      <sheetName val="Analisa_29"/>
      <sheetName val="BQ_AC_FAN9"/>
      <sheetName val="iTEM_hARSAT9"/>
      <sheetName val="NP_(4)9"/>
      <sheetName val="Anl_+9"/>
      <sheetName val="ELEC_STIS9"/>
      <sheetName val="RKP_PLUMBING9"/>
      <sheetName val="Supl_X9"/>
      <sheetName val="MAIN_BQ9"/>
      <sheetName val="Harsat_BHN_AR,M9"/>
      <sheetName val="Ahs_29"/>
      <sheetName val="Ahs_19"/>
      <sheetName val="Daftar_berat9"/>
      <sheetName val="Pintu_Jendela9"/>
      <sheetName val="DRUP__ASLI_9"/>
      <sheetName val="Stden_center9"/>
      <sheetName val="DAFTAR_HARGA9"/>
      <sheetName val="KR_Luar9"/>
      <sheetName val="REF_ONLY9"/>
      <sheetName val="meth_hsl_nego9"/>
      <sheetName val="box_culvert9"/>
      <sheetName val="GLP_20019"/>
      <sheetName val="Met_Pas_Batu9"/>
      <sheetName val="Met__Minor9"/>
      <sheetName val="1_B9"/>
      <sheetName val="Analisa_Harga_Satuan9"/>
      <sheetName val="Data_Upah9"/>
      <sheetName val="EXTERNAL_WORK9"/>
      <sheetName val="NP_(2)9"/>
      <sheetName val="data_RSUD_KIS9"/>
      <sheetName val="DC-akses_bandara9"/>
      <sheetName val="Bill_of_Qty_MEP9"/>
      <sheetName val="Alat_B9"/>
      <sheetName val="Bahan_B9"/>
      <sheetName val="Upah_B9"/>
      <sheetName val="Analisa_Upah_&amp;_Bahan_Plum9"/>
      <sheetName val="AHS_-_Sipil9"/>
      <sheetName val="RAB_AR&amp;STR9"/>
      <sheetName val="Analisa_Satuan9"/>
      <sheetName val="ANLS__BETON_R__KELAS9"/>
      <sheetName val="Fill_this_out_first___9"/>
      <sheetName val="Isolasi_Luar_Dalam9"/>
      <sheetName val="Isolasi_Luar9"/>
      <sheetName val="NP_(3)9"/>
      <sheetName val="_9"/>
      <sheetName val="gabungan_(2)9"/>
      <sheetName val="Galian_batu9"/>
      <sheetName val="Form_A9"/>
      <sheetName val="BGN_PENUNJANG9"/>
      <sheetName val="RKP__TOTAL9"/>
      <sheetName val="B_as9"/>
      <sheetName val="KONTRAK_INDUK_BULANAN9"/>
      <sheetName val="Analisa_BOW9"/>
      <sheetName val="H_Satuan12"/>
      <sheetName val="mob__dem11"/>
      <sheetName val="pek__tanah11"/>
      <sheetName val="k__batu_kali11"/>
      <sheetName val="rab_me_(by_owner)_11"/>
      <sheetName val="BQ_(by_owner)11"/>
      <sheetName val="rab_me_(fisik)11"/>
      <sheetName val="HB_10"/>
      <sheetName val="Analisa_ME11"/>
      <sheetName val="NS_GD_UGD10"/>
      <sheetName val="STD_GD_UGD10"/>
      <sheetName val="harga_bahan11"/>
      <sheetName val="Analisa_&amp;_Upah11"/>
      <sheetName val="AN__TAMPL11"/>
      <sheetName val="01A-_RAB11"/>
      <sheetName val="rab_-_persiapan_&amp;_lantai-110"/>
      <sheetName val="HRG_BHN10"/>
      <sheetName val="Bill_Of_Quantity10"/>
      <sheetName val="DRUP_(ASLI)10"/>
      <sheetName val="NS_GD_UTAMA10"/>
      <sheetName val="Analis_Kusen_1_ESKALASI10"/>
      <sheetName val="Analisa_210"/>
      <sheetName val="BQ_AC_FAN10"/>
      <sheetName val="iTEM_hARSAT10"/>
      <sheetName val="NP_(4)10"/>
      <sheetName val="Anl_+10"/>
      <sheetName val="ELEC_STIS10"/>
      <sheetName val="RKP_PLUMBING10"/>
      <sheetName val="Supl_X10"/>
      <sheetName val="MAIN_BQ10"/>
      <sheetName val="Harsat_BHN_AR,M10"/>
      <sheetName val="Ahs_210"/>
      <sheetName val="Ahs_110"/>
      <sheetName val="Daftar_berat10"/>
      <sheetName val="Pintu_Jendela10"/>
      <sheetName val="DRUP__ASLI_10"/>
      <sheetName val="Stden_center10"/>
      <sheetName val="DAFTAR_HARGA10"/>
      <sheetName val="KR_Luar10"/>
      <sheetName val="REF_ONLY10"/>
      <sheetName val="meth_hsl_nego10"/>
      <sheetName val="box_culvert10"/>
      <sheetName val="GLP_200110"/>
      <sheetName val="Met_Pas_Batu10"/>
      <sheetName val="Met__Minor10"/>
      <sheetName val="1_B10"/>
      <sheetName val="Analisa_Harga_Satuan10"/>
      <sheetName val="Data_Upah10"/>
      <sheetName val="EXTERNAL_WORK10"/>
      <sheetName val="NP_(2)10"/>
      <sheetName val="data_RSUD_KIS10"/>
      <sheetName val="DC-akses_bandara10"/>
      <sheetName val="Bill_of_Qty_MEP10"/>
      <sheetName val="Alat_B10"/>
      <sheetName val="Bahan_B10"/>
      <sheetName val="Upah_B10"/>
      <sheetName val="Analisa_Upah_&amp;_Bahan_Plum10"/>
      <sheetName val="AHS_-_Sipil10"/>
      <sheetName val="RAB_AR&amp;STR10"/>
      <sheetName val="Analisa_Satuan10"/>
      <sheetName val="ANLS__BETON_R__KELAS10"/>
      <sheetName val="Fill_this_out_first___10"/>
      <sheetName val="Isolasi_Luar_Dalam10"/>
      <sheetName val="Isolasi_Luar10"/>
      <sheetName val="NP_(3)10"/>
      <sheetName val="_10"/>
      <sheetName val="gabungan_(2)10"/>
      <sheetName val="Galian_batu10"/>
      <sheetName val="Form_A10"/>
      <sheetName val="BGN_PENUNJANG10"/>
      <sheetName val="RKP__TOTAL10"/>
      <sheetName val="B_as10"/>
      <sheetName val="KONTRAK_INDUK_BULANAN10"/>
      <sheetName val="Analisa_BOW10"/>
      <sheetName val="H_Satuan15"/>
      <sheetName val="mob__dem14"/>
      <sheetName val="pek__tanah14"/>
      <sheetName val="k__batu_kali14"/>
      <sheetName val="rab_me_(by_owner)_14"/>
      <sheetName val="BQ_(by_owner)14"/>
      <sheetName val="rab_me_(fisik)14"/>
      <sheetName val="HB_13"/>
      <sheetName val="Analisa_ME14"/>
      <sheetName val="NS_GD_UGD13"/>
      <sheetName val="STD_GD_UGD13"/>
      <sheetName val="harga_bahan14"/>
      <sheetName val="Analisa_&amp;_Upah14"/>
      <sheetName val="AN__TAMPL14"/>
      <sheetName val="01A-_RAB14"/>
      <sheetName val="rab_-_persiapan_&amp;_lantai-113"/>
      <sheetName val="HRG_BHN13"/>
      <sheetName val="Bill_Of_Quantity13"/>
      <sheetName val="DRUP_(ASLI)13"/>
      <sheetName val="NS_GD_UTAMA13"/>
      <sheetName val="Analis_Kusen_1_ESKALASI13"/>
      <sheetName val="Analisa_213"/>
      <sheetName val="BQ_AC_FAN13"/>
      <sheetName val="iTEM_hARSAT13"/>
      <sheetName val="NP_(4)13"/>
      <sheetName val="Anl_+13"/>
      <sheetName val="ELEC_STIS13"/>
      <sheetName val="RKP_PLUMBING13"/>
      <sheetName val="Supl_X13"/>
      <sheetName val="MAIN_BQ13"/>
      <sheetName val="Harsat_BHN_AR,M13"/>
      <sheetName val="Ahs_213"/>
      <sheetName val="Ahs_113"/>
      <sheetName val="Daftar_berat13"/>
      <sheetName val="Pintu_Jendela13"/>
      <sheetName val="DRUP__ASLI_13"/>
      <sheetName val="Stden_center13"/>
      <sheetName val="DAFTAR_HARGA13"/>
      <sheetName val="KR_Luar13"/>
      <sheetName val="REF_ONLY13"/>
      <sheetName val="meth_hsl_nego13"/>
      <sheetName val="box_culvert13"/>
      <sheetName val="GLP_200113"/>
      <sheetName val="Met_Pas_Batu13"/>
      <sheetName val="Met__Minor13"/>
      <sheetName val="1_B13"/>
      <sheetName val="Analisa_Harga_Satuan13"/>
      <sheetName val="Data_Upah13"/>
      <sheetName val="EXTERNAL_WORK13"/>
      <sheetName val="NP_(2)13"/>
      <sheetName val="data_RSUD_KIS13"/>
      <sheetName val="DC-akses_bandara13"/>
      <sheetName val="Bill_of_Qty_MEP13"/>
      <sheetName val="Alat_B13"/>
      <sheetName val="Bahan_B13"/>
      <sheetName val="Upah_B13"/>
      <sheetName val="Analisa_Upah_&amp;_Bahan_Plum13"/>
      <sheetName val="AHS_-_Sipil13"/>
      <sheetName val="RAB_AR&amp;STR13"/>
      <sheetName val="Analisa_Satuan13"/>
      <sheetName val="ANLS__BETON_R__KELAS13"/>
      <sheetName val="Fill_this_out_first___13"/>
      <sheetName val="Isolasi_Luar_Dalam13"/>
      <sheetName val="Isolasi_Luar13"/>
      <sheetName val="NP_(3)13"/>
      <sheetName val="_13"/>
      <sheetName val="gabungan_(2)13"/>
      <sheetName val="Galian_batu13"/>
      <sheetName val="Form_A13"/>
      <sheetName val="BGN_PENUNJANG13"/>
      <sheetName val="RKP__TOTAL13"/>
      <sheetName val="B_as13"/>
      <sheetName val="KONTRAK_INDUK_BULANAN13"/>
      <sheetName val="Analisa_BOW13"/>
      <sheetName val="H_Satuan13"/>
      <sheetName val="mob__dem12"/>
      <sheetName val="pek__tanah12"/>
      <sheetName val="k__batu_kali12"/>
      <sheetName val="rab_me_(by_owner)_12"/>
      <sheetName val="BQ_(by_owner)12"/>
      <sheetName val="rab_me_(fisik)12"/>
      <sheetName val="HB_11"/>
      <sheetName val="Analisa_ME12"/>
      <sheetName val="NS_GD_UGD11"/>
      <sheetName val="STD_GD_UGD11"/>
      <sheetName val="harga_bahan12"/>
      <sheetName val="Analisa_&amp;_Upah12"/>
      <sheetName val="AN__TAMPL12"/>
      <sheetName val="01A-_RAB12"/>
      <sheetName val="rab_-_persiapan_&amp;_lantai-111"/>
      <sheetName val="HRG_BHN11"/>
      <sheetName val="Bill_Of_Quantity11"/>
      <sheetName val="DRUP_(ASLI)11"/>
      <sheetName val="NS_GD_UTAMA11"/>
      <sheetName val="Analis_Kusen_1_ESKALASI11"/>
      <sheetName val="Analisa_211"/>
      <sheetName val="BQ_AC_FAN11"/>
      <sheetName val="iTEM_hARSAT11"/>
      <sheetName val="NP_(4)11"/>
      <sheetName val="Anl_+11"/>
      <sheetName val="ELEC_STIS11"/>
      <sheetName val="RKP_PLUMBING11"/>
      <sheetName val="Supl_X11"/>
      <sheetName val="MAIN_BQ11"/>
      <sheetName val="Harsat_BHN_AR,M11"/>
      <sheetName val="Ahs_211"/>
      <sheetName val="Ahs_111"/>
      <sheetName val="Daftar_berat11"/>
      <sheetName val="Pintu_Jendela11"/>
      <sheetName val="DRUP__ASLI_11"/>
      <sheetName val="Stden_center11"/>
      <sheetName val="DAFTAR_HARGA11"/>
      <sheetName val="KR_Luar11"/>
      <sheetName val="REF_ONLY11"/>
      <sheetName val="meth_hsl_nego11"/>
      <sheetName val="box_culvert11"/>
      <sheetName val="GLP_200111"/>
      <sheetName val="Met_Pas_Batu11"/>
      <sheetName val="Met__Minor11"/>
      <sheetName val="1_B11"/>
      <sheetName val="Analisa_Harga_Satuan11"/>
      <sheetName val="Data_Upah11"/>
      <sheetName val="EXTERNAL_WORK11"/>
      <sheetName val="NP_(2)11"/>
      <sheetName val="data_RSUD_KIS11"/>
      <sheetName val="DC-akses_bandara11"/>
      <sheetName val="Bill_of_Qty_MEP11"/>
      <sheetName val="Alat_B11"/>
      <sheetName val="Bahan_B11"/>
      <sheetName val="Upah_B11"/>
      <sheetName val="Analisa_Upah_&amp;_Bahan_Plum11"/>
      <sheetName val="AHS_-_Sipil11"/>
      <sheetName val="RAB_AR&amp;STR11"/>
      <sheetName val="Analisa_Satuan11"/>
      <sheetName val="ANLS__BETON_R__KELAS11"/>
      <sheetName val="Fill_this_out_first___11"/>
      <sheetName val="Isolasi_Luar_Dalam11"/>
      <sheetName val="Isolasi_Luar11"/>
      <sheetName val="NP_(3)11"/>
      <sheetName val="_11"/>
      <sheetName val="gabungan_(2)11"/>
      <sheetName val="Galian_batu11"/>
      <sheetName val="Form_A11"/>
      <sheetName val="BGN_PENUNJANG11"/>
      <sheetName val="RKP__TOTAL11"/>
      <sheetName val="B_as11"/>
      <sheetName val="KONTRAK_INDUK_BULANAN11"/>
      <sheetName val="Analisa_BOW11"/>
      <sheetName val="H_Satuan14"/>
      <sheetName val="mob__dem13"/>
      <sheetName val="pek__tanah13"/>
      <sheetName val="k__batu_kali13"/>
      <sheetName val="rab_me_(by_owner)_13"/>
      <sheetName val="BQ_(by_owner)13"/>
      <sheetName val="rab_me_(fisik)13"/>
      <sheetName val="HB_12"/>
      <sheetName val="Analisa_ME13"/>
      <sheetName val="NS_GD_UGD12"/>
      <sheetName val="STD_GD_UGD12"/>
      <sheetName val="harga_bahan13"/>
      <sheetName val="Analisa_&amp;_Upah13"/>
      <sheetName val="AN__TAMPL13"/>
      <sheetName val="01A-_RAB13"/>
      <sheetName val="rab_-_persiapan_&amp;_lantai-112"/>
      <sheetName val="HRG_BHN12"/>
      <sheetName val="Bill_Of_Quantity12"/>
      <sheetName val="DRUP_(ASLI)12"/>
      <sheetName val="NS_GD_UTAMA12"/>
      <sheetName val="Analis_Kusen_1_ESKALASI12"/>
      <sheetName val="Analisa_212"/>
      <sheetName val="BQ_AC_FAN12"/>
      <sheetName val="iTEM_hARSAT12"/>
      <sheetName val="NP_(4)12"/>
      <sheetName val="Anl_+12"/>
      <sheetName val="ELEC_STIS12"/>
      <sheetName val="RKP_PLUMBING12"/>
      <sheetName val="Supl_X12"/>
      <sheetName val="MAIN_BQ12"/>
      <sheetName val="Harsat_BHN_AR,M12"/>
      <sheetName val="Ahs_212"/>
      <sheetName val="Ahs_112"/>
      <sheetName val="Daftar_berat12"/>
      <sheetName val="Pintu_Jendela12"/>
      <sheetName val="DRUP__ASLI_12"/>
      <sheetName val="Stden_center12"/>
      <sheetName val="DAFTAR_HARGA12"/>
      <sheetName val="KR_Luar12"/>
      <sheetName val="REF_ONLY12"/>
      <sheetName val="meth_hsl_nego12"/>
      <sheetName val="box_culvert12"/>
      <sheetName val="GLP_200112"/>
      <sheetName val="Met_Pas_Batu12"/>
      <sheetName val="Met__Minor12"/>
      <sheetName val="1_B12"/>
      <sheetName val="Analisa_Harga_Satuan12"/>
      <sheetName val="Data_Upah12"/>
      <sheetName val="EXTERNAL_WORK12"/>
      <sheetName val="NP_(2)12"/>
      <sheetName val="data_RSUD_KIS12"/>
      <sheetName val="DC-akses_bandara12"/>
      <sheetName val="Bill_of_Qty_MEP12"/>
      <sheetName val="Alat_B12"/>
      <sheetName val="Bahan_B12"/>
      <sheetName val="Upah_B12"/>
      <sheetName val="Analisa_Upah_&amp;_Bahan_Plum12"/>
      <sheetName val="AHS_-_Sipil12"/>
      <sheetName val="RAB_AR&amp;STR12"/>
      <sheetName val="Analisa_Satuan12"/>
      <sheetName val="ANLS__BETON_R__KELAS12"/>
      <sheetName val="Fill_this_out_first___12"/>
      <sheetName val="Isolasi_Luar_Dalam12"/>
      <sheetName val="Isolasi_Luar12"/>
      <sheetName val="NP_(3)12"/>
      <sheetName val="_12"/>
      <sheetName val="gabungan_(2)12"/>
      <sheetName val="Galian_batu12"/>
      <sheetName val="Form_A12"/>
      <sheetName val="BGN_PENUNJANG12"/>
      <sheetName val="RKP__TOTAL12"/>
      <sheetName val="B_as12"/>
      <sheetName val="KONTRAK_INDUK_BULANAN12"/>
      <sheetName val="Analisa_BOW12"/>
      <sheetName val="H_Satuan21"/>
      <sheetName val="mob__dem20"/>
      <sheetName val="pek__tanah20"/>
      <sheetName val="k__batu_kali20"/>
      <sheetName val="rab_me_(by_owner)_20"/>
      <sheetName val="BQ_(by_owner)20"/>
      <sheetName val="rab_me_(fisik)20"/>
      <sheetName val="HB_19"/>
      <sheetName val="Analisa_ME20"/>
      <sheetName val="NS_GD_UGD19"/>
      <sheetName val="STD_GD_UGD19"/>
      <sheetName val="harga_bahan20"/>
      <sheetName val="Analisa_&amp;_Upah20"/>
      <sheetName val="AN__TAMPL20"/>
      <sheetName val="01A-_RAB20"/>
      <sheetName val="rab_-_persiapan_&amp;_lantai-119"/>
      <sheetName val="HRG_BHN19"/>
      <sheetName val="Bill_Of_Quantity19"/>
      <sheetName val="DRUP_(ASLI)19"/>
      <sheetName val="NS_GD_UTAMA19"/>
      <sheetName val="Analis_Kusen_1_ESKALASI19"/>
      <sheetName val="Analisa_219"/>
      <sheetName val="BQ_AC_FAN19"/>
      <sheetName val="iTEM_hARSAT19"/>
      <sheetName val="NP_(4)19"/>
      <sheetName val="Anl_+19"/>
      <sheetName val="ELEC_STIS19"/>
      <sheetName val="RKP_PLUMBING19"/>
      <sheetName val="Supl_X19"/>
      <sheetName val="MAIN_BQ19"/>
      <sheetName val="Harsat_BHN_AR,M19"/>
      <sheetName val="Ahs_219"/>
      <sheetName val="Ahs_119"/>
      <sheetName val="Daftar_berat19"/>
      <sheetName val="Pintu_Jendela19"/>
      <sheetName val="DRUP__ASLI_19"/>
      <sheetName val="Stden_center19"/>
      <sheetName val="DAFTAR_HARGA19"/>
      <sheetName val="KR_Luar19"/>
      <sheetName val="REF_ONLY19"/>
      <sheetName val="meth_hsl_nego19"/>
      <sheetName val="box_culvert19"/>
      <sheetName val="GLP_200119"/>
      <sheetName val="Met_Pas_Batu19"/>
      <sheetName val="Met__Minor19"/>
      <sheetName val="1_B19"/>
      <sheetName val="Analisa_Harga_Satuan19"/>
      <sheetName val="Data_Upah19"/>
      <sheetName val="EXTERNAL_WORK19"/>
      <sheetName val="NP_(2)19"/>
      <sheetName val="data_RSUD_KIS19"/>
      <sheetName val="DC-akses_bandara19"/>
      <sheetName val="Bill_of_Qty_MEP19"/>
      <sheetName val="Alat_B19"/>
      <sheetName val="Bahan_B19"/>
      <sheetName val="Upah_B19"/>
      <sheetName val="Analisa_Upah_&amp;_Bahan_Plum19"/>
      <sheetName val="AHS_-_Sipil19"/>
      <sheetName val="RAB_AR&amp;STR19"/>
      <sheetName val="Analisa_Satuan19"/>
      <sheetName val="ANLS__BETON_R__KELAS19"/>
      <sheetName val="Fill_this_out_first___19"/>
      <sheetName val="Isolasi_Luar_Dalam19"/>
      <sheetName val="Isolasi_Luar19"/>
      <sheetName val="NP_(3)19"/>
      <sheetName val="_19"/>
      <sheetName val="gabungan_(2)19"/>
      <sheetName val="Galian_batu19"/>
      <sheetName val="Form_A19"/>
      <sheetName val="BGN_PENUNJANG19"/>
      <sheetName val="RKP__TOTAL19"/>
      <sheetName val="B_as19"/>
      <sheetName val="KONTRAK_INDUK_BULANAN19"/>
      <sheetName val="Analisa_BOW19"/>
      <sheetName val="H_Satuan17"/>
      <sheetName val="mob__dem16"/>
      <sheetName val="pek__tanah16"/>
      <sheetName val="k__batu_kali16"/>
      <sheetName val="rab_me_(by_owner)_16"/>
      <sheetName val="BQ_(by_owner)16"/>
      <sheetName val="rab_me_(fisik)16"/>
      <sheetName val="HB_15"/>
      <sheetName val="Analisa_ME16"/>
      <sheetName val="NS_GD_UGD15"/>
      <sheetName val="STD_GD_UGD15"/>
      <sheetName val="harga_bahan16"/>
      <sheetName val="Analisa_&amp;_Upah16"/>
      <sheetName val="AN__TAMPL16"/>
      <sheetName val="01A-_RAB16"/>
      <sheetName val="rab_-_persiapan_&amp;_lantai-115"/>
      <sheetName val="HRG_BHN15"/>
      <sheetName val="Bill_Of_Quantity15"/>
      <sheetName val="DRUP_(ASLI)15"/>
      <sheetName val="NS_GD_UTAMA15"/>
      <sheetName val="Analis_Kusen_1_ESKALASI15"/>
      <sheetName val="Analisa_215"/>
      <sheetName val="BQ_AC_FAN15"/>
      <sheetName val="iTEM_hARSAT15"/>
      <sheetName val="NP_(4)15"/>
      <sheetName val="Anl_+15"/>
      <sheetName val="ELEC_STIS15"/>
      <sheetName val="RKP_PLUMBING15"/>
      <sheetName val="Supl_X15"/>
      <sheetName val="MAIN_BQ15"/>
      <sheetName val="Harsat_BHN_AR,M15"/>
      <sheetName val="Ahs_215"/>
      <sheetName val="Ahs_115"/>
      <sheetName val="Daftar_berat15"/>
      <sheetName val="Pintu_Jendela15"/>
      <sheetName val="DRUP__ASLI_15"/>
      <sheetName val="Stden_center15"/>
      <sheetName val="DAFTAR_HARGA15"/>
      <sheetName val="KR_Luar15"/>
      <sheetName val="REF_ONLY15"/>
      <sheetName val="meth_hsl_nego15"/>
      <sheetName val="box_culvert15"/>
      <sheetName val="GLP_200115"/>
      <sheetName val="Met_Pas_Batu15"/>
      <sheetName val="Met__Minor15"/>
      <sheetName val="1_B15"/>
      <sheetName val="Analisa_Harga_Satuan15"/>
      <sheetName val="Data_Upah15"/>
      <sheetName val="EXTERNAL_WORK15"/>
      <sheetName val="NP_(2)15"/>
      <sheetName val="data_RSUD_KIS15"/>
      <sheetName val="DC-akses_bandara15"/>
      <sheetName val="Bill_of_Qty_MEP15"/>
      <sheetName val="Alat_B15"/>
      <sheetName val="Bahan_B15"/>
      <sheetName val="Upah_B15"/>
      <sheetName val="Analisa_Upah_&amp;_Bahan_Plum15"/>
      <sheetName val="AHS_-_Sipil15"/>
      <sheetName val="RAB_AR&amp;STR15"/>
      <sheetName val="Analisa_Satuan15"/>
      <sheetName val="ANLS__BETON_R__KELAS15"/>
      <sheetName val="Fill_this_out_first___15"/>
      <sheetName val="Isolasi_Luar_Dalam15"/>
      <sheetName val="Isolasi_Luar15"/>
      <sheetName val="NP_(3)15"/>
      <sheetName val="_15"/>
      <sheetName val="gabungan_(2)15"/>
      <sheetName val="Galian_batu15"/>
      <sheetName val="Form_A15"/>
      <sheetName val="BGN_PENUNJANG15"/>
      <sheetName val="RKP__TOTAL15"/>
      <sheetName val="B_as15"/>
      <sheetName val="KONTRAK_INDUK_BULANAN15"/>
      <sheetName val="Analisa_BOW15"/>
      <sheetName val="H_Satuan18"/>
      <sheetName val="mob__dem17"/>
      <sheetName val="pek__tanah17"/>
      <sheetName val="k__batu_kali17"/>
      <sheetName val="rab_me_(by_owner)_17"/>
      <sheetName val="BQ_(by_owner)17"/>
      <sheetName val="rab_me_(fisik)17"/>
      <sheetName val="HB_16"/>
      <sheetName val="Analisa_ME17"/>
      <sheetName val="NS_GD_UGD16"/>
      <sheetName val="STD_GD_UGD16"/>
      <sheetName val="harga_bahan17"/>
      <sheetName val="Analisa_&amp;_Upah17"/>
      <sheetName val="AN__TAMPL17"/>
      <sheetName val="01A-_RAB17"/>
      <sheetName val="rab_-_persiapan_&amp;_lantai-116"/>
      <sheetName val="HRG_BHN16"/>
      <sheetName val="Bill_Of_Quantity16"/>
      <sheetName val="DRUP_(ASLI)16"/>
      <sheetName val="NS_GD_UTAMA16"/>
      <sheetName val="Analis_Kusen_1_ESKALASI16"/>
      <sheetName val="Analisa_216"/>
      <sheetName val="BQ_AC_FAN16"/>
      <sheetName val="iTEM_hARSAT16"/>
      <sheetName val="NP_(4)16"/>
      <sheetName val="Anl_+16"/>
      <sheetName val="ELEC_STIS16"/>
      <sheetName val="RKP_PLUMBING16"/>
      <sheetName val="Supl_X16"/>
      <sheetName val="MAIN_BQ16"/>
      <sheetName val="Harsat_BHN_AR,M16"/>
      <sheetName val="Ahs_216"/>
      <sheetName val="Ahs_116"/>
      <sheetName val="Daftar_berat16"/>
      <sheetName val="Pintu_Jendela16"/>
      <sheetName val="DRUP__ASLI_16"/>
      <sheetName val="Stden_center16"/>
      <sheetName val="DAFTAR_HARGA16"/>
      <sheetName val="KR_Luar16"/>
      <sheetName val="REF_ONLY16"/>
      <sheetName val="meth_hsl_nego16"/>
      <sheetName val="box_culvert16"/>
      <sheetName val="GLP_200116"/>
      <sheetName val="Met_Pas_Batu16"/>
      <sheetName val="Met__Minor16"/>
      <sheetName val="1_B16"/>
      <sheetName val="Analisa_Harga_Satuan16"/>
      <sheetName val="Data_Upah16"/>
      <sheetName val="EXTERNAL_WORK16"/>
      <sheetName val="NP_(2)16"/>
      <sheetName val="data_RSUD_KIS16"/>
      <sheetName val="DC-akses_bandara16"/>
      <sheetName val="Bill_of_Qty_MEP16"/>
      <sheetName val="Alat_B16"/>
      <sheetName val="Bahan_B16"/>
      <sheetName val="Upah_B16"/>
      <sheetName val="Analisa_Upah_&amp;_Bahan_Plum16"/>
      <sheetName val="AHS_-_Sipil16"/>
      <sheetName val="RAB_AR&amp;STR16"/>
      <sheetName val="Analisa_Satuan16"/>
      <sheetName val="ANLS__BETON_R__KELAS16"/>
      <sheetName val="Fill_this_out_first___16"/>
      <sheetName val="Isolasi_Luar_Dalam16"/>
      <sheetName val="Isolasi_Luar16"/>
      <sheetName val="NP_(3)16"/>
      <sheetName val="_16"/>
      <sheetName val="gabungan_(2)16"/>
      <sheetName val="Galian_batu16"/>
      <sheetName val="Form_A16"/>
      <sheetName val="BGN_PENUNJANG16"/>
      <sheetName val="RKP__TOTAL16"/>
      <sheetName val="B_as16"/>
      <sheetName val="KONTRAK_INDUK_BULANAN16"/>
      <sheetName val="Analisa_BOW16"/>
      <sheetName val="H_Satuan19"/>
      <sheetName val="mob__dem18"/>
      <sheetName val="pek__tanah18"/>
      <sheetName val="k__batu_kali18"/>
      <sheetName val="rab_me_(by_owner)_18"/>
      <sheetName val="BQ_(by_owner)18"/>
      <sheetName val="rab_me_(fisik)18"/>
      <sheetName val="HB_17"/>
      <sheetName val="Analisa_ME18"/>
      <sheetName val="NS_GD_UGD17"/>
      <sheetName val="STD_GD_UGD17"/>
      <sheetName val="harga_bahan18"/>
      <sheetName val="Analisa_&amp;_Upah18"/>
      <sheetName val="AN__TAMPL18"/>
      <sheetName val="01A-_RAB18"/>
      <sheetName val="rab_-_persiapan_&amp;_lantai-117"/>
      <sheetName val="HRG_BHN17"/>
      <sheetName val="Bill_Of_Quantity17"/>
      <sheetName val="DRUP_(ASLI)17"/>
      <sheetName val="NS_GD_UTAMA17"/>
      <sheetName val="Analis_Kusen_1_ESKALASI17"/>
      <sheetName val="Analisa_217"/>
      <sheetName val="BQ_AC_FAN17"/>
      <sheetName val="iTEM_hARSAT17"/>
      <sheetName val="NP_(4)17"/>
      <sheetName val="Anl_+17"/>
      <sheetName val="ELEC_STIS17"/>
      <sheetName val="RKP_PLUMBING17"/>
      <sheetName val="Supl_X17"/>
      <sheetName val="MAIN_BQ17"/>
      <sheetName val="Harsat_BHN_AR,M17"/>
      <sheetName val="Ahs_217"/>
      <sheetName val="Ahs_117"/>
      <sheetName val="Daftar_berat17"/>
      <sheetName val="Pintu_Jendela17"/>
      <sheetName val="DRUP__ASLI_17"/>
      <sheetName val="Stden_center17"/>
      <sheetName val="DAFTAR_HARGA17"/>
      <sheetName val="KR_Luar17"/>
      <sheetName val="REF_ONLY17"/>
      <sheetName val="meth_hsl_nego17"/>
      <sheetName val="box_culvert17"/>
      <sheetName val="GLP_200117"/>
      <sheetName val="Met_Pas_Batu17"/>
      <sheetName val="Met__Minor17"/>
      <sheetName val="1_B17"/>
      <sheetName val="Analisa_Harga_Satuan17"/>
      <sheetName val="Data_Upah17"/>
      <sheetName val="EXTERNAL_WORK17"/>
      <sheetName val="NP_(2)17"/>
      <sheetName val="data_RSUD_KIS17"/>
      <sheetName val="DC-akses_bandara17"/>
      <sheetName val="Bill_of_Qty_MEP17"/>
      <sheetName val="Alat_B17"/>
      <sheetName val="Bahan_B17"/>
      <sheetName val="Upah_B17"/>
      <sheetName val="Analisa_Upah_&amp;_Bahan_Plum17"/>
      <sheetName val="AHS_-_Sipil17"/>
      <sheetName val="RAB_AR&amp;STR17"/>
      <sheetName val="Analisa_Satuan17"/>
      <sheetName val="ANLS__BETON_R__KELAS17"/>
      <sheetName val="Fill_this_out_first___17"/>
      <sheetName val="Isolasi_Luar_Dalam17"/>
      <sheetName val="Isolasi_Luar17"/>
      <sheetName val="NP_(3)17"/>
      <sheetName val="_17"/>
      <sheetName val="gabungan_(2)17"/>
      <sheetName val="Galian_batu17"/>
      <sheetName val="Form_A17"/>
      <sheetName val="BGN_PENUNJANG17"/>
      <sheetName val="RKP__TOTAL17"/>
      <sheetName val="B_as17"/>
      <sheetName val="KONTRAK_INDUK_BULANAN17"/>
      <sheetName val="Analisa_BOW17"/>
      <sheetName val="H_Satuan20"/>
      <sheetName val="mob__dem19"/>
      <sheetName val="pek__tanah19"/>
      <sheetName val="k__batu_kali19"/>
      <sheetName val="rab_me_(by_owner)_19"/>
      <sheetName val="BQ_(by_owner)19"/>
      <sheetName val="rab_me_(fisik)19"/>
      <sheetName val="HB_18"/>
      <sheetName val="Analisa_ME19"/>
      <sheetName val="NS_GD_UGD18"/>
      <sheetName val="STD_GD_UGD18"/>
      <sheetName val="harga_bahan19"/>
      <sheetName val="Analisa_&amp;_Upah19"/>
      <sheetName val="AN__TAMPL19"/>
      <sheetName val="01A-_RAB19"/>
      <sheetName val="rab_-_persiapan_&amp;_lantai-118"/>
      <sheetName val="HRG_BHN18"/>
      <sheetName val="Bill_Of_Quantity18"/>
      <sheetName val="DRUP_(ASLI)18"/>
      <sheetName val="NS_GD_UTAMA18"/>
      <sheetName val="Analis_Kusen_1_ESKALASI18"/>
      <sheetName val="Analisa_218"/>
      <sheetName val="BQ_AC_FAN18"/>
      <sheetName val="iTEM_hARSAT18"/>
      <sheetName val="NP_(4)18"/>
      <sheetName val="Anl_+18"/>
      <sheetName val="ELEC_STIS18"/>
      <sheetName val="RKP_PLUMBING18"/>
      <sheetName val="Supl_X18"/>
      <sheetName val="MAIN_BQ18"/>
      <sheetName val="Harsat_BHN_AR,M18"/>
      <sheetName val="Ahs_218"/>
      <sheetName val="Ahs_118"/>
      <sheetName val="Daftar_berat18"/>
      <sheetName val="Pintu_Jendela18"/>
      <sheetName val="DRUP__ASLI_18"/>
      <sheetName val="Stden_center18"/>
      <sheetName val="DAFTAR_HARGA18"/>
      <sheetName val="KR_Luar18"/>
      <sheetName val="REF_ONLY18"/>
      <sheetName val="meth_hsl_nego18"/>
      <sheetName val="box_culvert18"/>
      <sheetName val="GLP_200118"/>
      <sheetName val="Met_Pas_Batu18"/>
      <sheetName val="Met__Minor18"/>
      <sheetName val="1_B18"/>
      <sheetName val="Analisa_Harga_Satuan18"/>
      <sheetName val="Data_Upah18"/>
      <sheetName val="EXTERNAL_WORK18"/>
      <sheetName val="NP_(2)18"/>
      <sheetName val="data_RSUD_KIS18"/>
      <sheetName val="DC-akses_bandara18"/>
      <sheetName val="Bill_of_Qty_MEP18"/>
      <sheetName val="Alat_B18"/>
      <sheetName val="Bahan_B18"/>
      <sheetName val="Upah_B18"/>
      <sheetName val="Analisa_Upah_&amp;_Bahan_Plum18"/>
      <sheetName val="AHS_-_Sipil18"/>
      <sheetName val="RAB_AR&amp;STR18"/>
      <sheetName val="Analisa_Satuan18"/>
      <sheetName val="ANLS__BETON_R__KELAS18"/>
      <sheetName val="Fill_this_out_first___18"/>
      <sheetName val="Isolasi_Luar_Dalam18"/>
      <sheetName val="Isolasi_Luar18"/>
      <sheetName val="NP_(3)18"/>
      <sheetName val="_18"/>
      <sheetName val="gabungan_(2)18"/>
      <sheetName val="Galian_batu18"/>
      <sheetName val="Form_A18"/>
      <sheetName val="BGN_PENUNJANG18"/>
      <sheetName val="RKP__TOTAL18"/>
      <sheetName val="B_as18"/>
      <sheetName val="KONTRAK_INDUK_BULANAN18"/>
      <sheetName val="Analisa_BOW18"/>
      <sheetName val="H_Satuan22"/>
      <sheetName val="mob__dem21"/>
      <sheetName val="pek__tanah21"/>
      <sheetName val="k__batu_kali21"/>
      <sheetName val="rab_me_(by_owner)_21"/>
      <sheetName val="BQ_(by_owner)21"/>
      <sheetName val="rab_me_(fisik)21"/>
      <sheetName val="HB_20"/>
      <sheetName val="Analisa_ME21"/>
      <sheetName val="NS_GD_UGD20"/>
      <sheetName val="STD_GD_UGD20"/>
      <sheetName val="harga_bahan21"/>
      <sheetName val="Analisa_&amp;_Upah21"/>
      <sheetName val="AN__TAMPL21"/>
      <sheetName val="01A-_RAB21"/>
      <sheetName val="rab_-_persiapan_&amp;_lantai-120"/>
      <sheetName val="HRG_BHN20"/>
      <sheetName val="Bill_Of_Quantity20"/>
      <sheetName val="DRUP_(ASLI)20"/>
      <sheetName val="NS_GD_UTAMA20"/>
      <sheetName val="Analis_Kusen_1_ESKALASI20"/>
      <sheetName val="Analisa_220"/>
      <sheetName val="BQ_AC_FAN20"/>
      <sheetName val="iTEM_hARSAT20"/>
      <sheetName val="NP_(4)20"/>
      <sheetName val="Anl_+20"/>
      <sheetName val="ELEC_STIS20"/>
      <sheetName val="RKP_PLUMBING20"/>
      <sheetName val="Supl_X20"/>
      <sheetName val="MAIN_BQ20"/>
      <sheetName val="Harsat_BHN_AR,M20"/>
      <sheetName val="Ahs_220"/>
      <sheetName val="Ahs_120"/>
      <sheetName val="Daftar_berat20"/>
      <sheetName val="Pintu_Jendela20"/>
      <sheetName val="DRUP__ASLI_20"/>
      <sheetName val="Stden_center20"/>
      <sheetName val="DAFTAR_HARGA20"/>
      <sheetName val="KR_Luar20"/>
      <sheetName val="REF_ONLY20"/>
      <sheetName val="meth_hsl_nego20"/>
      <sheetName val="box_culvert20"/>
      <sheetName val="GLP_200120"/>
      <sheetName val="Met_Pas_Batu20"/>
      <sheetName val="Met__Minor20"/>
      <sheetName val="1_B20"/>
      <sheetName val="Analisa_Harga_Satuan20"/>
      <sheetName val="Data_Upah20"/>
      <sheetName val="EXTERNAL_WORK20"/>
      <sheetName val="NP_(2)20"/>
      <sheetName val="data_RSUD_KIS20"/>
      <sheetName val="DC-akses_bandara20"/>
      <sheetName val="Bill_of_Qty_MEP20"/>
      <sheetName val="Alat_B20"/>
      <sheetName val="Bahan_B20"/>
      <sheetName val="Upah_B20"/>
      <sheetName val="Analisa_Upah_&amp;_Bahan_Plum20"/>
      <sheetName val="AHS_-_Sipil20"/>
      <sheetName val="RAB_AR&amp;STR20"/>
      <sheetName val="Analisa_Satuan20"/>
      <sheetName val="ANLS__BETON_R__KELAS20"/>
      <sheetName val="Fill_this_out_first___20"/>
      <sheetName val="Isolasi_Luar_Dalam20"/>
      <sheetName val="Isolasi_Luar20"/>
      <sheetName val="NP_(3)20"/>
      <sheetName val="_20"/>
      <sheetName val="gabungan_(2)20"/>
      <sheetName val="Galian_batu20"/>
      <sheetName val="Form_A20"/>
      <sheetName val="BGN_PENUNJANG20"/>
      <sheetName val="RKP__TOTAL20"/>
      <sheetName val="B_as20"/>
      <sheetName val="KONTRAK_INDUK_BULANAN20"/>
      <sheetName val="Analisa_BOW20"/>
      <sheetName val="upah-rtjk"/>
      <sheetName val="ANALISA satuan poryek sungai"/>
      <sheetName val="B.O.Q"/>
      <sheetName val="May"/>
      <sheetName val="M+MC"/>
      <sheetName val="P&amp;L01-02GR"/>
      <sheetName val="ERECTION"/>
      <sheetName val="BID9697"/>
      <sheetName val="DATAJUNI"/>
      <sheetName val="BID"/>
      <sheetName val="RAB (A) (2)"/>
      <sheetName val="DIV1"/>
      <sheetName val="설계"/>
      <sheetName val="(1)본선수량집계"/>
      <sheetName val="Pay Items"/>
      <sheetName val="Analisa Quarry"/>
      <sheetName val="Bhan"/>
      <sheetName val="DU-5"/>
      <sheetName val="UNIT-PRICE"/>
      <sheetName val="D-3 (M)"/>
      <sheetName val="D-7 (M)"/>
      <sheetName val="AnaAlat"/>
      <sheetName val="Public Area"/>
      <sheetName val="rangk-lisa"/>
      <sheetName val="Termin"/>
      <sheetName val="ISI1108B"/>
      <sheetName val="Bill_2_1_Basement_41_"/>
      <sheetName val="KEBUT_BHN"/>
      <sheetName val="bahan_SNI"/>
      <sheetName val="Floor_finishes"/>
      <sheetName val="DAF_HRG"/>
      <sheetName val="FIRE_FIGHTING"/>
      <sheetName val="HARGA_ALAT"/>
      <sheetName val="Valve_PL"/>
      <sheetName val="Peralatan_PL"/>
      <sheetName val="KJ_2002"/>
      <sheetName val="Calculation_Sheet"/>
      <sheetName val="ANALISA_SM"/>
      <sheetName val="MING_I"/>
      <sheetName val="Bangunan_Utama"/>
      <sheetName val="MATERIAL_ANALISA"/>
      <sheetName val="div7_3(1)"/>
      <sheetName val="DI_Gadung-1"/>
      <sheetName val="Analisa_Hourly"/>
      <sheetName val="Rek_Analisa"/>
      <sheetName val="Cash_Flow_bulanan"/>
      <sheetName val="An__Alat"/>
      <sheetName val="Form_4_&amp;_4-A"/>
      <sheetName val="Harga_bahan-1"/>
      <sheetName val="DETAIL_POS_123"/>
      <sheetName val="Main_Office"/>
      <sheetName val="Data Alat"/>
      <sheetName val="REKAP THPIII"/>
      <sheetName val="Stdiii"/>
      <sheetName val="NStdiii"/>
      <sheetName val="UT&amp;SDiii"/>
      <sheetName val="DAYA PLN"/>
      <sheetName val="Peralatan (2)"/>
      <sheetName val="Data Kegiatan"/>
      <sheetName val="UPAHBAHAN"/>
      <sheetName val="Harsat Bahan"/>
      <sheetName val="Harsat Upah"/>
      <sheetName val="Daf-4.5_Final"/>
      <sheetName val="Daftar Harga Material"/>
      <sheetName val="RAB 3"/>
      <sheetName val="PT."/>
      <sheetName val="Tanaman"/>
      <sheetName val="mat&amp;upah"/>
      <sheetName val="Macro1"/>
      <sheetName val="daf-3(OK)"/>
      <sheetName val="daf-7(OK)"/>
      <sheetName val=" BoQ Green Field option 1"/>
      <sheetName val="Input Harga Produk Upah Pekerja"/>
      <sheetName val="Sheet2"/>
      <sheetName val="ANALISA ALAT-1"/>
      <sheetName val="2. MVAC R1"/>
      <sheetName val="Rekap RKDK Maret'17 "/>
      <sheetName val="Risalah KOM"/>
      <sheetName val="FA"/>
      <sheetName val="SOUND"/>
      <sheetName val="CCTV"/>
      <sheetName val="ACCESS"/>
      <sheetName val="GPON"/>
      <sheetName val="RACK_EC"/>
      <sheetName val="GR_EC"/>
      <sheetName val="SS"/>
      <sheetName val="A.Card"/>
      <sheetName val="TLP"/>
      <sheetName val="TP"/>
      <sheetName val="D.Kamar"/>
      <sheetName val="Uraian Analisa"/>
      <sheetName val="HRG DSR APP"/>
      <sheetName val="Hrgdsrupah"/>
      <sheetName val="BQ25"/>
      <sheetName val="Material-mr"/>
      <sheetName val="41_9_36_3"/>
      <sheetName val="ana_str"/>
      <sheetName val="spesifikasi"/>
      <sheetName val="sudut"/>
      <sheetName val="공사금액 내역 (1)"/>
      <sheetName val="bhn "/>
      <sheetName val="General2"/>
      <sheetName val="Pek. Pondasi"/>
      <sheetName val="Pek. Dinding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Ans SNI"/>
      <sheetName val="BQ29"/>
      <sheetName val="SCTV"/>
      <sheetName val="SCM"/>
      <sheetName val="Total"/>
      <sheetName val="D8"/>
      <sheetName val="ANALISA GRS SELATAN"/>
      <sheetName val="analisa print"/>
      <sheetName val="Har-sat finish"/>
      <sheetName val="Rekap. ME"/>
      <sheetName val="Sch1"/>
      <sheetName val="An Biaya.Kons (SNI)"/>
      <sheetName val="Daftar Harga Bahan"/>
      <sheetName val="Harga-upah"/>
      <sheetName val="HSUB"/>
      <sheetName val="ANALISA-SNI01"/>
      <sheetName val="paving Blok"/>
      <sheetName val="harga bahan k"/>
      <sheetName val="EK-JAN-2010"/>
      <sheetName val="MASTER BAHAN ME"/>
      <sheetName val="Operation Cost "/>
      <sheetName val="Fasilitas Site"/>
      <sheetName val=" HSE Site"/>
      <sheetName val="Sekretariat Site"/>
      <sheetName val="Transport Site"/>
      <sheetName val="KNO"/>
      <sheetName val="Plotting"/>
      <sheetName val=" Analisa Harga MEP"/>
      <sheetName val="anl-b6"/>
      <sheetName val="Supl"/>
      <sheetName val="8"/>
      <sheetName val="?¯???????_x005f_x005f_x005f_x0001_???ÿ???En"/>
      <sheetName val="RAP1"/>
      <sheetName val="Material ME"/>
      <sheetName val="HrgBahan&amp;Analisa"/>
      <sheetName val="MTa"/>
      <sheetName val="Gal Str 0-2m"/>
      <sheetName val="MT_an"/>
      <sheetName val="RA"/>
      <sheetName val="D7(1)"/>
      <sheetName val="schbhn"/>
      <sheetName val="schalt"/>
      <sheetName val="schtng"/>
      <sheetName val="ANalisa "/>
      <sheetName val="Form 4 _ 4_A"/>
      <sheetName val="Bq Ars"/>
      <sheetName val="amtek"/>
      <sheetName val="ANALISA-1"/>
      <sheetName val="ANALISA-2"/>
    </sheetNames>
    <sheetDataSet>
      <sheetData sheetId="0" refreshError="1">
        <row r="82">
          <cell r="CF82" t="str">
            <v>Royalties Aggregate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>
        <row r="82">
          <cell r="CF82" t="str">
            <v>Royalties Aggregate</v>
          </cell>
        </row>
      </sheetData>
      <sheetData sheetId="501"/>
      <sheetData sheetId="502" refreshError="1"/>
      <sheetData sheetId="503"/>
      <sheetData sheetId="504"/>
      <sheetData sheetId="505"/>
      <sheetData sheetId="506"/>
      <sheetData sheetId="507"/>
      <sheetData sheetId="508">
        <row r="82">
          <cell r="CF82" t="str">
            <v>Royalties Aggregate</v>
          </cell>
        </row>
      </sheetData>
      <sheetData sheetId="509"/>
      <sheetData sheetId="510">
        <row r="82">
          <cell r="CF82" t="str">
            <v>Royalties Aggregate</v>
          </cell>
        </row>
      </sheetData>
      <sheetData sheetId="511"/>
      <sheetData sheetId="512"/>
      <sheetData sheetId="513"/>
      <sheetData sheetId="514">
        <row r="82">
          <cell r="CF82" t="str">
            <v>Royalties Aggregate</v>
          </cell>
        </row>
      </sheetData>
      <sheetData sheetId="515">
        <row r="82">
          <cell r="CF82" t="str">
            <v>Royalties Aggregate</v>
          </cell>
        </row>
      </sheetData>
      <sheetData sheetId="516">
        <row r="82">
          <cell r="CF82" t="str">
            <v>Royalties Aggregate</v>
          </cell>
        </row>
      </sheetData>
      <sheetData sheetId="517"/>
      <sheetData sheetId="518">
        <row r="82">
          <cell r="CF82" t="str">
            <v>Royalties Aggregate</v>
          </cell>
        </row>
      </sheetData>
      <sheetData sheetId="519"/>
      <sheetData sheetId="520"/>
      <sheetData sheetId="521"/>
      <sheetData sheetId="522"/>
      <sheetData sheetId="523">
        <row r="82">
          <cell r="CF82" t="str">
            <v>Royalties Aggregate</v>
          </cell>
        </row>
      </sheetData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 refreshError="1"/>
      <sheetData sheetId="620">
        <row r="82">
          <cell r="CF82" t="str">
            <v>Royalties Aggregate</v>
          </cell>
        </row>
      </sheetData>
      <sheetData sheetId="621" refreshError="1"/>
      <sheetData sheetId="622" refreshError="1"/>
      <sheetData sheetId="623" refreshError="1"/>
      <sheetData sheetId="624" refreshError="1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>
        <row r="82">
          <cell r="CF82" t="str">
            <v>Royalties Aggregate</v>
          </cell>
        </row>
      </sheetData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>
        <row r="82">
          <cell r="CF82" t="str">
            <v>Royalties Aggregate</v>
          </cell>
        </row>
      </sheetData>
      <sheetData sheetId="652">
        <row r="82">
          <cell r="CF82" t="str">
            <v>Royalties Aggregate</v>
          </cell>
        </row>
      </sheetData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>
        <row r="82">
          <cell r="CF82" t="str">
            <v>Royalties Aggregate</v>
          </cell>
        </row>
      </sheetData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/>
      <sheetData sheetId="743"/>
      <sheetData sheetId="744"/>
      <sheetData sheetId="745"/>
      <sheetData sheetId="746"/>
      <sheetData sheetId="747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>
        <row r="82">
          <cell r="CF82" t="str">
            <v>Royalties Aggregate</v>
          </cell>
        </row>
      </sheetData>
      <sheetData sheetId="801" refreshError="1"/>
      <sheetData sheetId="802" refreshError="1"/>
      <sheetData sheetId="803"/>
      <sheetData sheetId="804"/>
      <sheetData sheetId="805">
        <row r="82">
          <cell r="CF82" t="str">
            <v>Royalties Aggregate</v>
          </cell>
        </row>
      </sheetData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/>
      <sheetData sheetId="825"/>
      <sheetData sheetId="826">
        <row r="82">
          <cell r="CF82" t="str">
            <v>Royalties Aggregate</v>
          </cell>
        </row>
      </sheetData>
      <sheetData sheetId="827">
        <row r="82">
          <cell r="CF82" t="str">
            <v>Royalties Aggregate</v>
          </cell>
        </row>
      </sheetData>
      <sheetData sheetId="828">
        <row r="82">
          <cell r="CF82" t="str">
            <v>Royalties Aggregate</v>
          </cell>
        </row>
      </sheetData>
      <sheetData sheetId="829">
        <row r="82">
          <cell r="CF82" t="str">
            <v>Royalties Aggregate</v>
          </cell>
        </row>
      </sheetData>
      <sheetData sheetId="830">
        <row r="82">
          <cell r="CF82" t="str">
            <v>Royalties Aggregate</v>
          </cell>
        </row>
      </sheetData>
      <sheetData sheetId="831">
        <row r="82">
          <cell r="CF82" t="str">
            <v>Royalties Aggregate</v>
          </cell>
        </row>
      </sheetData>
      <sheetData sheetId="832">
        <row r="82">
          <cell r="CF82" t="str">
            <v>Royalties Aggregate</v>
          </cell>
        </row>
      </sheetData>
      <sheetData sheetId="833">
        <row r="82">
          <cell r="CF82" t="str">
            <v>Royalties Aggregate</v>
          </cell>
        </row>
      </sheetData>
      <sheetData sheetId="834">
        <row r="82">
          <cell r="CF82" t="str">
            <v>Royalties Aggregate</v>
          </cell>
        </row>
      </sheetData>
      <sheetData sheetId="835">
        <row r="82">
          <cell r="CF82" t="str">
            <v>Royalties Aggregate</v>
          </cell>
        </row>
      </sheetData>
      <sheetData sheetId="836">
        <row r="82">
          <cell r="CF82" t="str">
            <v>Royalties Aggregate</v>
          </cell>
        </row>
      </sheetData>
      <sheetData sheetId="837">
        <row r="82">
          <cell r="CF82" t="str">
            <v>Royalties Aggregate</v>
          </cell>
        </row>
      </sheetData>
      <sheetData sheetId="838">
        <row r="82">
          <cell r="CF82" t="str">
            <v>Royalties Aggregate</v>
          </cell>
        </row>
      </sheetData>
      <sheetData sheetId="839">
        <row r="82">
          <cell r="CF82" t="str">
            <v>Royalties Aggregate</v>
          </cell>
        </row>
      </sheetData>
      <sheetData sheetId="840">
        <row r="82">
          <cell r="CF82" t="str">
            <v>Royalties Aggregate</v>
          </cell>
        </row>
      </sheetData>
      <sheetData sheetId="841">
        <row r="82">
          <cell r="CF82" t="str">
            <v>Royalties Aggregate</v>
          </cell>
        </row>
      </sheetData>
      <sheetData sheetId="842">
        <row r="82">
          <cell r="CF82" t="str">
            <v>Royalties Aggregate</v>
          </cell>
        </row>
      </sheetData>
      <sheetData sheetId="843">
        <row r="82">
          <cell r="CF82" t="str">
            <v>Royalties Aggregate</v>
          </cell>
        </row>
      </sheetData>
      <sheetData sheetId="844"/>
      <sheetData sheetId="845"/>
      <sheetData sheetId="846">
        <row r="82">
          <cell r="CF82" t="str">
            <v>Royalties Aggregate</v>
          </cell>
        </row>
      </sheetData>
      <sheetData sheetId="847">
        <row r="82">
          <cell r="CF82" t="str">
            <v>Royalties Aggregate</v>
          </cell>
        </row>
      </sheetData>
      <sheetData sheetId="848">
        <row r="82">
          <cell r="CF82" t="str">
            <v>Royalties Aggregate</v>
          </cell>
        </row>
      </sheetData>
      <sheetData sheetId="849">
        <row r="82">
          <cell r="CF82" t="str">
            <v>Royalties Aggregate</v>
          </cell>
        </row>
      </sheetData>
      <sheetData sheetId="850">
        <row r="82">
          <cell r="CF82" t="str">
            <v>Royalties Aggregate</v>
          </cell>
        </row>
      </sheetData>
      <sheetData sheetId="851"/>
      <sheetData sheetId="852"/>
      <sheetData sheetId="853"/>
      <sheetData sheetId="854">
        <row r="82">
          <cell r="CF82" t="str">
            <v>Royalties Aggregate</v>
          </cell>
        </row>
      </sheetData>
      <sheetData sheetId="855">
        <row r="82">
          <cell r="CF82" t="str">
            <v>Royalties Aggregate</v>
          </cell>
        </row>
      </sheetData>
      <sheetData sheetId="856">
        <row r="82">
          <cell r="CF82" t="str">
            <v>Royalties Aggregate</v>
          </cell>
        </row>
      </sheetData>
      <sheetData sheetId="857">
        <row r="82">
          <cell r="CF82" t="str">
            <v>Royalties Aggregate</v>
          </cell>
        </row>
      </sheetData>
      <sheetData sheetId="858">
        <row r="82">
          <cell r="CF82" t="str">
            <v>Royalties Aggregate</v>
          </cell>
        </row>
      </sheetData>
      <sheetData sheetId="859"/>
      <sheetData sheetId="860"/>
      <sheetData sheetId="861">
        <row r="82">
          <cell r="CF82" t="str">
            <v>Royalties Aggregate</v>
          </cell>
        </row>
      </sheetData>
      <sheetData sheetId="862"/>
      <sheetData sheetId="863"/>
      <sheetData sheetId="864">
        <row r="82">
          <cell r="CF82" t="str">
            <v>Royalties Aggregate</v>
          </cell>
        </row>
      </sheetData>
      <sheetData sheetId="865">
        <row r="82">
          <cell r="CF82" t="str">
            <v>Royalties Aggregate</v>
          </cell>
        </row>
      </sheetData>
      <sheetData sheetId="866">
        <row r="82">
          <cell r="CF82" t="str">
            <v>Royalties Aggregate</v>
          </cell>
        </row>
      </sheetData>
      <sheetData sheetId="867">
        <row r="82">
          <cell r="CF82" t="str">
            <v>Royalties Aggregate</v>
          </cell>
        </row>
      </sheetData>
      <sheetData sheetId="868">
        <row r="82">
          <cell r="CF82" t="str">
            <v>Royalties Aggregate</v>
          </cell>
        </row>
      </sheetData>
      <sheetData sheetId="869">
        <row r="82">
          <cell r="CF82" t="str">
            <v>Royalties Aggregate</v>
          </cell>
        </row>
      </sheetData>
      <sheetData sheetId="870">
        <row r="82">
          <cell r="CF82" t="str">
            <v>Royalties Aggregate</v>
          </cell>
        </row>
      </sheetData>
      <sheetData sheetId="871">
        <row r="82">
          <cell r="CF82" t="str">
            <v>Royalties Aggregate</v>
          </cell>
        </row>
      </sheetData>
      <sheetData sheetId="872">
        <row r="82">
          <cell r="CF82" t="str">
            <v>Royalties Aggregate</v>
          </cell>
        </row>
      </sheetData>
      <sheetData sheetId="873">
        <row r="82">
          <cell r="CF82" t="str">
            <v>Royalties Aggregate</v>
          </cell>
        </row>
      </sheetData>
      <sheetData sheetId="874">
        <row r="82">
          <cell r="CF82" t="str">
            <v>Royalties Aggregate</v>
          </cell>
        </row>
      </sheetData>
      <sheetData sheetId="875">
        <row r="82">
          <cell r="CF82" t="str">
            <v>Royalties Aggregate</v>
          </cell>
        </row>
      </sheetData>
      <sheetData sheetId="876">
        <row r="82">
          <cell r="CF82" t="str">
            <v>Royalties Aggregate</v>
          </cell>
        </row>
      </sheetData>
      <sheetData sheetId="877">
        <row r="82">
          <cell r="CF82" t="str">
            <v>Royalties Aggregate</v>
          </cell>
        </row>
      </sheetData>
      <sheetData sheetId="878">
        <row r="82">
          <cell r="CF82" t="str">
            <v>Royalties Aggregate</v>
          </cell>
        </row>
      </sheetData>
      <sheetData sheetId="879">
        <row r="82">
          <cell r="CF82" t="str">
            <v>Royalties Aggregate</v>
          </cell>
        </row>
      </sheetData>
      <sheetData sheetId="880">
        <row r="82">
          <cell r="CF82" t="str">
            <v>Royalties Aggregate</v>
          </cell>
        </row>
      </sheetData>
      <sheetData sheetId="881" refreshError="1"/>
      <sheetData sheetId="882" refreshError="1"/>
      <sheetData sheetId="883"/>
      <sheetData sheetId="884"/>
      <sheetData sheetId="885">
        <row r="82">
          <cell r="CF82" t="str">
            <v>Royalties Aggregate</v>
          </cell>
        </row>
      </sheetData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>
        <row r="82">
          <cell r="CF82" t="str">
            <v>Royalties Aggregate</v>
          </cell>
        </row>
      </sheetData>
      <sheetData sheetId="899"/>
      <sheetData sheetId="900" refreshError="1"/>
      <sheetData sheetId="901" refreshError="1"/>
      <sheetData sheetId="902"/>
      <sheetData sheetId="903" refreshError="1"/>
      <sheetData sheetId="904" refreshError="1"/>
      <sheetData sheetId="905" refreshError="1"/>
      <sheetData sheetId="906" refreshError="1"/>
      <sheetData sheetId="907"/>
      <sheetData sheetId="908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/>
      <sheetData sheetId="919"/>
      <sheetData sheetId="920"/>
      <sheetData sheetId="921" refreshError="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/>
      <sheetData sheetId="934" refreshError="1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/>
      <sheetData sheetId="957"/>
      <sheetData sheetId="958"/>
      <sheetData sheetId="959"/>
      <sheetData sheetId="960"/>
      <sheetData sheetId="961"/>
      <sheetData sheetId="962"/>
      <sheetData sheetId="963" refreshError="1"/>
      <sheetData sheetId="964" refreshError="1"/>
      <sheetData sheetId="965" refreshError="1"/>
      <sheetData sheetId="966">
        <row r="82">
          <cell r="CF82" t="str">
            <v>Royalties Aggregate</v>
          </cell>
        </row>
      </sheetData>
      <sheetData sheetId="967">
        <row r="82">
          <cell r="CF82" t="str">
            <v>Royalties Aggregate</v>
          </cell>
        </row>
      </sheetData>
      <sheetData sheetId="968">
        <row r="82">
          <cell r="CF82" t="str">
            <v>Royalties Aggregate</v>
          </cell>
        </row>
      </sheetData>
      <sheetData sheetId="969">
        <row r="82">
          <cell r="CF82" t="str">
            <v>Royalties Aggregate</v>
          </cell>
        </row>
      </sheetData>
      <sheetData sheetId="970">
        <row r="82">
          <cell r="CF82" t="str">
            <v>Royalties Aggregate</v>
          </cell>
        </row>
      </sheetData>
      <sheetData sheetId="971">
        <row r="82">
          <cell r="CF82" t="str">
            <v>Royalties Aggregate</v>
          </cell>
        </row>
      </sheetData>
      <sheetData sheetId="972">
        <row r="82">
          <cell r="CF82" t="str">
            <v>Royalties Aggregate</v>
          </cell>
        </row>
      </sheetData>
      <sheetData sheetId="973">
        <row r="82">
          <cell r="CF82" t="str">
            <v>Royalties Aggregate</v>
          </cell>
        </row>
      </sheetData>
      <sheetData sheetId="974">
        <row r="82">
          <cell r="CF82" t="str">
            <v>Royalties Aggregate</v>
          </cell>
        </row>
      </sheetData>
      <sheetData sheetId="975">
        <row r="82">
          <cell r="CF82" t="str">
            <v>Royalties Aggregate</v>
          </cell>
        </row>
      </sheetData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/>
      <sheetData sheetId="983"/>
      <sheetData sheetId="984"/>
      <sheetData sheetId="985"/>
      <sheetData sheetId="986">
        <row r="82">
          <cell r="CF82" t="str">
            <v>Royalties Aggregate</v>
          </cell>
        </row>
      </sheetData>
      <sheetData sheetId="987">
        <row r="82">
          <cell r="CF82" t="str">
            <v>Royalties Aggregate</v>
          </cell>
        </row>
      </sheetData>
      <sheetData sheetId="988">
        <row r="82">
          <cell r="CF82" t="str">
            <v>Royalties Aggregate</v>
          </cell>
        </row>
      </sheetData>
      <sheetData sheetId="989">
        <row r="82">
          <cell r="CF82" t="str">
            <v>Royalties Aggregate</v>
          </cell>
        </row>
      </sheetData>
      <sheetData sheetId="990">
        <row r="82">
          <cell r="CF82" t="str">
            <v>Royalties Aggregate</v>
          </cell>
        </row>
      </sheetData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>
        <row r="82">
          <cell r="CF82" t="str">
            <v>Royalties Aggregate</v>
          </cell>
        </row>
      </sheetData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/>
      <sheetData sheetId="1059" refreshError="1"/>
      <sheetData sheetId="1060" refreshError="1"/>
      <sheetData sheetId="1061" refreshError="1"/>
      <sheetData sheetId="1062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 refreshError="1"/>
      <sheetData sheetId="1120" refreshError="1"/>
      <sheetData sheetId="1121" refreshError="1"/>
      <sheetData sheetId="1122" refreshError="1"/>
      <sheetData sheetId="1123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/>
      <sheetData sheetId="1186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>
        <row r="82">
          <cell r="CF82" t="str">
            <v>Royalties Aggregate</v>
          </cell>
        </row>
      </sheetData>
      <sheetData sheetId="1198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>
        <row r="82">
          <cell r="CF82" t="str">
            <v>Royalties Aggregate</v>
          </cell>
        </row>
      </sheetData>
      <sheetData sheetId="1235">
        <row r="82">
          <cell r="CF82" t="str">
            <v>Royalties Aggregate</v>
          </cell>
        </row>
      </sheetData>
      <sheetData sheetId="1236">
        <row r="82">
          <cell r="CF82" t="str">
            <v>Royalties Aggregate</v>
          </cell>
        </row>
      </sheetData>
      <sheetData sheetId="1237">
        <row r="82">
          <cell r="CF82" t="str">
            <v>Royalties Aggregate</v>
          </cell>
        </row>
      </sheetData>
      <sheetData sheetId="1238" refreshError="1"/>
      <sheetData sheetId="1239" refreshError="1"/>
      <sheetData sheetId="1240">
        <row r="82">
          <cell r="CF82" t="str">
            <v>Royalties Aggregate</v>
          </cell>
        </row>
      </sheetData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/>
      <sheetData sheetId="1277"/>
      <sheetData sheetId="1278">
        <row r="82">
          <cell r="CF82" t="str">
            <v>Royalties Aggregate</v>
          </cell>
        </row>
      </sheetData>
      <sheetData sheetId="1279">
        <row r="82">
          <cell r="CF82" t="str">
            <v>Royalties Aggregate</v>
          </cell>
        </row>
      </sheetData>
      <sheetData sheetId="1280">
        <row r="82">
          <cell r="CF82" t="str">
            <v>Royalties Aggregate</v>
          </cell>
        </row>
      </sheetData>
      <sheetData sheetId="1281">
        <row r="82">
          <cell r="CF82" t="str">
            <v>Royalties Aggregate</v>
          </cell>
        </row>
      </sheetData>
      <sheetData sheetId="1282">
        <row r="82">
          <cell r="CF82" t="str">
            <v>Royalties Aggregate</v>
          </cell>
        </row>
      </sheetData>
      <sheetData sheetId="1283">
        <row r="82">
          <cell r="CF82" t="str">
            <v>Royalties Aggregate</v>
          </cell>
        </row>
      </sheetData>
      <sheetData sheetId="1284">
        <row r="82">
          <cell r="CF82" t="str">
            <v>Royalties Aggregate</v>
          </cell>
        </row>
      </sheetData>
      <sheetData sheetId="1285">
        <row r="82">
          <cell r="CF82" t="str">
            <v>Royalties Aggregate</v>
          </cell>
        </row>
      </sheetData>
      <sheetData sheetId="1286">
        <row r="82">
          <cell r="CF82" t="str">
            <v>Royalties Aggregate</v>
          </cell>
        </row>
      </sheetData>
      <sheetData sheetId="1287">
        <row r="82">
          <cell r="CF82" t="str">
            <v>Royalties Aggregate</v>
          </cell>
        </row>
      </sheetData>
      <sheetData sheetId="1288">
        <row r="82">
          <cell r="CF82" t="str">
            <v>Royalties Aggregate</v>
          </cell>
        </row>
      </sheetData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>
        <row r="82">
          <cell r="CF82" t="str">
            <v>Royalties Aggregate</v>
          </cell>
        </row>
      </sheetData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>
        <row r="82">
          <cell r="CF82" t="str">
            <v>Royalties Aggregate</v>
          </cell>
        </row>
      </sheetData>
      <sheetData sheetId="1318">
        <row r="82">
          <cell r="CF82" t="str">
            <v>Royalties Aggregate</v>
          </cell>
        </row>
      </sheetData>
      <sheetData sheetId="1319">
        <row r="82">
          <cell r="CF82" t="str">
            <v>Royalties Aggregate</v>
          </cell>
        </row>
      </sheetData>
      <sheetData sheetId="1320">
        <row r="82">
          <cell r="CF82" t="str">
            <v>Royalties Aggregate</v>
          </cell>
        </row>
      </sheetData>
      <sheetData sheetId="1321"/>
      <sheetData sheetId="1322"/>
      <sheetData sheetId="1323"/>
      <sheetData sheetId="1324"/>
      <sheetData sheetId="1325"/>
      <sheetData sheetId="1326"/>
      <sheetData sheetId="1327">
        <row r="82">
          <cell r="CF82" t="str">
            <v>Royalties Aggregate</v>
          </cell>
        </row>
      </sheetData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/>
      <sheetData sheetId="1445"/>
      <sheetData sheetId="1446" refreshError="1"/>
      <sheetData sheetId="1447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/>
      <sheetData sheetId="1461"/>
      <sheetData sheetId="1462" refreshError="1"/>
      <sheetData sheetId="1463" refreshError="1"/>
      <sheetData sheetId="1464"/>
      <sheetData sheetId="1465"/>
      <sheetData sheetId="1466"/>
      <sheetData sheetId="1467"/>
      <sheetData sheetId="1468" refreshError="1"/>
      <sheetData sheetId="1469" refreshError="1"/>
      <sheetData sheetId="1470" refreshError="1"/>
      <sheetData sheetId="1471"/>
      <sheetData sheetId="1472" refreshError="1"/>
      <sheetData sheetId="1473" refreshError="1"/>
      <sheetData sheetId="1474"/>
      <sheetData sheetId="1475">
        <row r="82">
          <cell r="CF82" t="str">
            <v>Royalties Aggregate</v>
          </cell>
        </row>
      </sheetData>
      <sheetData sheetId="1476">
        <row r="82">
          <cell r="CF82" t="str">
            <v>Royalties Aggregate</v>
          </cell>
        </row>
      </sheetData>
      <sheetData sheetId="1477">
        <row r="82">
          <cell r="CF82" t="str">
            <v>Royalties Aggregate</v>
          </cell>
        </row>
      </sheetData>
      <sheetData sheetId="1478">
        <row r="82">
          <cell r="CF82" t="str">
            <v>Royalties Aggregate</v>
          </cell>
        </row>
      </sheetData>
      <sheetData sheetId="1479"/>
      <sheetData sheetId="1480">
        <row r="82">
          <cell r="CF82" t="str">
            <v>Royalties Aggregate</v>
          </cell>
        </row>
      </sheetData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>
        <row r="82">
          <cell r="CF82" t="str">
            <v>Royalties Aggregate</v>
          </cell>
        </row>
      </sheetData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/>
      <sheetData sheetId="1561"/>
      <sheetData sheetId="1562"/>
      <sheetData sheetId="1563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>
        <row r="82">
          <cell r="CF82" t="str">
            <v>Royalties Aggregate</v>
          </cell>
        </row>
      </sheetData>
      <sheetData sheetId="1592">
        <row r="82">
          <cell r="CF82" t="str">
            <v>Royalties Aggregate</v>
          </cell>
        </row>
      </sheetData>
      <sheetData sheetId="1593"/>
      <sheetData sheetId="1594"/>
      <sheetData sheetId="1595">
        <row r="82">
          <cell r="CF82" t="str">
            <v>Royalties Aggregate</v>
          </cell>
        </row>
      </sheetData>
      <sheetData sheetId="1596"/>
      <sheetData sheetId="1597">
        <row r="82">
          <cell r="CF82" t="str">
            <v>Royalties Aggregate</v>
          </cell>
        </row>
      </sheetData>
      <sheetData sheetId="1598">
        <row r="82">
          <cell r="CF82" t="str">
            <v>Royalties Aggregate</v>
          </cell>
        </row>
      </sheetData>
      <sheetData sheetId="1599">
        <row r="82">
          <cell r="CF82" t="str">
            <v>Royalties Aggregate</v>
          </cell>
        </row>
      </sheetData>
      <sheetData sheetId="1600">
        <row r="82">
          <cell r="CF82" t="str">
            <v>Royalties Aggregate</v>
          </cell>
        </row>
      </sheetData>
      <sheetData sheetId="1601">
        <row r="82">
          <cell r="CF82" t="str">
            <v>Royalties Aggregate</v>
          </cell>
        </row>
      </sheetData>
      <sheetData sheetId="1602">
        <row r="82">
          <cell r="CF82" t="str">
            <v>Royalties Aggregate</v>
          </cell>
        </row>
      </sheetData>
      <sheetData sheetId="1603">
        <row r="82">
          <cell r="CF82" t="str">
            <v>Royalties Aggregate</v>
          </cell>
        </row>
      </sheetData>
      <sheetData sheetId="1604">
        <row r="82">
          <cell r="CF82" t="str">
            <v>Royalties Aggregate</v>
          </cell>
        </row>
      </sheetData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>
        <row r="82">
          <cell r="CF82" t="str">
            <v>Royalties Aggregate</v>
          </cell>
        </row>
      </sheetData>
      <sheetData sheetId="1619"/>
      <sheetData sheetId="1620"/>
      <sheetData sheetId="1621"/>
      <sheetData sheetId="1622">
        <row r="82">
          <cell r="CF82" t="str">
            <v>Royalties Aggregate</v>
          </cell>
        </row>
      </sheetData>
      <sheetData sheetId="1623"/>
      <sheetData sheetId="1624" refreshError="1"/>
      <sheetData sheetId="1625" refreshError="1"/>
      <sheetData sheetId="1626"/>
      <sheetData sheetId="1627">
        <row r="82">
          <cell r="CF82" t="str">
            <v>Royalties Aggregate</v>
          </cell>
        </row>
      </sheetData>
      <sheetData sheetId="1628">
        <row r="82">
          <cell r="CF82" t="str">
            <v>Royalties Aggregate</v>
          </cell>
        </row>
      </sheetData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 refreshError="1"/>
      <sheetData sheetId="1642"/>
      <sheetData sheetId="1643"/>
      <sheetData sheetId="1644"/>
      <sheetData sheetId="1645"/>
      <sheetData sheetId="1646">
        <row r="82">
          <cell r="CF82" t="str">
            <v>Royalties Aggregate</v>
          </cell>
        </row>
      </sheetData>
      <sheetData sheetId="1647"/>
      <sheetData sheetId="1648">
        <row r="82">
          <cell r="CF82" t="str">
            <v>Royalties Aggregate</v>
          </cell>
        </row>
      </sheetData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>
        <row r="82">
          <cell r="CF82" t="str">
            <v>Royalties Aggregate</v>
          </cell>
        </row>
      </sheetData>
      <sheetData sheetId="1661">
        <row r="82">
          <cell r="CF82" t="str">
            <v>Royalties Aggregate</v>
          </cell>
        </row>
      </sheetData>
      <sheetData sheetId="1662"/>
      <sheetData sheetId="1663"/>
      <sheetData sheetId="1664"/>
      <sheetData sheetId="1665"/>
      <sheetData sheetId="1666">
        <row r="82">
          <cell r="CF82" t="str">
            <v>Royalties Aggregate</v>
          </cell>
        </row>
      </sheetData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>
        <row r="82">
          <cell r="CF82" t="str">
            <v>Royalties Aggregate</v>
          </cell>
        </row>
      </sheetData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>
        <row r="82">
          <cell r="CF82">
            <v>0</v>
          </cell>
        </row>
      </sheetData>
      <sheetData sheetId="1694">
        <row r="82">
          <cell r="CF82">
            <v>0</v>
          </cell>
        </row>
      </sheetData>
      <sheetData sheetId="1695">
        <row r="82">
          <cell r="CF82">
            <v>0</v>
          </cell>
        </row>
      </sheetData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>
        <row r="82">
          <cell r="CF82" t="str">
            <v>Royalties Aggregate</v>
          </cell>
        </row>
      </sheetData>
      <sheetData sheetId="1713"/>
      <sheetData sheetId="1714">
        <row r="82">
          <cell r="CF82" t="str">
            <v>Royalties Aggregate</v>
          </cell>
        </row>
      </sheetData>
      <sheetData sheetId="1715"/>
      <sheetData sheetId="1716">
        <row r="82">
          <cell r="CF82" t="str">
            <v>Royalties Aggregate</v>
          </cell>
        </row>
      </sheetData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 refreshError="1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>
        <row r="82">
          <cell r="CF82" t="str">
            <v>Royalties Aggregate</v>
          </cell>
        </row>
      </sheetData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 refreshError="1"/>
      <sheetData sheetId="1770"/>
      <sheetData sheetId="1771"/>
      <sheetData sheetId="1772">
        <row r="82">
          <cell r="CF82" t="str">
            <v>Royalties Aggregate</v>
          </cell>
        </row>
      </sheetData>
      <sheetData sheetId="1773">
        <row r="82">
          <cell r="CF82" t="str">
            <v>Royalties Aggregate</v>
          </cell>
        </row>
      </sheetData>
      <sheetData sheetId="1774">
        <row r="82">
          <cell r="CF82" t="str">
            <v>Royalties Aggregate</v>
          </cell>
        </row>
      </sheetData>
      <sheetData sheetId="1775"/>
      <sheetData sheetId="1776"/>
      <sheetData sheetId="1777">
        <row r="82">
          <cell r="CF82" t="str">
            <v>Royalties Aggregate</v>
          </cell>
        </row>
      </sheetData>
      <sheetData sheetId="1778">
        <row r="82">
          <cell r="CF82" t="str">
            <v>Royalties Aggregate</v>
          </cell>
        </row>
      </sheetData>
      <sheetData sheetId="1779">
        <row r="82">
          <cell r="CF82" t="str">
            <v>Royalties Aggregate</v>
          </cell>
        </row>
      </sheetData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 refreshError="1"/>
      <sheetData sheetId="1819" refreshError="1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>
        <row r="82">
          <cell r="CF82" t="str">
            <v>Royalties Aggregate</v>
          </cell>
        </row>
      </sheetData>
      <sheetData sheetId="1830">
        <row r="82">
          <cell r="CF82" t="str">
            <v>Royalties Aggregate</v>
          </cell>
        </row>
      </sheetData>
      <sheetData sheetId="1831"/>
      <sheetData sheetId="1832"/>
      <sheetData sheetId="1833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 refreshError="1"/>
      <sheetData sheetId="1849"/>
      <sheetData sheetId="1850"/>
      <sheetData sheetId="1851" refreshError="1"/>
      <sheetData sheetId="1852" refreshError="1"/>
      <sheetData sheetId="1853"/>
      <sheetData sheetId="1854" refreshError="1"/>
      <sheetData sheetId="1855" refreshError="1"/>
      <sheetData sheetId="1856"/>
      <sheetData sheetId="1857"/>
      <sheetData sheetId="1858"/>
      <sheetData sheetId="1859"/>
      <sheetData sheetId="1860"/>
      <sheetData sheetId="1861"/>
      <sheetData sheetId="1862" refreshError="1"/>
      <sheetData sheetId="1863" refreshError="1"/>
      <sheetData sheetId="1864" refreshError="1"/>
      <sheetData sheetId="1865"/>
      <sheetData sheetId="1866" refreshError="1"/>
      <sheetData sheetId="1867" refreshError="1"/>
      <sheetData sheetId="1868" refreshError="1"/>
      <sheetData sheetId="1869">
        <row r="82">
          <cell r="CF82" t="str">
            <v>Royalties Aggregate</v>
          </cell>
        </row>
      </sheetData>
      <sheetData sheetId="1870">
        <row r="82">
          <cell r="CF82" t="str">
            <v>Royalties Aggregate</v>
          </cell>
        </row>
      </sheetData>
      <sheetData sheetId="1871"/>
      <sheetData sheetId="1872"/>
      <sheetData sheetId="1873"/>
      <sheetData sheetId="1874" refreshError="1"/>
      <sheetData sheetId="1875"/>
      <sheetData sheetId="1876" refreshError="1"/>
      <sheetData sheetId="1877"/>
      <sheetData sheetId="1878"/>
      <sheetData sheetId="1879" refreshError="1"/>
      <sheetData sheetId="1880"/>
      <sheetData sheetId="1881"/>
      <sheetData sheetId="1882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 refreshError="1"/>
      <sheetData sheetId="1902"/>
      <sheetData sheetId="1903"/>
      <sheetData sheetId="1904"/>
      <sheetData sheetId="1905"/>
      <sheetData sheetId="1906" refreshError="1"/>
      <sheetData sheetId="1907">
        <row r="82">
          <cell r="CF82" t="str">
            <v>Royalties Aggregate</v>
          </cell>
        </row>
      </sheetData>
      <sheetData sheetId="1908"/>
      <sheetData sheetId="1909">
        <row r="82">
          <cell r="CF82" t="str">
            <v>Royalties Aggregate</v>
          </cell>
        </row>
      </sheetData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/>
      <sheetData sheetId="1918" refreshError="1"/>
      <sheetData sheetId="1919"/>
      <sheetData sheetId="1920" refreshError="1"/>
      <sheetData sheetId="1921"/>
      <sheetData sheetId="1922"/>
      <sheetData sheetId="1923"/>
      <sheetData sheetId="1924" refreshError="1"/>
      <sheetData sheetId="1925"/>
      <sheetData sheetId="1926"/>
      <sheetData sheetId="1927"/>
      <sheetData sheetId="1928" refreshError="1"/>
      <sheetData sheetId="1929"/>
      <sheetData sheetId="1930"/>
      <sheetData sheetId="1931"/>
      <sheetData sheetId="1932" refreshError="1"/>
      <sheetData sheetId="1933" refreshError="1"/>
      <sheetData sheetId="1934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/>
      <sheetData sheetId="1969"/>
      <sheetData sheetId="1970"/>
      <sheetData sheetId="197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/>
      <sheetData sheetId="2095">
        <row r="82">
          <cell r="CF82" t="str">
            <v>Royalties Aggregate</v>
          </cell>
        </row>
      </sheetData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/>
      <sheetData sheetId="2162"/>
      <sheetData sheetId="2163"/>
      <sheetData sheetId="2164"/>
      <sheetData sheetId="2165"/>
      <sheetData sheetId="2166">
        <row r="82">
          <cell r="CF82" t="str">
            <v>Royalties Aggregate</v>
          </cell>
        </row>
      </sheetData>
      <sheetData sheetId="2167">
        <row r="82">
          <cell r="CF82" t="str">
            <v>Royalties Aggregate</v>
          </cell>
        </row>
      </sheetData>
      <sheetData sheetId="2168">
        <row r="82">
          <cell r="CF82" t="str">
            <v>Royalties Aggregate</v>
          </cell>
        </row>
      </sheetData>
      <sheetData sheetId="2169">
        <row r="82">
          <cell r="CF82" t="str">
            <v>Royalties Aggregate</v>
          </cell>
        </row>
      </sheetData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>
        <row r="82">
          <cell r="CF82" t="str">
            <v>Royalties Aggregate</v>
          </cell>
        </row>
      </sheetData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>
        <row r="82">
          <cell r="CF82" t="str">
            <v>Royalties Aggregate</v>
          </cell>
        </row>
      </sheetData>
      <sheetData sheetId="2985" refreshError="1"/>
      <sheetData sheetId="2986" refreshError="1"/>
      <sheetData sheetId="2987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>
        <row r="82">
          <cell r="CF82" t="str">
            <v>Royalties Aggregate</v>
          </cell>
        </row>
      </sheetData>
      <sheetData sheetId="3060"/>
      <sheetData sheetId="306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/>
      <sheetData sheetId="3118"/>
      <sheetData sheetId="3119"/>
      <sheetData sheetId="3120"/>
      <sheetData sheetId="312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>
        <row r="82">
          <cell r="CF82" t="str">
            <v>Royalties Aggregate</v>
          </cell>
        </row>
      </sheetData>
      <sheetData sheetId="3133"/>
      <sheetData sheetId="3134"/>
      <sheetData sheetId="3135"/>
      <sheetData sheetId="3136" refreshError="1"/>
      <sheetData sheetId="3137" refreshError="1"/>
      <sheetData sheetId="3138"/>
      <sheetData sheetId="3139"/>
      <sheetData sheetId="3140"/>
      <sheetData sheetId="314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/>
      <sheetData sheetId="3394">
        <row r="82">
          <cell r="CF82" t="str">
            <v>Royalties Aggregate</v>
          </cell>
        </row>
      </sheetData>
      <sheetData sheetId="3395"/>
      <sheetData sheetId="3396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.Satuan"/>
      <sheetName val="BILL"/>
      <sheetName val="REKAP 1 SECTION"/>
      <sheetName val="DIREC COST"/>
      <sheetName val="BEKISTING"/>
      <sheetName val="form besi"/>
      <sheetName val="REKAP STRUCTURE"/>
      <sheetName val="BESI"/>
      <sheetName val="H_Satuan"/>
      <sheetName val="H_Satuan1"/>
      <sheetName val="REKAP_1_SECTION"/>
      <sheetName val="DIREC_COST"/>
      <sheetName val="form_besi"/>
      <sheetName val="REKAP_STRUCTURE"/>
      <sheetName val="lamp. 12"/>
      <sheetName val="Rp"/>
      <sheetName val="Potongan"/>
      <sheetName val="BPM"/>
      <sheetName val="Master 1.0"/>
      <sheetName val="GRAND REKAP"/>
      <sheetName val="ANALISA GRS TENGAH"/>
      <sheetName val="A-11 Steel Str (2)"/>
      <sheetName val="HARGA ME"/>
      <sheetName val="J"/>
      <sheetName val="4"/>
      <sheetName val="Pipe"/>
      <sheetName val="I-KAMAR"/>
      <sheetName val="ANAL2"/>
      <sheetName val="Analisa Upah &amp; Bahan Plum"/>
      <sheetName val="IPL_SCHEDULE"/>
      <sheetName val="Cover"/>
      <sheetName val="Bill of Qty MEP"/>
      <sheetName val="D-1"/>
      <sheetName val="D4"/>
      <sheetName val="D6"/>
      <sheetName val="D7"/>
      <sheetName val="D8"/>
      <sheetName val="AHS"/>
      <sheetName val="BAHAN &amp; UPAH"/>
      <sheetName val="Basement Estimate"/>
      <sheetName val="bhn "/>
      <sheetName val="ANALISA"/>
      <sheetName val="Analisa Prov'07"/>
      <sheetName val="SEX"/>
      <sheetName val="Material"/>
      <sheetName val="HSTANAH.XLS"/>
      <sheetName val="351BQMCN"/>
      <sheetName val="BQ ARS"/>
      <sheetName val="Harsat"/>
      <sheetName val="FORM X COST"/>
      <sheetName val="Mobilisasi"/>
      <sheetName val="EK"/>
      <sheetName val="Analisa &amp; Upah"/>
      <sheetName val="Koefisien"/>
      <sheetName val="BID_PRC"/>
      <sheetName val="PRC_COMP"/>
      <sheetName val="Instalasi"/>
      <sheetName val="ch"/>
      <sheetName val="Summary"/>
      <sheetName val="REQDELTA"/>
      <sheetName val="H-BHN"/>
      <sheetName val="unit rate-b3"/>
      <sheetName val="rekap.c"/>
      <sheetName val="an el"/>
      <sheetName val="PLUMBING 2"/>
      <sheetName val="Bahan"/>
      <sheetName val="Hrg"/>
      <sheetName val="upah"/>
      <sheetName val="crewlist S"/>
      <sheetName val="daftar Upah"/>
      <sheetName val="Pos 4-1"/>
      <sheetName val="Harga "/>
      <sheetName val="vol. ARS"/>
      <sheetName val="anl"/>
      <sheetName val="kusen"/>
      <sheetName val="TOTAL SPK"/>
      <sheetName val="villa"/>
      <sheetName val="rek det 1-3"/>
      <sheetName val="prog-mgu"/>
      <sheetName val="As"/>
      <sheetName val="Estimate"/>
      <sheetName val="01A- RAB"/>
      <sheetName val="rab me (by owner) "/>
      <sheetName val="BQ (by owner)"/>
      <sheetName val="rab me (fisik)"/>
      <sheetName val="JUDUL"/>
      <sheetName val="ELEVATED SLAB"/>
      <sheetName val="Analisa 2"/>
      <sheetName val="induk1"/>
      <sheetName val="rab"/>
      <sheetName val="HARGA MATERIAL"/>
      <sheetName val="HS"/>
      <sheetName val="coeff"/>
      <sheetName val="Cash2"/>
      <sheetName val="Memb Schd"/>
      <sheetName val="BQ"/>
      <sheetName val="JABATAN"/>
      <sheetName val="DATA"/>
      <sheetName val="Elektrikal"/>
      <sheetName val="Analisa Upah _ Bahan Plum"/>
      <sheetName val="HB "/>
      <sheetName val="Hrg_Sat"/>
      <sheetName val="Hargamat"/>
      <sheetName val="Analisa Harga Satuan"/>
      <sheetName val="INDEKS"/>
      <sheetName val="tknk"/>
      <sheetName val="basic_price"/>
      <sheetName val="HSTANAH"/>
      <sheetName val="HSBETON"/>
      <sheetName val="CV"/>
      <sheetName val="Harga Bahan"/>
      <sheetName val="ISBL-CIV"/>
      <sheetName val="REF.ONLY"/>
      <sheetName val="Du_lieu"/>
      <sheetName val="satuan_pek_ars"/>
      <sheetName val="tb"/>
      <sheetName val="H_Satuan2"/>
      <sheetName val="REKAP_1_SECTION1"/>
      <sheetName val="DIREC_COST1"/>
      <sheetName val="form_besi1"/>
      <sheetName val="REKAP_STRUCTURE1"/>
      <sheetName val="Master_1_0"/>
      <sheetName val="lamp__12"/>
      <sheetName val="GRAND_REKAP"/>
      <sheetName val="A-11_Steel_Str_(2)"/>
      <sheetName val="Analisa_Upah_&amp;_Bahan_Plum"/>
      <sheetName val="ANALISA_GRS_TENGAH"/>
      <sheetName val="BAHAN_&amp;_UPAH"/>
      <sheetName val="Analisa_&amp;_Upah"/>
      <sheetName val="LO"/>
      <sheetName val="REKAP"/>
      <sheetName val="Upah Bahan"/>
      <sheetName val="A"/>
      <sheetName val="MAP"/>
      <sheetName val="POS-4.1"/>
      <sheetName val="Rekap Dc"/>
      <sheetName val="PHU 05"/>
      <sheetName val="MAP-2"/>
      <sheetName val="NM"/>
      <sheetName val="LIFT DOM"/>
      <sheetName val="daftar harga"/>
      <sheetName val="struktur"/>
      <sheetName val="ESCON"/>
      <sheetName val="dboard( asli)"/>
      <sheetName val="RAB STR JETTY &amp; F.PENUNJANG"/>
      <sheetName val="Sheet6"/>
      <sheetName val="RAB_HREZ"/>
      <sheetName val="ANAL_HREZ"/>
      <sheetName val="NAME"/>
      <sheetName val="Supply Agrmnt"/>
      <sheetName val="Bengkel_str"/>
      <sheetName val="Bengkel_fin"/>
      <sheetName val="Pagar_hal"/>
      <sheetName val="Fasilitas"/>
      <sheetName val="AC_C"/>
      <sheetName val="Harga satuan"/>
      <sheetName val="HB0703"/>
      <sheetName val="APP-9"/>
      <sheetName val="Informasi"/>
      <sheetName val="koef"/>
      <sheetName val="Progres"/>
      <sheetName val="Currency Rate"/>
      <sheetName val="DAF-1"/>
      <sheetName val="Testing"/>
      <sheetName val="BM"/>
      <sheetName val="Pt"/>
      <sheetName val="Analisa RAB"/>
      <sheetName val="metode"/>
      <sheetName val="Daf 1"/>
      <sheetName val="gaji"/>
      <sheetName val="Sheet1"/>
      <sheetName val="FORM 3A"/>
      <sheetName val="Perhitungan RAB"/>
      <sheetName val="Tabel_Bantu"/>
      <sheetName val="Scedule"/>
      <sheetName val="harga2014"/>
      <sheetName val="RAB RIIL kayu"/>
      <sheetName val="HPP"/>
      <sheetName val="HSD"/>
      <sheetName val="Indirect Cost"/>
      <sheetName val="SERVICES FEE"/>
      <sheetName val="Foundation"/>
      <sheetName val="Pancang"/>
      <sheetName val="BD Cvl"/>
      <sheetName val="Diskon"/>
      <sheetName val="Conveyor"/>
      <sheetName val="Erection SS"/>
      <sheetName val="Civil-Structure"/>
      <sheetName val="UAHS"/>
      <sheetName val="Eng"/>
      <sheetName val="단중표"/>
      <sheetName val="Harga ME "/>
      <sheetName val="B-P"/>
      <sheetName val="HARSAT-lhn"/>
      <sheetName val="Peralatan"/>
      <sheetName val="Unit Rate Indirect"/>
      <sheetName val="dia-in"/>
      <sheetName val="견적기준"/>
      <sheetName val="SITE-E"/>
      <sheetName val="Harga Bahan &amp; Upah"/>
      <sheetName val="UMUM"/>
      <sheetName val="Rkp"/>
      <sheetName val="I_KAMAR"/>
      <sheetName val="SUB TOTAL___"/>
      <sheetName val="Sit1"/>
      <sheetName val="DivX"/>
      <sheetName val="Analisa Tekhnis"/>
      <sheetName val="PENAWARAN"/>
      <sheetName val="ANGGARAN"/>
      <sheetName val="grafik"/>
      <sheetName val="Rekap-SD"/>
      <sheetName val="pemasaran2013"/>
      <sheetName val="3. KONTRAK(stu)"/>
      <sheetName val="hsat-SD"/>
      <sheetName val="an-satuan"/>
      <sheetName val="i-j. Pengalaman"/>
      <sheetName val="HIDRO"/>
      <sheetName val="AC"/>
      <sheetName val="HRG BHN"/>
      <sheetName val="Sub"/>
      <sheetName val="Anls"/>
      <sheetName val="Hrg-Das"/>
      <sheetName val="Anal-1"/>
      <sheetName val="AnalisaSIPIL RIIL RAP"/>
      <sheetName val="GFA-20-N"/>
      <sheetName val="KEUANGAN"/>
      <sheetName val="RENCANA KERJA"/>
      <sheetName val="BAHAN-2"/>
      <sheetName val="17.ALS-saluran+BC"/>
      <sheetName val="HARGA UPAH"/>
      <sheetName val="Sewa Alat-1"/>
      <sheetName val="Sheet3"/>
      <sheetName val="DKH"/>
      <sheetName val="DAF-2"/>
      <sheetName val="Fill this out first___"/>
      <sheetName val="KP1590_E"/>
      <sheetName val="rekapan"/>
      <sheetName val="COST"/>
      <sheetName val="D2.4"/>
      <sheetName val="D3-3"/>
      <sheetName val="D4.3 (TE)"/>
      <sheetName val="D5.3 (TF) "/>
      <sheetName val="D8.3 (TJ)"/>
      <sheetName val="Progress"/>
      <sheetName val="bukan PNS"/>
      <sheetName val="A Paint Jotun Penguard"/>
      <sheetName val="BOQ ori"/>
      <sheetName val="3-DIV5"/>
      <sheetName val="2-AHSP"/>
      <sheetName val="Time Schedule"/>
      <sheetName val="Bill of Qty"/>
      <sheetName val="bhn-upah"/>
      <sheetName val="Ur_Pil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perbhn"/>
      <sheetName val="HARDAS"/>
      <sheetName val="waktu"/>
      <sheetName val="pricing"/>
      <sheetName val="Sum"/>
      <sheetName val="PAKET 1"/>
      <sheetName val="HSA &amp; PAB"/>
      <sheetName val="Harga Upah "/>
      <sheetName val="Mon Upah"/>
      <sheetName val="TOTAL"/>
      <sheetName val="JUML-SDM"/>
      <sheetName val="Harga"/>
      <sheetName val="Hrg Upah Bhn"/>
      <sheetName val="DAFTAR HARGA BAHAN "/>
      <sheetName val="HASAT DASAR"/>
      <sheetName val="SBDY Jemb Tayan"/>
      <sheetName val="anal pipa"/>
      <sheetName val="Harsat Upah"/>
      <sheetName val="ahas-ins"/>
      <sheetName val="dasar"/>
      <sheetName val="Bill rekap"/>
      <sheetName val="FORM 7"/>
      <sheetName val="AHS (ci,str,ars)"/>
      <sheetName val="Evaporator"/>
      <sheetName val="Harga Sat Das"/>
      <sheetName val="NP"/>
      <sheetName val="Brdw"/>
      <sheetName val="SD (1)"/>
      <sheetName val="Anal "/>
      <sheetName val="TOEVOER"/>
      <sheetName val="BE-02"/>
      <sheetName val="Scenario"/>
      <sheetName val="TS"/>
      <sheetName val="FORM_X_COST"/>
      <sheetName val="Analisa_Upah___Bahan_Plum"/>
      <sheetName val="rekap_c"/>
      <sheetName val="HSTANAH_XLS"/>
      <sheetName val="PLUMBING_2"/>
      <sheetName val="BQ_ARS"/>
      <sheetName val="bhn_"/>
      <sheetName val="Supply_Agrmnt"/>
      <sheetName val="an_el"/>
      <sheetName val="Memb_Schd"/>
      <sheetName val="daftar_Upah"/>
      <sheetName val="Pos_4-1"/>
      <sheetName val="Harga_"/>
      <sheetName val="vol__ARS"/>
      <sheetName val="TOTAL_SPK"/>
      <sheetName val="POS-4_1"/>
      <sheetName val="Rekap_Dc"/>
      <sheetName val="PHU_05"/>
      <sheetName val="Bill_of_Qty_MEP"/>
      <sheetName val="Basement_Estimate"/>
      <sheetName val="HARGA_ME"/>
      <sheetName val="Analisa_2"/>
      <sheetName val="HARGA_MATERIAL"/>
      <sheetName val="ELEVATED_SLAB"/>
      <sheetName val="unit_rate-b3"/>
      <sheetName val="rab_me_(by_owner)_"/>
      <sheetName val="BQ_(by_owner)"/>
      <sheetName val="rab_me_(fisik)"/>
      <sheetName val="01A-_RAB"/>
      <sheetName val="Analisa_Harga_Satuan"/>
      <sheetName val="Harga_Bahan"/>
      <sheetName val="Daf_1"/>
      <sheetName val="HB_"/>
      <sheetName val="rek_det_1-3"/>
      <sheetName val="daftar_harga"/>
      <sheetName val="REF_ONLY"/>
      <sheetName val="Rumus"/>
      <sheetName val="5-Peralatan"/>
      <sheetName val="Agregat Halus &amp; Kasar"/>
      <sheetName val="Lamp_V"/>
      <sheetName val="struktur tdk dipakai"/>
      <sheetName val="G_SUMMARY"/>
      <sheetName val="SAT-DAS"/>
      <sheetName val="WRItten(2)"/>
      <sheetName val="H Satuan Dasar"/>
      <sheetName val="OP. PERJAM"/>
      <sheetName val="K.Lokal"/>
      <sheetName val="B. PERSONIL"/>
      <sheetName val="610.04"/>
      <sheetName val="___"/>
      <sheetName val="TABLE"/>
      <sheetName val="h-013211-2"/>
      <sheetName val="RANGE BAHAN"/>
      <sheetName val="Pengujian"/>
      <sheetName val="???"/>
      <sheetName val="FAKTOR"/>
      <sheetName val="ANALISA GR_x0000__x0000__x0000__x0000__x0000_GAH"/>
      <sheetName val="Analisa RAP"/>
      <sheetName val="Bahan B"/>
      <sheetName val="RAP"/>
      <sheetName val="Telusur"/>
      <sheetName val="Upah B"/>
      <sheetName val="ANALISA GR"/>
      <sheetName val="ANALISA GR?????GAH"/>
      <sheetName val="BQ PABX"/>
      <sheetName val="BAHAN "/>
      <sheetName val="PileCap"/>
      <sheetName val="Mall"/>
      <sheetName val="HPP TOTAL"/>
      <sheetName val="HPP 3 Tower"/>
      <sheetName val="Harsat Pekerjaan"/>
      <sheetName val="fill in first"/>
      <sheetName val="Unit Cost"/>
      <sheetName val="Door &amp; Window Podium"/>
      <sheetName val="San PD"/>
      <sheetName val="Kuantitas &amp; Harga"/>
      <sheetName val="DF-7 (2)"/>
      <sheetName val="DF-7"/>
      <sheetName val="ANALISA GR_____GAH"/>
      <sheetName val="Quantity"/>
      <sheetName val="SP"/>
      <sheetName val="Structure"/>
      <sheetName val="COST SUMM"/>
      <sheetName val="PREAM"/>
      <sheetName val="Jabar"/>
      <sheetName val="Jateng"/>
      <sheetName val="Jatim"/>
      <sheetName val="Pusat"/>
      <sheetName val="Sulawesi"/>
      <sheetName val="Sumbagsel"/>
      <sheetName val="2. Informasi"/>
      <sheetName val="Terbilang"/>
      <sheetName val="Uraian Teknis"/>
      <sheetName val="Isolasi Luar Dalam"/>
      <sheetName val="Isolasi Luar"/>
      <sheetName val="Anls Hrg Sat"/>
      <sheetName val="bilangan"/>
      <sheetName val="JobSheet"/>
      <sheetName val="Ana-ALAT"/>
      <sheetName val="10 yr val"/>
      <sheetName val="Input"/>
      <sheetName val="Financials"/>
      <sheetName val="ahs1"/>
      <sheetName val="ahs3"/>
      <sheetName val="Str A"/>
      <sheetName val="Analisa Tend"/>
      <sheetName val="Harga bahan-1"/>
      <sheetName val="rekap1"/>
      <sheetName val="DETAIL POS 123"/>
      <sheetName val="Harsat Bahan"/>
      <sheetName val="BHN1"/>
      <sheetName val="analis"/>
      <sheetName val="4-Basic Price"/>
      <sheetName val="FAK"/>
      <sheetName val="DRUP (ASLI)"/>
      <sheetName val="bayar_04_fak"/>
      <sheetName val="analisa el"/>
      <sheetName val="Pricing-2"/>
      <sheetName val="Master"/>
      <sheetName val="Analisa (ok punya)"/>
      <sheetName val="Indirect_Const"/>
      <sheetName val="Personil"/>
      <sheetName val="Biaya"/>
      <sheetName val="Pemindahan Penduduk "/>
      <sheetName val="ESC"/>
      <sheetName val="HSU"/>
      <sheetName val="HRG BAHAN &amp; UPAH okk"/>
      <sheetName val="12CGOU"/>
      <sheetName val="Analis Kusen okk"/>
      <sheetName val="BOQ"/>
      <sheetName val="Rekap Direct Cost"/>
      <sheetName val="Surat Pernyataan"/>
      <sheetName val="Pek.persiapan"/>
      <sheetName val="Evaluasi"/>
      <sheetName val="Perm. Test"/>
      <sheetName val="Sec I ML"/>
      <sheetName val="H.SAT"/>
      <sheetName val="NEX24 DB"/>
      <sheetName val="Har Sat"/>
      <sheetName val="RAB REVISI"/>
      <sheetName val="DFT_ HRG BHN _ UPAH"/>
      <sheetName val="ANALISA STR _ ARS"/>
      <sheetName val="ANALISA GR_x005f_x0000__x005f_x0000__x005f_x0000_"/>
      <sheetName val="hafele"/>
      <sheetName val="An-Alat"/>
      <sheetName val="JALAN"/>
      <sheetName val="HSatuan"/>
      <sheetName val="Daftar Staff"/>
      <sheetName val="dasboard"/>
      <sheetName val="Ana. PU"/>
      <sheetName val="Analisa-Harga"/>
      <sheetName val="H_Satuan3"/>
      <sheetName val="REKAP_1_SECTION2"/>
      <sheetName val="DIREC_COST2"/>
      <sheetName val="form_besi2"/>
      <sheetName val="REKAP_STRUCTURE2"/>
      <sheetName val="lamp__121"/>
      <sheetName val="Master_1_01"/>
      <sheetName val="GRAND_REKAP1"/>
      <sheetName val="A-11_Steel_Str_(2)1"/>
      <sheetName val="Analisa_&amp;_Upah1"/>
      <sheetName val="ANALISA_GRS_TENGAH1"/>
      <sheetName val="BAHAN_&amp;_UPAH1"/>
      <sheetName val="Analisa_Upah_&amp;_Bahan_Plum1"/>
      <sheetName val="17_ALS-saluran+BC"/>
      <sheetName val="HARGA_UPAH"/>
      <sheetName val="Sewa_Alat-1"/>
      <sheetName val="Harga_Sat_Das"/>
      <sheetName val="Harga_satuan"/>
      <sheetName val="crewlist_S"/>
      <sheetName val="Harga_ME_"/>
      <sheetName val="Upah_Bahan"/>
      <sheetName val="LIFT_DOM"/>
      <sheetName val="dboard(_asli)"/>
      <sheetName val="RAB_STR_JETTY_&amp;_F_PENUNJANG"/>
      <sheetName val="Currency_Rate"/>
      <sheetName val="Analisa_RAB"/>
      <sheetName val="FORM_3A"/>
      <sheetName val="Perhitungan_RAB"/>
      <sheetName val="RAB_RIIL_kayu"/>
      <sheetName val="Indirect_Cost"/>
      <sheetName val="SERVICES_FEE"/>
      <sheetName val="BD_Cvl"/>
      <sheetName val="Erection_SS"/>
      <sheetName val="Unit_Rate_Indirect"/>
      <sheetName val="ANALISA GR_x005f_x005f_x005f_x0000__x005f_x005f_x"/>
      <sheetName val="B-PRICE"/>
      <sheetName val="DIVI6"/>
      <sheetName val="Bill 4.1"/>
      <sheetName val="61004"/>
      <sheetName val="tifico"/>
      <sheetName val="Div2"/>
      <sheetName val="HarDas-Ops."/>
      <sheetName val="6-AGREGAT"/>
      <sheetName val="Sheet2"/>
      <sheetName val="analisa panel"/>
      <sheetName val="Amount"/>
      <sheetName val="概総括1"/>
      <sheetName val="電気設備表"/>
      <sheetName val="ANALISA GR_x0000__x0000__x0000_"/>
      <sheetName val="Sumber Daya"/>
      <sheetName val="SAT EL"/>
      <sheetName val="Basic Price"/>
      <sheetName val="Unit Price"/>
      <sheetName val="anal_pipa"/>
      <sheetName val="Harsat_Upah"/>
      <sheetName val="PAKET_1"/>
      <sheetName val="Agregat_Halus_&amp;_Kasar"/>
      <sheetName val="bukan_PNS"/>
      <sheetName val="Mon_Upah"/>
      <sheetName val="Time_Schedule"/>
      <sheetName val="i-j__Pengalaman"/>
      <sheetName val="Analisa_Tekhnis"/>
      <sheetName val="3__KONTRAK(stu)"/>
      <sheetName val="HRG_BHN"/>
      <sheetName val="A_Paint_Jotun_Penguard"/>
      <sheetName val="BOQ_ori"/>
      <sheetName val="Fill_this_out_first___"/>
      <sheetName val="AnalisaSIPIL_RIIL_RAP"/>
      <sheetName val="SUB_TOTAL___"/>
      <sheetName val="ANALISA_GRGAH"/>
      <sheetName val="Analisa_RAP"/>
      <sheetName val="Bahan_B"/>
      <sheetName val="Upah_B"/>
      <sheetName val="HSA_&amp;_PAB"/>
      <sheetName val="Harga_Upah_"/>
      <sheetName val="2__Informasi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ASAT_DASAR"/>
      <sheetName val="SBDY_Jemb_Tayan"/>
      <sheetName val="Uraian_Teknis"/>
      <sheetName val="1.B"/>
      <sheetName val="BAG-2"/>
      <sheetName val="Price"/>
      <sheetName val="ARL"/>
      <sheetName val="CB"/>
      <sheetName val="KBL"/>
      <sheetName val="TRY"/>
      <sheetName val="LISTRIK"/>
      <sheetName val="BQ-E20-02(Rp)"/>
      <sheetName val="TATA UDARA"/>
      <sheetName val="EurotoolsXRates"/>
      <sheetName val="1.General "/>
      <sheetName val="REKAP  (1)"/>
      <sheetName val="PV"/>
      <sheetName val="2703.1"/>
      <sheetName val="ARITMATIK"/>
      <sheetName val="Mat"/>
      <sheetName val="TC"/>
      <sheetName val="ANALISA GR_x005f_x0000__x"/>
      <sheetName val="112-885"/>
      <sheetName val="UMUM-PU"/>
      <sheetName val="bau"/>
      <sheetName val="Daf-3.1.2 Pintu, Jendela, TWA"/>
      <sheetName val="Daf-3.1.4 Plafond TWA"/>
      <sheetName val="7_16"/>
      <sheetName val="00000"/>
      <sheetName val="10000"/>
      <sheetName val="FINAL"/>
      <sheetName val="JDWL"/>
      <sheetName val="Analisa Harga Sat"/>
      <sheetName val="Lamp -3"/>
      <sheetName val="Lamp -6"/>
      <sheetName val="PV Harga Sat"/>
      <sheetName val="PV-Alat"/>
      <sheetName val="PV-Mat"/>
      <sheetName val="PV-Tenaga"/>
      <sheetName val="Analisa Alat"/>
      <sheetName val="Analisa Alat Dredger"/>
      <sheetName val="SUBKON"/>
      <sheetName val="Analisa Tehnik 1"/>
      <sheetName val="Analisa Tehnik"/>
      <sheetName val="Pendukung"/>
      <sheetName val="Pendukung 1"/>
      <sheetName val="Sheet4"/>
      <sheetName val="Pek Tanah"/>
      <sheetName val="AT.B&amp;B"/>
      <sheetName val="Pep-Persiapan"/>
      <sheetName val="komponen"/>
      <sheetName val="index"/>
      <sheetName val="Upah&amp;bahan"/>
      <sheetName val="ANALISA-HST"/>
      <sheetName val="Basic"/>
      <sheetName val="metod"/>
      <sheetName val="Master Edit"/>
      <sheetName val="UPH,BHN,ALT"/>
      <sheetName val="Analis harga"/>
      <sheetName val="B"/>
      <sheetName val="anal_hs"/>
      <sheetName val="Resume"/>
      <sheetName val="대비표"/>
      <sheetName val="4  PEK. LUAR"/>
      <sheetName val="H Sat Jembatan"/>
      <sheetName val="IPA1"/>
      <sheetName val="AHS - Riel"/>
      <sheetName val="H-SATUAN"/>
      <sheetName val="Har-mat"/>
      <sheetName val="Har_mat"/>
      <sheetName val="ANALISA GR_x005f_x005f_x0"/>
      <sheetName val="HrgUpahBahan"/>
      <sheetName val="iNT. Kotak Lt.3"/>
      <sheetName val="Rincian"/>
      <sheetName val="ANALISA A-Persiapan"/>
      <sheetName val="ANALISA B-Pek.tanah"/>
      <sheetName val="ANALISA C-Pek. pondasi"/>
      <sheetName val="ANALISA D-Dinding"/>
      <sheetName val="ANALISA E-Plesteran"/>
      <sheetName val="ANALISA F-Pek.Kayu"/>
      <sheetName val="ANALISA G-Pek. beton"/>
      <sheetName val="ANALISA J-Pek. Sanitasi"/>
      <sheetName val="ANALISA K-Besi n aluminium"/>
      <sheetName val="ANALISA N-Pek. pengecatan"/>
      <sheetName val="ANALISA Q-Pek. Air Bersih"/>
      <sheetName val="JOB'S"/>
      <sheetName val="DATABASE"/>
      <sheetName val="Analis Kusen 1 ESKALASI"/>
      <sheetName val="Notes"/>
      <sheetName val="FittingPVC"/>
      <sheetName val="Harga Kabel"/>
      <sheetName val="Valve PL"/>
      <sheetName val="Peralatan PL"/>
      <sheetName val="Fill this out first..."/>
      <sheetName val="anal"/>
      <sheetName val="ANALISA GR???"/>
      <sheetName val="B - Norelec"/>
      <sheetName val="BOM BMS"/>
      <sheetName val="DAF_2"/>
      <sheetName val=" SAT PL"/>
      <sheetName val="RAB.SEKRETARIAT (1)"/>
      <sheetName val="u_rates"/>
      <sheetName val="BoQ C4"/>
      <sheetName val="Alat"/>
      <sheetName val="Analisa Gabungan"/>
      <sheetName val="Bill_of_Qty_MEP1"/>
      <sheetName val="Basement_Estimate1"/>
      <sheetName val="PLUMBING_21"/>
      <sheetName val="HSTANAH_XLS1"/>
      <sheetName val="FORM_X_COST1"/>
      <sheetName val="HARGA_ME1"/>
      <sheetName val="rab_me_(by_owner)_1"/>
      <sheetName val="BQ_(by_owner)1"/>
      <sheetName val="rab_me_(fisik)1"/>
      <sheetName val="rekap_c1"/>
      <sheetName val="an_el1"/>
      <sheetName val="01A-_RAB1"/>
      <sheetName val="ELEVATED_SLAB1"/>
      <sheetName val="HARGA_MATERIAL1"/>
      <sheetName val="BQ_ARS1"/>
      <sheetName val="bhn_1"/>
      <sheetName val="Analisa_21"/>
      <sheetName val="unit_rate-b31"/>
      <sheetName val="Pos_4-11"/>
      <sheetName val="Harga_1"/>
      <sheetName val="vol__ARS1"/>
      <sheetName val="TOTAL_SPK1"/>
      <sheetName val="Memb_Schd1"/>
      <sheetName val="daftar_Upah1"/>
      <sheetName val="Analisa_Harga_Satuan1"/>
      <sheetName val="Analisa_Upah___Bahan_Plum1"/>
      <sheetName val="HB_1"/>
      <sheetName val="rek_det_1-31"/>
      <sheetName val="Daf_11"/>
      <sheetName val="Supply_Agrmnt1"/>
      <sheetName val="Harga_Bahan1"/>
      <sheetName val="REF_ONLY1"/>
      <sheetName val="PHU_051"/>
      <sheetName val="POS-4_11"/>
      <sheetName val="Rekap_Dc1"/>
      <sheetName val="daftar_harga1"/>
      <sheetName val="FORM_7"/>
      <sheetName val="AHS_(ci,str,ars)"/>
      <sheetName val="RENCANA_KERJA"/>
      <sheetName val="Bill_of_Qty"/>
      <sheetName val="D2_4"/>
      <sheetName val="D4_3_(TE)"/>
      <sheetName val="D5_3_(TF)_"/>
      <sheetName val="D8_3_(TJ)"/>
      <sheetName val="SD_(1)"/>
      <sheetName val="struktur_tdk_dipakai"/>
      <sheetName val="AHS_-_Riel"/>
      <sheetName val="ANALISA_GR?????GAH"/>
      <sheetName val="Surat_Pernyataan"/>
      <sheetName val="610_04"/>
      <sheetName val="H_Satuan4"/>
      <sheetName val="REKAP_1_SECTION3"/>
      <sheetName val="DIREC_COST3"/>
      <sheetName val="form_besi3"/>
      <sheetName val="REKAP_STRUCTURE3"/>
      <sheetName val="Master_1_02"/>
      <sheetName val="lamp__122"/>
      <sheetName val="A-11_Steel_Str_(2)2"/>
      <sheetName val="ANALISA_GRS_TENGAH2"/>
      <sheetName val="GRAND_REKAP2"/>
      <sheetName val="Analisa_&amp;_Upah2"/>
      <sheetName val="Analisa_Upah_&amp;_Bahan_Plum2"/>
      <sheetName val="BAHAN_&amp;_UPAH2"/>
      <sheetName val="Bill_of_Qty_MEP2"/>
      <sheetName val="Basement_Estimate2"/>
      <sheetName val="PLUMBING_22"/>
      <sheetName val="HSTANAH_XLS2"/>
      <sheetName val="FORM_X_COST2"/>
      <sheetName val="HARGA_ME2"/>
      <sheetName val="rab_me_(by_owner)_2"/>
      <sheetName val="BQ_(by_owner)2"/>
      <sheetName val="rab_me_(fisik)2"/>
      <sheetName val="rekap_c2"/>
      <sheetName val="an_el2"/>
      <sheetName val="01A-_RAB2"/>
      <sheetName val="ELEVATED_SLAB2"/>
      <sheetName val="HARGA_MATERIAL2"/>
      <sheetName val="BQ_ARS2"/>
      <sheetName val="bhn_2"/>
      <sheetName val="Analisa_22"/>
      <sheetName val="unit_rate-b32"/>
      <sheetName val="Pos_4-12"/>
      <sheetName val="Harga_2"/>
      <sheetName val="vol__ARS2"/>
      <sheetName val="TOTAL_SPK2"/>
      <sheetName val="Memb_Schd2"/>
      <sheetName val="daftar_Upah2"/>
      <sheetName val="Analisa_Harga_Satuan2"/>
      <sheetName val="Analisa_Upah___Bahan_Plum2"/>
      <sheetName val="HB_2"/>
      <sheetName val="rek_det_1-32"/>
      <sheetName val="FORM_3A1"/>
      <sheetName val="Perhitungan_RAB1"/>
      <sheetName val="Harga_satuan1"/>
      <sheetName val="Indirect_Cost1"/>
      <sheetName val="SERVICES_FEE1"/>
      <sheetName val="BD_Cvl1"/>
      <sheetName val="Erection_SS1"/>
      <sheetName val="3__KONTRAK(stu)1"/>
      <sheetName val="Daf_12"/>
      <sheetName val="Supply_Agrmnt2"/>
      <sheetName val="Harga_Bahan2"/>
      <sheetName val="REF_ONLY2"/>
      <sheetName val="Upah_Bahan1"/>
      <sheetName val="HRG_BHN1"/>
      <sheetName val="Harga_ME_1"/>
      <sheetName val="Analisa_RAB1"/>
      <sheetName val="crewlist_S1"/>
      <sheetName val="PHU_052"/>
      <sheetName val="POS-4_12"/>
      <sheetName val="Rekap_Dc2"/>
      <sheetName val="daftar_harga2"/>
      <sheetName val="i-j__Pengalaman1"/>
      <sheetName val="LIFT_DOM1"/>
      <sheetName val="Currency_Rate1"/>
      <sheetName val="AnalisaSIPIL_RIIL_RAP1"/>
      <sheetName val="RAB_RIIL_kayu1"/>
      <sheetName val="bukan_PNS1"/>
      <sheetName val="Fill_this_out_first___1"/>
      <sheetName val="SUB_TOTAL___1"/>
      <sheetName val="dboard(_asli)1"/>
      <sheetName val="RAB_STR_JETTY_&amp;_F_PENUNJANG1"/>
      <sheetName val="HSA_&amp;_PAB1"/>
      <sheetName val="Harga_Upah_1"/>
      <sheetName val="Analisa_Tekhnis1"/>
      <sheetName val="17_ALS-saluran+BC1"/>
      <sheetName val="HARGA_UPAH1"/>
      <sheetName val="Sewa_Alat-11"/>
      <sheetName val="FORM_71"/>
      <sheetName val="SBDY_Jemb_Tayan1"/>
      <sheetName val="Unit_Rate_Indirect1"/>
      <sheetName val="AHS_(ci,str,ars)1"/>
      <sheetName val="Time_Schedule1"/>
      <sheetName val="PAKET_11"/>
      <sheetName val="SAP"/>
      <sheetName val="NET表"/>
      <sheetName val="BQ表"/>
      <sheetName val="Tataudara"/>
      <sheetName val="REGION"/>
      <sheetName val="OFFGRID"/>
      <sheetName val="Harga Sat."/>
      <sheetName val="TM"/>
      <sheetName val="an. 1"/>
      <sheetName val="Harga_Sat_Das1"/>
      <sheetName val="RENCANA_KERJA1"/>
      <sheetName val="Bill_of_Qty1"/>
      <sheetName val="Mon_Upah1"/>
      <sheetName val="A_Paint_Jotun_Penguard1"/>
      <sheetName val="BOQ_ori1"/>
      <sheetName val="D2_41"/>
      <sheetName val="D4_3_(TE)1"/>
      <sheetName val="D5_3_(TF)_1"/>
      <sheetName val="D8_3_(TJ)1"/>
      <sheetName val="SD_(1)1"/>
      <sheetName val="struktur_tdk_dipakai1"/>
      <sheetName val="anal_pipa1"/>
      <sheetName val="Harsat_Upah1"/>
      <sheetName val="Agregat_Halus_&amp;_Kasar1"/>
      <sheetName val="AHS_-_Riel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Analisa_RAP1"/>
      <sheetName val="Bahan_B1"/>
      <sheetName val="Upah_B1"/>
      <sheetName val="ANALISA_GR?????GAH1"/>
      <sheetName val="Surat_Pernyataan1"/>
      <sheetName val="610_041"/>
      <sheetName val="Jamuan"/>
      <sheetName val="Keanggotaan"/>
      <sheetName val="Majalah"/>
      <sheetName val="Pjk.Kend &amp; Parkir&amp;Tanah"/>
      <sheetName val="Pak Din(510)"/>
      <sheetName val="PBB"/>
      <sheetName val="P.Didik&amp;BinaPeg "/>
      <sheetName val="SPPD"/>
      <sheetName val="Konfirm"/>
      <sheetName val="BOQ SNJ 1"/>
      <sheetName val="DKH CCO 1A"/>
      <sheetName val="DKH CCO 1B R-1"/>
      <sheetName val="PRY 03-1 (Amd1)"/>
      <sheetName val="DHS"/>
      <sheetName val="Anal. Alat"/>
      <sheetName val="antek12a-13"/>
      <sheetName val="BHN-ALAT"/>
      <sheetName val="ANAL_P4"/>
      <sheetName val="ANTEK"/>
      <sheetName val="PRD 01-6(I-II)"/>
      <sheetName val="PRD 01-7 alat"/>
      <sheetName val="5-Alat"/>
      <sheetName val="4-Price"/>
      <sheetName val="4-Quarry"/>
      <sheetName val="7.1(3)"/>
      <sheetName val="Assumption &amp; Dashboard."/>
      <sheetName val="Lumpsum"/>
      <sheetName val="Fixset"/>
      <sheetName val="Sat~Bahu"/>
      <sheetName val="Rate"/>
      <sheetName val="PNT"/>
      <sheetName val="kalibrasi-Tank"/>
      <sheetName val="analisa asumsi Me"/>
      <sheetName val="DIV1"/>
      <sheetName val="prelim"/>
      <sheetName val="ana"/>
      <sheetName val="Man Power"/>
      <sheetName val="Tie Beam GN"/>
      <sheetName val="Tangga GN"/>
      <sheetName val="DIV.2"/>
      <sheetName val="anls space frame"/>
      <sheetName val="hrg.bhn"/>
      <sheetName val="ISIAN"/>
      <sheetName val="tl"/>
      <sheetName val="SOHAR(2nd)"/>
      <sheetName val="Material&amp;Alat"/>
      <sheetName val="Analisa ME"/>
      <sheetName val="DB_Simplex"/>
      <sheetName val="#REF!"/>
      <sheetName val="DIV.9"/>
      <sheetName val="HARGA DASAR"/>
      <sheetName val="PRIST LIST"/>
      <sheetName val="jobset"/>
      <sheetName val="Prod 15-8 str"/>
      <sheetName val="Prod 15-7"/>
      <sheetName val="Prod 15-6"/>
      <sheetName val="Prod 15-5"/>
      <sheetName val="Assetdb"/>
      <sheetName val="PersList"/>
      <sheetName val="AssetPar"/>
      <sheetName val="Sales Parameter"/>
      <sheetName val="DIV.3"/>
      <sheetName val="JADUAL"/>
      <sheetName val="VAC BDWN"/>
      <sheetName val="ANALISA railing"/>
      <sheetName val="RAB AR&amp;STR"/>
      <sheetName val="MT_an"/>
      <sheetName val="Uba"/>
      <sheetName val="Urai _ Guide Post"/>
      <sheetName val="Urai_Galian Tanah"/>
      <sheetName val="harga sat"/>
      <sheetName val="Formula Paket A"/>
      <sheetName val="SCH"/>
      <sheetName val="down-semi-coarse"/>
      <sheetName val="down-semi-fine"/>
      <sheetName val="inner pervious_adjust "/>
      <sheetName val="outer pervious adjust"/>
      <sheetName val="riprap"/>
      <sheetName val="up-semi"/>
      <sheetName val="K3LM"/>
      <sheetName val="HARSAT-lain"/>
      <sheetName val="HARSAT-tanah"/>
      <sheetName val="Hitung"/>
      <sheetName val="Agg Halus &amp; Kasar"/>
      <sheetName val="Analis Upah"/>
      <sheetName val="KEBALAT"/>
      <sheetName val="CRUSER"/>
      <sheetName val="Rupiah"/>
      <sheetName val="data-pendukung"/>
      <sheetName val="MAPDC"/>
      <sheetName val="BILL OF QUAN"/>
      <sheetName val="RABP"/>
      <sheetName val="RATE&amp;FCTR"/>
      <sheetName val="asumsi"/>
      <sheetName val="FL-Cl"/>
      <sheetName val="Brick+Finish"/>
      <sheetName val="BQ EXTERN"/>
      <sheetName val="HSLAIN-LAIN"/>
      <sheetName val="HRPar"/>
      <sheetName val="Daftar Upah, Hrg Bhn &amp; Pralatan"/>
      <sheetName val="Invoice"/>
      <sheetName val="Sales"/>
      <sheetName val="General Intem"/>
      <sheetName val="STR - 2B"/>
      <sheetName val="Faktor Konversi"/>
      <sheetName val="Gorong Aramco"/>
      <sheetName val="BID(RI01)"/>
      <sheetName val="EE-PROP"/>
      <sheetName val="CASH"/>
      <sheetName val="gi"/>
      <sheetName val="DIVI3"/>
      <sheetName val="SPREAD SHEET"/>
      <sheetName val="D &amp; W sizes"/>
      <sheetName val="R"/>
      <sheetName val="ANALISA-SNI"/>
      <sheetName val="Rekap Total"/>
      <sheetName val="Reference"/>
      <sheetName val="BAP"/>
      <sheetName val="KODE"/>
      <sheetName val="bill 3.9"/>
      <sheetName val="STR(CANCEL)"/>
      <sheetName val="3.ALS-STR-PDS"/>
      <sheetName val="BASEMENT"/>
      <sheetName val="ANALISA GR_x005f_x0000__x005f_x005f_x"/>
      <sheetName val="ANALISA SNI'12 "/>
      <sheetName val="TJ1Q47"/>
      <sheetName val="Anas"/>
      <sheetName val="SK"/>
      <sheetName val="Tunduk Panitia"/>
      <sheetName val="Tsuara"/>
      <sheetName val="Titik kabel"/>
      <sheetName val="Bahan&amp;Upah"/>
      <sheetName val="Bhn"/>
      <sheetName val="Prod 02"/>
      <sheetName val="Stock Material"/>
      <sheetName val="EP-PROD-01"/>
      <sheetName val="W-NAD"/>
      <sheetName val="PriceList"/>
      <sheetName val="AnaSch2"/>
      <sheetName val="FORM BQ TL PRATU 4cct"/>
      <sheetName val="Kuantitas &amp; Harga Seg.1"/>
      <sheetName val="Analisa SNI STANDART "/>
      <sheetName val="dayvol WEDI"/>
      <sheetName val="dayvol adibarat"/>
      <sheetName val="ERET"/>
      <sheetName val="KWNTY&amp;HARGA"/>
      <sheetName val="5-ALAT(1)"/>
      <sheetName val="Concrete"/>
      <sheetName val="XL4Test5"/>
      <sheetName val="Eng_Hrs"/>
      <sheetName val="LD calc"/>
      <sheetName val="Formula"/>
      <sheetName val="COSTING Option 1"/>
      <sheetName val="Total Harga"/>
      <sheetName val="ANALISA GR_x005f_x005f_x005f_x005f_x005f_x005f_x0"/>
      <sheetName val="BQ All_2"/>
      <sheetName val="AT"/>
      <sheetName val="No Item"/>
      <sheetName val="rab - persiapan &amp; lantai-1"/>
      <sheetName val="Meth"/>
      <sheetName val="AN-E"/>
      <sheetName val="Rekap Prelim"/>
      <sheetName val="bhn FINAL"/>
      <sheetName val="KET"/>
      <sheetName val="Worksheet"/>
      <sheetName val="Form I"/>
      <sheetName val="sph"/>
      <sheetName val="SP Kapasitas TD"/>
      <sheetName val="AnalisaSIPIL RIIL"/>
      <sheetName val="ALAT1"/>
      <sheetName val="NPV"/>
      <sheetName val="SAT"/>
      <sheetName val="MEBEL1"/>
      <sheetName val="PERPUS1"/>
      <sheetName val="Schedulle "/>
      <sheetName val="BIIL ASLI"/>
      <sheetName val="Isian Biodata"/>
      <sheetName val="TBL_BANTU"/>
      <sheetName val="H_Satuan5"/>
      <sheetName val="REKAP_1_SECTION4"/>
      <sheetName val="DIREC_COST4"/>
      <sheetName val="form_besi4"/>
      <sheetName val="REKAP_STRUCTURE4"/>
      <sheetName val="lamp__123"/>
      <sheetName val="Master_1_03"/>
      <sheetName val="GRAND_REKAP3"/>
      <sheetName val="ANALISA_GRS_TENGAH3"/>
      <sheetName val="A-11_Steel_Str_(2)3"/>
      <sheetName val="HARGA_ME3"/>
      <sheetName val="Analisa_Upah_&amp;_Bahan_Plum3"/>
      <sheetName val="Bill_of_Qty_MEP3"/>
      <sheetName val="BAHAN_&amp;_UPAH3"/>
      <sheetName val="Basement_Estimate3"/>
      <sheetName val="bhn_3"/>
      <sheetName val="Analisa_&amp;_Upah3"/>
      <sheetName val="PLUMBING_23"/>
      <sheetName val="rab_me_(by_owner)_3"/>
      <sheetName val="BQ_(by_owner)3"/>
      <sheetName val="rab_me_(fisik)3"/>
      <sheetName val="HSTANAH_XLS3"/>
      <sheetName val="ELEVATED_SLAB3"/>
      <sheetName val="01A-_RAB3"/>
      <sheetName val="rekap_c3"/>
      <sheetName val="an_el3"/>
      <sheetName val="BQ_ARS3"/>
      <sheetName val="Analisa_23"/>
      <sheetName val="FORM_X_COST3"/>
      <sheetName val="unit_rate-b33"/>
      <sheetName val="HARGA_MATERIAL3"/>
      <sheetName val="Pos_4-13"/>
      <sheetName val="Harga_3"/>
      <sheetName val="vol__ARS3"/>
      <sheetName val="TOTAL_SPK3"/>
      <sheetName val="Memb_Schd3"/>
      <sheetName val="Analisa_Harga_Satuan3"/>
      <sheetName val="Analisa_Upah___Bahan_Plum3"/>
      <sheetName val="daftar_Upah3"/>
      <sheetName val="HB_3"/>
      <sheetName val="rek_det_1-33"/>
      <sheetName val="Daf_13"/>
      <sheetName val="FORM_3A2"/>
      <sheetName val="Perhitungan_RAB2"/>
      <sheetName val="Harga_satuan2"/>
      <sheetName val="Indirect_Cost2"/>
      <sheetName val="SERVICES_FEE2"/>
      <sheetName val="BD_Cvl2"/>
      <sheetName val="Erection_SS2"/>
      <sheetName val="3__KONTRAK(stu)2"/>
      <sheetName val="Supply_Agrmnt3"/>
      <sheetName val="LIFT_DOM2"/>
      <sheetName val="daftar_harga3"/>
      <sheetName val="POS-4_13"/>
      <sheetName val="Rekap_Dc3"/>
      <sheetName val="PHU_053"/>
      <sheetName val="REF_ONLY3"/>
      <sheetName val="Harga_Bahan3"/>
      <sheetName val="RAB_RIIL_kayu2"/>
      <sheetName val="bukan_PNS2"/>
      <sheetName val="Currency_Rate2"/>
      <sheetName val="Upah_Bahan2"/>
      <sheetName val="Harga_ME_2"/>
      <sheetName val="HRG_BHN2"/>
      <sheetName val="Analisa_RAB2"/>
      <sheetName val="crewlist_S2"/>
      <sheetName val="i-j__Pengalaman2"/>
      <sheetName val="AnalisaSIPIL_RIIL_RAP2"/>
      <sheetName val="Fill_this_out_first___2"/>
      <sheetName val="SUB_TOTAL___2"/>
      <sheetName val="dboard(_asli)2"/>
      <sheetName val="RAB_STR_JETTY_&amp;_F_PENUNJANG2"/>
      <sheetName val="HSA_&amp;_PAB2"/>
      <sheetName val="Harga_Upah_2"/>
      <sheetName val="Analisa_Tekhnis2"/>
      <sheetName val="17_ALS-saluran+BC2"/>
      <sheetName val="HARGA_UPAH2"/>
      <sheetName val="Sewa_Alat-12"/>
      <sheetName val="FORM_72"/>
      <sheetName val="SBDY_Jemb_Tayan2"/>
      <sheetName val="Unit_Rate_Indirect2"/>
      <sheetName val="AHS_(ci,str,ars)2"/>
      <sheetName val="Time_Schedule2"/>
      <sheetName val="PAKET_12"/>
      <sheetName val="Harga_Sat_Das2"/>
      <sheetName val="RENCANA_KERJA2"/>
      <sheetName val="struktur_tdk_dipakai2"/>
      <sheetName val="Bill_of_Qty2"/>
      <sheetName val="Mon_Upah2"/>
      <sheetName val="A_Paint_Jotun_Penguard2"/>
      <sheetName val="BOQ_ori2"/>
      <sheetName val="D2_42"/>
      <sheetName val="D4_3_(TE)2"/>
      <sheetName val="D5_3_(TF)_2"/>
      <sheetName val="D8_3_(TJ)2"/>
      <sheetName val="SD_(1)2"/>
      <sheetName val="anal_pipa2"/>
      <sheetName val="Harsat_Upah2"/>
      <sheetName val="Agregat_Halus_&amp;_Kasar2"/>
      <sheetName val="AHS_-_Riel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Analisa_RAP2"/>
      <sheetName val="Bahan_B2"/>
      <sheetName val="Upah_B2"/>
      <sheetName val="ANALISA_GR?????GAH2"/>
      <sheetName val="Surat_Pernyataan2"/>
      <sheetName val="610_042"/>
      <sheetName val="Analisa_(ok_punya)"/>
      <sheetName val="BQ_PABX"/>
      <sheetName val="RAB_REVISI"/>
      <sheetName val="Door_&amp;_Window_Podium"/>
      <sheetName val="San_PD"/>
      <sheetName val="Analisa_Prov'07"/>
      <sheetName val="Anal_"/>
      <sheetName val="NEX24_DB"/>
      <sheetName val="BAHAN_"/>
      <sheetName val="Rekap_Direct_Cost"/>
      <sheetName val="2__Informasi1"/>
      <sheetName val="HASAT_DASAR1"/>
      <sheetName val="Uraian_Teknis1"/>
      <sheetName val="HRG_BAHAN_&amp;_UPAH_okk"/>
      <sheetName val="Analis_Kusen_okk"/>
      <sheetName val="Ana__PU"/>
      <sheetName val="Hrg_Upah_Bhn"/>
      <sheetName val="DAFTAR_HARGA_BAHAN_"/>
      <sheetName val="Bill_rekap"/>
      <sheetName val="Pjk_Kend_&amp;_Parkir&amp;Tanah"/>
      <sheetName val="Pak_Din(510)"/>
      <sheetName val="P_Didik&amp;BinaPeg_"/>
      <sheetName val="Harga_Bahan_&amp;_Upah"/>
      <sheetName val="1_B"/>
      <sheetName val="Perm__Test"/>
      <sheetName val="Kuantitas_&amp;_Harga"/>
      <sheetName val="Str_A"/>
      <sheetName val="Analisa_Tend"/>
      <sheetName val="fill_in_first"/>
      <sheetName val="Unit_Cost"/>
      <sheetName val="ANALISA_GR"/>
      <sheetName val="DFT__HRG_BHN___UPAH"/>
      <sheetName val="ANALISA_STR___ARS"/>
      <sheetName val="DF-7_(2)"/>
      <sheetName val="ANALISA_GR_____GAH"/>
      <sheetName val="Harga_bahan-1"/>
      <sheetName val="DETAIL_POS_123"/>
      <sheetName val="Harsat_Bahan"/>
      <sheetName val="Bill_4_1"/>
      <sheetName val="Daftar_Staff"/>
      <sheetName val="H_Satuan_Dasar"/>
      <sheetName val="Isolasi_Luar_Dalam"/>
      <sheetName val="Isolasi_Luar"/>
      <sheetName val="H_SAT"/>
      <sheetName val="10_yr_val"/>
      <sheetName val="Harsat_Pekerjaan"/>
      <sheetName val="HPP_TOTAL"/>
      <sheetName val="HPP_3_Tower"/>
      <sheetName val="Sumber_Daya"/>
      <sheetName val="Anls_Hrg_Sat"/>
      <sheetName val="OP__PERJAM"/>
      <sheetName val="K_Lokal"/>
      <sheetName val="B__PERSONIL"/>
      <sheetName val="Daftar_Upah,_Hrg_Bhn_&amp;_Pralatan"/>
      <sheetName val="DRUP_(ASLI)"/>
      <sheetName val="SAT_EL"/>
      <sheetName val="Analisa_Harga_Sat"/>
      <sheetName val="Lamp_-3"/>
      <sheetName val="Lamp_-6"/>
      <sheetName val="PV_Harga_Sat"/>
      <sheetName val="Analisa_Alat"/>
      <sheetName val="Analisa_Alat_Dredger"/>
      <sheetName val="Analisa_Tehnik_1"/>
      <sheetName val="Analisa_Tehnik"/>
      <sheetName val="Pendukung_1"/>
      <sheetName val="Pek_Tanah"/>
      <sheetName val="AT_B&amp;B"/>
      <sheetName val="COST_SUMM"/>
      <sheetName val="Sec_I_ML"/>
      <sheetName val="Har_Sat"/>
      <sheetName val="TATA_UDARA"/>
      <sheetName val="ANALISA_GR_x005f_x0000__x005f_x0000__x005f_x0000_"/>
      <sheetName val="Rekap_Prelim"/>
      <sheetName val="Unit_Price"/>
      <sheetName val="analisa_panel"/>
      <sheetName val="Man_Power"/>
      <sheetName val="ITB COST"/>
      <sheetName val="sch-KONS"/>
      <sheetName val="Unit Rate"/>
      <sheetName val="(ANALISA-lain)"/>
      <sheetName val="time"/>
      <sheetName val="SCDL"/>
      <sheetName val="analisa rev"/>
      <sheetName val="HRGA SATUAN UPAH-BAHAN"/>
      <sheetName val="3-DIV8"/>
      <sheetName val="Variabel"/>
      <sheetName val="Rekap Biaya"/>
      <sheetName val="Harsat-Isal"/>
      <sheetName val="analisa BM"/>
      <sheetName val="rap rinci"/>
      <sheetName val="DIVISI 3"/>
      <sheetName val="4+000"/>
      <sheetName val="Breakdown"/>
      <sheetName val="Analisa Quarry"/>
      <sheetName val="own"/>
      <sheetName val="HST"/>
      <sheetName val="Uph&amp;bhn"/>
      <sheetName val="LIST MATERIAL"/>
      <sheetName val="P&amp;L98"/>
      <sheetName val="BQ-Arun"/>
      <sheetName val="bqmpaloc"/>
      <sheetName val="Bilang"/>
      <sheetName val="RANGKUMAN"/>
      <sheetName val="REK"/>
      <sheetName val="MPU"/>
      <sheetName val="MAJ"/>
      <sheetName val="MET-utama"/>
      <sheetName val="MET"/>
      <sheetName val="MOB"/>
      <sheetName val="URAI"/>
      <sheetName val="PLANT"/>
      <sheetName val="BATU"/>
      <sheetName val="DLAT"/>
      <sheetName val="DLAT (2)"/>
      <sheetName val="SCHED"/>
      <sheetName val="STAF"/>
      <sheetName val="MET-RUT"/>
      <sheetName val="DLAMP"/>
      <sheetName val="RUT"/>
      <sheetName val="LAL - PASAR PAGI "/>
      <sheetName val="DivVII"/>
      <sheetName val="DataTeknis"/>
      <sheetName val="meth hsl nego"/>
      <sheetName val="Rekap "/>
      <sheetName val="Kurva S"/>
      <sheetName val="ANALISA GR_x0000__x"/>
      <sheetName val="ANALISA GR_x0"/>
      <sheetName val="Pro-Base"/>
      <sheetName val="B-Ops-KS"/>
      <sheetName val="Bill Of Quantity"/>
      <sheetName val="FINISHING"/>
      <sheetName val="ANALISA GR___"/>
      <sheetName val="ANALISA_GR_____GAH1"/>
      <sheetName val="STR"/>
      <sheetName val="ANALYS EXTERN"/>
      <sheetName val="H-Upah"/>
      <sheetName val="DASHB"/>
      <sheetName val="2.1"/>
      <sheetName val="2.2"/>
      <sheetName val="2.3"/>
      <sheetName val="2.4"/>
      <sheetName val="2.5"/>
      <sheetName val="2.6"/>
      <sheetName val="2.7"/>
      <sheetName val="3.1"/>
      <sheetName val="3.10"/>
      <sheetName val="3.11"/>
      <sheetName val="3.12"/>
      <sheetName val="3.2"/>
      <sheetName val="3.3"/>
      <sheetName val="3.4"/>
      <sheetName val="3.8"/>
      <sheetName val="3.9"/>
      <sheetName val="K"/>
      <sheetName val="Markup"/>
      <sheetName val="Daftar Harga Satuan Gaji"/>
      <sheetName val="Daftar Harga Satuan Bahan"/>
      <sheetName val="Soi 08"/>
      <sheetName val="Generalofact"/>
      <sheetName val="预算"/>
      <sheetName val="TTTram"/>
      <sheetName val="BQ Pivot utk Analisa &amp; SDBP "/>
      <sheetName val="M+U Pivot"/>
      <sheetName val="Fin Sum"/>
      <sheetName val="DATA BASE"/>
      <sheetName val="Surat"/>
      <sheetName val="Surat2"/>
      <sheetName val="Daftar Alat"/>
      <sheetName val="skets"/>
      <sheetName val="Up &amp; bhn"/>
      <sheetName val="lap-bulan"/>
      <sheetName val="L3-Calculation"/>
      <sheetName val="an.el"/>
      <sheetName val="An.AC &amp; Plb"/>
      <sheetName val="bau-6"/>
      <sheetName val="prd01-5"/>
      <sheetName val="Data-Masukan"/>
      <sheetName val="Budget"/>
      <sheetName val="Cashflow"/>
      <sheetName val="h.sat-bbm"/>
      <sheetName val="ANAL-SEC II"/>
      <sheetName val="ANAL-SEC III"/>
      <sheetName val="General_Intem"/>
      <sheetName val="PRY_03-1_(Amd1)"/>
      <sheetName val="STR_-_2B"/>
      <sheetName val="VAC_BDWN"/>
      <sheetName val="ANALISA_GR_x005f_x005f_x005f_x0000__x005f_x005f_x"/>
      <sheetName val="RANGE_BAHAN"/>
      <sheetName val="BOQ_SNJ_1"/>
      <sheetName val="DKH_CCO_1A"/>
      <sheetName val="DKH_CCO_1B_R-1"/>
      <sheetName val="Anal__Alat"/>
      <sheetName val="PRD_01-6(I-II)"/>
      <sheetName val="PRD_01-7_alat"/>
      <sheetName val="7_1(3)"/>
      <sheetName val="Formula_Paket_A"/>
      <sheetName val="inner_pervious_adjust_"/>
      <sheetName val="outer_pervious_adjust"/>
      <sheetName val="Urai___Guide_Post"/>
      <sheetName val="Urai_Galian_Tanah"/>
      <sheetName val="Agg_Halus_&amp;_Kasar"/>
      <sheetName val="Analis_Upah"/>
      <sheetName val="ANALISA_railing"/>
      <sheetName val="RAB_AR&amp;STR"/>
      <sheetName val="Prod_15-8_str"/>
      <sheetName val="Prod_15-7"/>
      <sheetName val="Prod_15-6"/>
      <sheetName val="Prod_15-5"/>
      <sheetName val="analisa_el"/>
      <sheetName val="Master_Edit"/>
      <sheetName val="Analis_harga"/>
      <sheetName val="HarDas-Ops_"/>
      <sheetName val="DIV_9"/>
      <sheetName val="HARGA_DASAR"/>
      <sheetName val="PRIST_LIST"/>
      <sheetName val="Sales_Parameter"/>
      <sheetName val="DIV_3"/>
      <sheetName val="BILL_OF_QUAN"/>
      <sheetName val="analisa_asumsi_Me"/>
      <sheetName val="Soi_08"/>
      <sheetName val="prog_mgu"/>
      <sheetName val="DAFFIN"/>
      <sheetName val="calc-2"/>
      <sheetName val="Perhitungan KC ke SUBKON"/>
      <sheetName val="CAT"/>
      <sheetName val="surat "/>
      <sheetName val="Ajuan"/>
      <sheetName val="Hit"/>
      <sheetName val="D7(1)"/>
      <sheetName val="BREAKDOWN(철거설치)"/>
      <sheetName val="Volume"/>
      <sheetName val="22"/>
      <sheetName val="Upah &amp; Bahan"/>
      <sheetName val="keb-BHN"/>
      <sheetName val="sche"/>
      <sheetName val="MK"/>
      <sheetName val="DAF-BAHAN"/>
      <sheetName val="DAF-UPAH"/>
      <sheetName val=" "/>
      <sheetName val="Alat B"/>
      <sheetName val="a.h ars sum"/>
      <sheetName val="a.h ars"/>
      <sheetName val="3"/>
      <sheetName val="FP"/>
      <sheetName val="PLB"/>
      <sheetName val="IN."/>
      <sheetName val="In"/>
      <sheetName val="Projects"/>
      <sheetName val="komp"/>
      <sheetName val="3-DIV4"/>
      <sheetName val="schtng"/>
      <sheetName val="schbhn"/>
      <sheetName val="schalt"/>
      <sheetName val="DEF"/>
      <sheetName val="H-SAT"/>
      <sheetName val="gvl"/>
      <sheetName val="3-DIV7"/>
      <sheetName val="D.BOARD"/>
      <sheetName val="PERALATAN PROYEK GOL III A"/>
      <sheetName val="Cashflow_ref"/>
      <sheetName val="SUB &amp; mandor"/>
      <sheetName val="alt1"/>
      <sheetName val="HS Alat"/>
      <sheetName val="Div 9 - Harian"/>
      <sheetName val="Div 2 - Drainase"/>
      <sheetName val="Input Data"/>
      <sheetName val="mst_prod_material"/>
      <sheetName val="inventory_stock_movement"/>
      <sheetName val="7.공정표"/>
      <sheetName val="NC-CM"/>
      <sheetName val="rekaprab"/>
      <sheetName val="DAFMAT"/>
      <sheetName val="DAPRO"/>
      <sheetName val="M+MC"/>
      <sheetName val="DB"/>
      <sheetName val="Analisa Harga"/>
      <sheetName val="DK&amp;H"/>
      <sheetName val="HARGA ALAT"/>
      <sheetName val="TRNS-C1"/>
      <sheetName val="I-ME"/>
      <sheetName val="Finishing Warehouse"/>
      <sheetName val="Inputdata"/>
      <sheetName val="L-Mechanical"/>
      <sheetName val="MAP 1-2"/>
      <sheetName val="CODE"/>
      <sheetName val="Irregular Income"/>
      <sheetName val="FE-1770.P1"/>
      <sheetName val="Variables"/>
      <sheetName val="INPUT AGST"/>
      <sheetName val="rkpm 2003"/>
      <sheetName val="BABY"/>
      <sheetName val="BBM-03"/>
      <sheetName val="DIV7-BM"/>
      <sheetName val="box culvert"/>
      <sheetName val="NP (4)"/>
      <sheetName val="Batal"/>
      <sheetName val="B.1"/>
      <sheetName val="B.10"/>
      <sheetName val="B.11"/>
      <sheetName val="B.12"/>
      <sheetName val="B.13"/>
      <sheetName val="B.14"/>
      <sheetName val="B.15"/>
      <sheetName val="B.16"/>
      <sheetName val="B.17"/>
      <sheetName val="B.18"/>
      <sheetName val="B.2"/>
      <sheetName val="B.20"/>
      <sheetName val="B.21"/>
      <sheetName val="B.22"/>
      <sheetName val="B.23"/>
      <sheetName val="B.24"/>
      <sheetName val="B.25"/>
      <sheetName val="B.26"/>
      <sheetName val="B.28"/>
      <sheetName val="B.29"/>
      <sheetName val="B.3"/>
      <sheetName val="B.30"/>
      <sheetName val="B.4"/>
      <sheetName val="B.5"/>
      <sheetName val="B.6"/>
      <sheetName val="B.7"/>
      <sheetName val="B.8"/>
      <sheetName val="Pgr Jl.I.Bale"/>
      <sheetName val="Rekap Bill"/>
      <sheetName val="Menu"/>
      <sheetName val="div4"/>
      <sheetName val="div71"/>
      <sheetName val="div7"/>
      <sheetName val="div31"/>
      <sheetName val="div3"/>
      <sheetName val=" REKAP B GEDUNG PRAMUKA"/>
      <sheetName val="A PENDOPO"/>
      <sheetName val="pond"/>
      <sheetName val="dind"/>
      <sheetName val="kayu"/>
      <sheetName val="langit"/>
      <sheetName val="B. GEDUNG PRAMUKA"/>
      <sheetName val="SURAT PENAWARAN"/>
      <sheetName val=" REKAP A PENDOPO"/>
      <sheetName val="Jadwal"/>
      <sheetName val="Alat (1)"/>
      <sheetName val="Daftar Harga Upah dan Bahan"/>
      <sheetName val="An_Harga"/>
      <sheetName val="LAM 3"/>
      <sheetName val="HPS"/>
      <sheetName val="Anl.+"/>
      <sheetName val="LCATAL"/>
      <sheetName val="Sheet7"/>
      <sheetName val="Data Upah"/>
      <sheetName val="DIV.1"/>
      <sheetName val="F ALARM"/>
      <sheetName val="BEP"/>
      <sheetName val="Bgn-Ingg PLANTATION"/>
      <sheetName val="HITUNG-HPP,25"/>
      <sheetName val="Hrn I"/>
      <sheetName val="Hrn II"/>
      <sheetName val="Hrn III"/>
      <sheetName val="qc reading"/>
      <sheetName val="Kurs"/>
      <sheetName val="Morang"/>
      <sheetName val="AnalisaBOW"/>
      <sheetName val="memory"/>
      <sheetName val="An_Basic"/>
      <sheetName val="Catatan"/>
      <sheetName val="3.2.2 (Rincian)"/>
      <sheetName val="PHT"/>
      <sheetName val="AN. SCAFOLDING"/>
      <sheetName val="divI"/>
      <sheetName val="Hst,upah"/>
      <sheetName val="Hst_mat"/>
      <sheetName val="PM"/>
      <sheetName val="TJ.JATI"/>
      <sheetName val="RBP- 2"/>
      <sheetName val="Galian 1"/>
      <sheetName val="lampiran"/>
      <sheetName val="DIV.8"/>
      <sheetName val="SAPON"/>
      <sheetName val="Pengalaman"/>
      <sheetName val="ENC.14"/>
      <sheetName val="3Div7"/>
      <sheetName val="D Harga"/>
      <sheetName val="15.Irr. Struc.Work"/>
      <sheetName val="16.Pipe Inst."/>
      <sheetName val="4__PEK__LUAR"/>
      <sheetName val="Pemindahan_Penduduk_"/>
      <sheetName val="Unit_Rate"/>
      <sheetName val="DIV_8"/>
      <sheetName val="7_공정표"/>
      <sheetName val="Galian_1"/>
      <sheetName val="1_General_"/>
      <sheetName val="REKAP__(1)"/>
      <sheetName val="2703_1"/>
      <sheetName val="Assumption_&amp;_Dashboard_"/>
      <sheetName val="H_Sat_Jembatan"/>
      <sheetName val="3_2_2_(Rincian)"/>
      <sheetName val="AN__SCAFOLDING"/>
      <sheetName val="Harga_Kabel"/>
      <sheetName val="BOM_BMS"/>
      <sheetName val="Daf-3_1_2_Pintu,_Jendela,_TWA"/>
      <sheetName val="Daf-3_1_4_Plafond_TWA"/>
      <sheetName val="Valve_PL"/>
      <sheetName val="Peralatan_PL"/>
      <sheetName val="Fill_this_out_first___3"/>
      <sheetName val="ANALISA_GR???"/>
      <sheetName val="Rekap_Total"/>
      <sheetName val="Rekap_Biaya"/>
      <sheetName val="_SAT_PL"/>
      <sheetName val="RAB_SEKRETARIAT_(1)"/>
      <sheetName val="4-Basic_Price"/>
      <sheetName val="Faktor_Konversi"/>
      <sheetName val="DLAT_(2)"/>
      <sheetName val="Daftar_Alat"/>
      <sheetName val="ANALISA_GR_x005f_x0000__x"/>
      <sheetName val="AnalisaSIPIL_RIIL"/>
      <sheetName val="UP-MAT-ALT"/>
      <sheetName val="Hardas Material"/>
      <sheetName val="Hardas Upah+Subkon"/>
      <sheetName val="SP17"/>
      <sheetName val="HSPK"/>
      <sheetName val="SD"/>
      <sheetName val="camp"/>
      <sheetName val="adukan "/>
      <sheetName val="bhan"/>
      <sheetName val="itempek"/>
      <sheetName val="Cdg"/>
      <sheetName val="Item1"/>
      <sheetName val="Item2"/>
      <sheetName val="tanah"/>
      <sheetName val="kapalat"/>
      <sheetName val="Proses"/>
      <sheetName val="Item3"/>
      <sheetName val="Item5"/>
      <sheetName val="Item6"/>
      <sheetName val="Item7"/>
      <sheetName val="Item8"/>
      <sheetName val="Pareto"/>
      <sheetName val="Item10"/>
      <sheetName val="Gorong-2"/>
      <sheetName val="H-quarry"/>
      <sheetName val="Pas-batu"/>
      <sheetName val="Resiko"/>
      <sheetName val="Vol K.225"/>
      <sheetName val="Titip"/>
      <sheetName val="AWAL"/>
      <sheetName val="NP7"/>
      <sheetName val="Rab-EL-"/>
      <sheetName val="tb. besi"/>
      <sheetName val="Satuan Dasar"/>
      <sheetName val="Input_hari"/>
      <sheetName val="Input_Cuaca"/>
      <sheetName val="DATA_UMUM"/>
      <sheetName val="TE TS FA LAN MATV"/>
      <sheetName val="갑지"/>
      <sheetName val="spl"/>
      <sheetName val="HRG- UPAH"/>
      <sheetName val="個案9411"/>
      <sheetName val="MUA"/>
      <sheetName val="MSTR"/>
      <sheetName val="Tuk Koef"/>
      <sheetName val="HRG DSR APP"/>
      <sheetName val="Hrgdsrupah"/>
      <sheetName val="ANALISA WIKA"/>
      <sheetName val="Harga bahan _ upah"/>
      <sheetName val="SNI 21-3-09"/>
      <sheetName val="Rincian Biaya RKM I"/>
      <sheetName val="kriteria sgl"/>
      <sheetName val="ANALISA_GR_____GAH2"/>
      <sheetName val="Category detail"/>
      <sheetName val="RKP PLUMBING"/>
      <sheetName val="Hua Yang Quarterly"/>
      <sheetName val="Lead Schedule"/>
      <sheetName val="Gal tanah"/>
      <sheetName val="finalj"/>
      <sheetName val="Formulir 7.6"/>
      <sheetName val="sulteng"/>
      <sheetName val="sultra"/>
      <sheetName val="Dash"/>
      <sheetName val="REK S-CURVE"/>
      <sheetName val="S-CURVE"/>
      <sheetName val="12.ANS"/>
      <sheetName val="LIST"/>
      <sheetName val="PK1"/>
      <sheetName val="REKAP Package I"/>
      <sheetName val="Material-mr"/>
      <sheetName val="REMUNERASISTANDAR"/>
      <sheetName val="TABEL-DETASIR"/>
      <sheetName val="D_harga"/>
      <sheetName val="산근"/>
      <sheetName val="ANA-C"/>
      <sheetName val="upahbahan"/>
      <sheetName val="Uph+bahan"/>
      <sheetName val="BOOQ"/>
      <sheetName val="RAP1"/>
      <sheetName val="tgl"/>
      <sheetName val="Rate Analysis"/>
      <sheetName val="DATAOKT"/>
      <sheetName val="C.S.A"/>
      <sheetName val="정부노임단가"/>
      <sheetName val="RAB (A) (2)"/>
      <sheetName val="Pay Items"/>
      <sheetName val="전기일위대가"/>
      <sheetName val="COPING"/>
      <sheetName val="단가"/>
      <sheetName val="시설물일위"/>
      <sheetName val="실행철강하도"/>
      <sheetName val="FIRE FIGHTING"/>
      <sheetName val="GVL§CT"/>
      <sheetName val="Daf Alat"/>
      <sheetName val="Jdw Alat"/>
      <sheetName val="Schedule"/>
      <sheetName val="S Penawar"/>
      <sheetName val="O"/>
      <sheetName val="LOADDAT"/>
      <sheetName val="Rekap Anl"/>
      <sheetName val="analisa2"/>
      <sheetName val="Schedule Master"/>
      <sheetName val="HRG-DASAR"/>
      <sheetName val="labarugi"/>
      <sheetName val="neraca"/>
      <sheetName val="BPDP"/>
      <sheetName val="HGS Jan 2007"/>
      <sheetName val="PENYAMBUNGAN DAYA"/>
      <sheetName val="M2 SQUARE (C)"/>
      <sheetName val="Marka Jalan"/>
      <sheetName val="PENDAHULUAN"/>
      <sheetName val="PAGAR PEMBATAS JALAN"/>
      <sheetName val="Rambu-rambu"/>
      <sheetName val="Rigid Beton"/>
      <sheetName val="Separator "/>
      <sheetName val="ST CAROLUS (C)"/>
      <sheetName val="REKAP A BESAR"/>
      <sheetName val="extern"/>
      <sheetName val="Pivot Table"/>
      <sheetName val="anal-drainase,tanah&amp;ps batu"/>
      <sheetName val="anal-beton"/>
      <sheetName val="anal-aspal"/>
      <sheetName val="PSPR"/>
      <sheetName val="Gaji Pokok"/>
      <sheetName val="T. Proyek-Jabatan"/>
      <sheetName val="T. Lokasi"/>
      <sheetName val="T. Rumah"/>
      <sheetName val="T. Transport"/>
      <sheetName val="Install Time+Cost"/>
      <sheetName val="UP MINOR"/>
      <sheetName val="DISCLAIMER"/>
      <sheetName val="%"/>
      <sheetName val="MAJOR"/>
      <sheetName val="Peta Quarry"/>
      <sheetName val="Perhitungan Mobilisasi Alat"/>
      <sheetName val="Lalu Lintas"/>
      <sheetName val="Jembatan Sementara"/>
      <sheetName val="Analisa K3"/>
      <sheetName val="4-Analisa Quarry"/>
      <sheetName val="4-Formulir harga bahan"/>
      <sheetName val="Peta Quarry (2)"/>
      <sheetName val="5-ALAT(2)"/>
      <sheetName val="Agg A"/>
      <sheetName val="Agg B dan S"/>
      <sheetName val="Agg C"/>
      <sheetName val="Agg  CBR 60"/>
      <sheetName val="Rekap (2)"/>
      <sheetName val="BOQ (2)"/>
      <sheetName val="jangka aktu pelaksanaan (2)"/>
      <sheetName val="D1"/>
      <sheetName val="D2"/>
      <sheetName val="D3"/>
      <sheetName val="D5"/>
      <sheetName val="D6 (2)"/>
      <sheetName val="D7(2)"/>
      <sheetName val="D8(1)"/>
      <sheetName val="D8(2)"/>
      <sheetName val="D9"/>
      <sheetName val="D10 LS-Rutin"/>
      <sheetName val="D10 Kuantitas"/>
      <sheetName val="D10 Analisa HSP"/>
      <sheetName val="W"/>
      <sheetName val="Alat R"/>
      <sheetName val="RD dokter ORNG 3 70"/>
      <sheetName val="적용환율"/>
      <sheetName val="EARTH WORKS"/>
      <sheetName val="eq_data"/>
      <sheetName val="CUACA"/>
      <sheetName val="DHS AC"/>
      <sheetName val="Config"/>
      <sheetName val="INPUT HARIAN"/>
      <sheetName val="BQ (M&amp;E)"/>
      <sheetName val="1~3"/>
      <sheetName val="TS (A3)"/>
      <sheetName val="Grand summary"/>
      <sheetName val="Plumbing"/>
      <sheetName val="TABEL"/>
      <sheetName val="A, B, C, D, E"/>
      <sheetName val="FA"/>
      <sheetName val="SOUND"/>
      <sheetName val="CCTV"/>
      <sheetName val="ACCESS"/>
      <sheetName val="GPON"/>
      <sheetName val="RACK_EC"/>
      <sheetName val="GR_EC"/>
      <sheetName val="Contents"/>
      <sheetName val="insentif"/>
      <sheetName val="rab lt 2 bo"/>
      <sheetName val="Up"/>
      <sheetName val="2016-405 MR"/>
      <sheetName val="2017-458RAG&amp;MR"/>
      <sheetName val="Reloc &amp; Living Cost"/>
      <sheetName val="Sal"/>
      <sheetName val="U&amp;B"/>
      <sheetName val="Analisa K"/>
      <sheetName val="3-DIV3"/>
      <sheetName val="310000 CABANG V"/>
      <sheetName val="P-3"/>
      <sheetName val="analisa print"/>
      <sheetName val="Har-sat finish"/>
      <sheetName val="D-3 (M)"/>
      <sheetName val="D-7 (M)"/>
      <sheetName val="Hsatbahan"/>
      <sheetName val="HB"/>
      <sheetName val="igp-popno"/>
      <sheetName val="RAB 1"/>
      <sheetName val="KAN. LOKAL"/>
      <sheetName val="tulang"/>
      <sheetName val="hit.BKMM"/>
      <sheetName val="INFORMASI UMUM"/>
      <sheetName val="Form 1"/>
      <sheetName val="H SATUAN"/>
      <sheetName val="Report detil kondisi"/>
      <sheetName val="81+200"/>
      <sheetName val="CONTRIBUSI"/>
      <sheetName val="ANALIS WIL 1"/>
      <sheetName val="PLATE bataco"/>
      <sheetName val="Analisa "/>
      <sheetName val="RAB ME"/>
      <sheetName val="analis RSUD"/>
      <sheetName val="Urugan Pasir"/>
      <sheetName val="Dashboard"/>
      <sheetName val="An.1"/>
      <sheetName val="An.3"/>
      <sheetName val="An.2"/>
      <sheetName val="bhn_FINAL"/>
      <sheetName val="Analisa_Gabungan"/>
      <sheetName val="Irregular_Income"/>
      <sheetName val="FE-1770_P1"/>
      <sheetName val="B_-_Norelec"/>
      <sheetName val="an__1"/>
      <sheetName val="anls_space_frame"/>
      <sheetName val="Analisa_SNI_STANDART_"/>
      <sheetName val="Analis_Kusen_1_ESKALASI"/>
      <sheetName val="Hrn_I"/>
      <sheetName val="Hrn_II"/>
      <sheetName val="Hrn_III"/>
      <sheetName val="Bgn-Ingg_PLANTATION"/>
      <sheetName val="ANALISA_GR_x005f_x005f_x0"/>
      <sheetName val="DIV_2"/>
      <sheetName val="Marshal"/>
      <sheetName val="Harsat Alat"/>
      <sheetName val="BP1_23"/>
      <sheetName val="311208"/>
      <sheetName val="jpr"/>
      <sheetName val="REG TOTAL"/>
      <sheetName val="SKKP_1"/>
      <sheetName val="Bastille"/>
      <sheetName val="A+Supl."/>
      <sheetName val="7"/>
      <sheetName val="REKAP_ARSITEKTUR."/>
      <sheetName val="IMPORT"/>
      <sheetName val="IV. Arsitek (MC 0)"/>
      <sheetName val="Peralatan (2)"/>
      <sheetName val="An Biaya.Kons (SNI)"/>
      <sheetName val="Daftar Harga Bahan"/>
      <sheetName val="An Biaya Kons.Pek.Kayu &amp; Atap"/>
      <sheetName val="3_Anl_SNI"/>
      <sheetName val="H_Satuan6"/>
      <sheetName val="REKAP_1_SECTION5"/>
      <sheetName val="DIREC_COST5"/>
      <sheetName val="form_besi5"/>
      <sheetName val="REKAP_STRUCTURE5"/>
      <sheetName val="Master_1_04"/>
      <sheetName val="lamp__124"/>
      <sheetName val="ANALISA_GRS_TENGAH4"/>
      <sheetName val="GRAND_REKAP4"/>
      <sheetName val="A-11_Steel_Str_(2)4"/>
      <sheetName val="HSTANAH_XLS4"/>
      <sheetName val="FORM_X_COST4"/>
      <sheetName val="BAHAN_&amp;_UPAH4"/>
      <sheetName val="Analisa_Upah_&amp;_Bahan_Plum4"/>
      <sheetName val="Analisa_&amp;_Upah4"/>
      <sheetName val="BQ_ARS4"/>
      <sheetName val="PLUMBING_24"/>
      <sheetName val="Analisa_RAB3"/>
      <sheetName val="rekap_c4"/>
      <sheetName val="an_el4"/>
      <sheetName val="Pos_4-14"/>
      <sheetName val="Harga_4"/>
      <sheetName val="vol__ARS4"/>
      <sheetName val="TOTAL_SPK4"/>
      <sheetName val="Bill_of_Qty_MEP4"/>
      <sheetName val="Basement_Estimate4"/>
      <sheetName val="HARGA_ME4"/>
      <sheetName val="Analisa_24"/>
      <sheetName val="REF_ONLY4"/>
      <sheetName val="unit_rate-b34"/>
      <sheetName val="HARGA_MATERIAL4"/>
      <sheetName val="Analisa_Harga_Satuan4"/>
      <sheetName val="ELEVATED_SLAB4"/>
      <sheetName val="rab_me_(by_owner)_4"/>
      <sheetName val="BQ_(by_owner)4"/>
      <sheetName val="rab_me_(fisik)4"/>
      <sheetName val="Memb_Schd4"/>
      <sheetName val="daftar_Upah4"/>
      <sheetName val="Upah_Bahan3"/>
      <sheetName val="01A-_RAB4"/>
      <sheetName val="Analisa_Upah___Bahan_Plum4"/>
      <sheetName val="bhn_4"/>
      <sheetName val="Supply_Agrmnt4"/>
      <sheetName val="Harga_Bahan4"/>
      <sheetName val="Daf_14"/>
      <sheetName val="Harga_ME_3"/>
      <sheetName val="HB_4"/>
      <sheetName val="rek_det_1-34"/>
      <sheetName val="RENCANA_KERJA3"/>
      <sheetName val="daftar_harga4"/>
      <sheetName val="POS-4_14"/>
      <sheetName val="Rekap_Dc4"/>
      <sheetName val="PHU_054"/>
      <sheetName val="Harga_satuan3"/>
      <sheetName val="Indirect_Cost3"/>
      <sheetName val="SERVICES_FEE3"/>
      <sheetName val="BD_Cvl3"/>
      <sheetName val="Erection_SS3"/>
      <sheetName val="crewlist_S3"/>
      <sheetName val="LIFT_DOM3"/>
      <sheetName val="dboard(_asli)3"/>
      <sheetName val="RAB_STR_JETTY_&amp;_F_PENUNJANG3"/>
      <sheetName val="Currency_Rate3"/>
      <sheetName val="FORM_3A3"/>
      <sheetName val="Perhitungan_RAB3"/>
      <sheetName val="RAB_RIIL_kayu3"/>
      <sheetName val="Unit_Rate_Indirect3"/>
      <sheetName val="i-j__Pengalaman3"/>
      <sheetName val="3__KONTRAK(stu)3"/>
      <sheetName val="HRG_BHN3"/>
      <sheetName val="Fill_this_out_first___4"/>
      <sheetName val="AnalisaSIPIL_RIIL_RAP3"/>
      <sheetName val="SUB_TOTAL___3"/>
      <sheetName val="HSA_&amp;_PAB3"/>
      <sheetName val="Harga_Upah_3"/>
      <sheetName val="A_Paint_Jotun_Penguard3"/>
      <sheetName val="BOQ_ori3"/>
      <sheetName val="Mon_Upah3"/>
      <sheetName val="D2_43"/>
      <sheetName val="D4_3_(TE)3"/>
      <sheetName val="D5_3_(TF)_3"/>
      <sheetName val="D8_3_(TJ)3"/>
      <sheetName val="Kuantitas_&amp;_Harga1"/>
      <sheetName val="AHS_(ci,str,ars)3"/>
      <sheetName val="anal_pipa3"/>
      <sheetName val="Harsat_Upah3"/>
      <sheetName val="PAKET_13"/>
      <sheetName val="Analisa_Tekhnis3"/>
      <sheetName val="bukan_PNS3"/>
      <sheetName val="17_ALS-saluran+BC3"/>
      <sheetName val="HARGA_UPAH3"/>
      <sheetName val="Sewa_Alat-13"/>
      <sheetName val="FORM_73"/>
      <sheetName val="SBDY_Jemb_Tayan3"/>
      <sheetName val="610_043"/>
      <sheetName val="Door_&amp;_Window_Podium1"/>
      <sheetName val="San_PD1"/>
      <sheetName val="Analisa_RAP3"/>
      <sheetName val="Bahan_B3"/>
      <sheetName val="Upah_B3"/>
      <sheetName val="Str_A1"/>
      <sheetName val="Analisa_Tend1"/>
      <sheetName val="Time_Schedule3"/>
      <sheetName val="struktur_tdk_dipakai3"/>
      <sheetName val="Bill_of_Qty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2__Informasi2"/>
      <sheetName val="Unit_Cost1"/>
      <sheetName val="BQ_PABX1"/>
      <sheetName val="NEX24_DB1"/>
      <sheetName val="Surat_Pernyataan3"/>
      <sheetName val="Anal_1"/>
      <sheetName val="ANALISA_GR?????GAH3"/>
      <sheetName val="DF-7_(2)1"/>
      <sheetName val="ANALISA_GR1"/>
      <sheetName val="BAHAN_1"/>
      <sheetName val="Harga_bahan-11"/>
      <sheetName val="DETAIL_POS_1231"/>
      <sheetName val="Harsat_Bahan1"/>
      <sheetName val="2703_11"/>
      <sheetName val="Rekap_Direct_Cost1"/>
      <sheetName val="H_SAT1"/>
      <sheetName val="Analisa_Prov'071"/>
      <sheetName val="Agregat_Halus_&amp;_Kasar3"/>
      <sheetName val="Uraian_Teknis2"/>
      <sheetName val="SD_(1)3"/>
      <sheetName val="Harga_Sat_Das3"/>
      <sheetName val="Isolasi_Luar_Dalam1"/>
      <sheetName val="Isolasi_Luar1"/>
      <sheetName val="Harsat_Pekerjaan1"/>
      <sheetName val="Harga_Bahan_&amp;_Upah1"/>
      <sheetName val="HASAT_DASAR2"/>
      <sheetName val="fill_in_first1"/>
      <sheetName val="Bill_rekap1"/>
      <sheetName val="DFT__HRG_BHN___UPAH1"/>
      <sheetName val="ANALISA_STR___ARS1"/>
      <sheetName val="COST_SUMM1"/>
      <sheetName val="RAB_REVISI1"/>
      <sheetName val="10_yr_val1"/>
      <sheetName val="H_Satuan_Dasar1"/>
      <sheetName val="HPP_TOTAL1"/>
      <sheetName val="HPP_3_Tower1"/>
      <sheetName val="Har_Sat1"/>
      <sheetName val="HRG_BAHAN_&amp;_UPAH_okk1"/>
      <sheetName val="Analis_Kusen_okk1"/>
      <sheetName val="Ana__PU1"/>
      <sheetName val="1_B1"/>
      <sheetName val="Perm__Test1"/>
      <sheetName val="Sec_I_ML1"/>
      <sheetName val="Assumption_&amp;_Dashboard_1"/>
      <sheetName val="Bill_4_11"/>
      <sheetName val="Daftar_Staff1"/>
      <sheetName val="Analisa_(ok_punya)1"/>
      <sheetName val="SAT_EL1"/>
      <sheetName val="DRUP_(ASLI)1"/>
      <sheetName val="Anls_Hrg_Sat1"/>
      <sheetName val="Unit_Price1"/>
      <sheetName val="analisa_panel1"/>
      <sheetName val="analisa_el1"/>
      <sheetName val="AHS_-_Riel3"/>
      <sheetName val="Rekap_Prelim1"/>
      <sheetName val="VAC_BDWN1"/>
      <sheetName val="bhn_FINAL1"/>
      <sheetName val="ANALISA_GR_x005f_x0000__x005f_x0000__x00001"/>
      <sheetName val="4__PEK__LUAR1"/>
      <sheetName val="Analisa_Gabungan1"/>
      <sheetName val="HarDas-Ops_1"/>
      <sheetName val="TATA_UDARA1"/>
      <sheetName val="Sumber_Daya1"/>
      <sheetName val="OP__PERJAM1"/>
      <sheetName val="K_Lokal1"/>
      <sheetName val="B__PERSONIL1"/>
      <sheetName val="1_General_1"/>
      <sheetName val="REKAP__(1)1"/>
      <sheetName val="Hrg_Upah_Bhn1"/>
      <sheetName val="DAFTAR_HARGA_BAHAN_1"/>
      <sheetName val="RANGE_BAHAN1"/>
      <sheetName val="ANALISA_GR_x005f_x005f_x005f_x0000__x005f_x005f_1"/>
      <sheetName val="Man_Power1"/>
      <sheetName val="Fill_this_out_first___5"/>
      <sheetName val="Valve_PL1"/>
      <sheetName val="Peralatan_PL1"/>
      <sheetName val="Daftar_Upah,_Hrg_Bhn_&amp;_Pralata1"/>
      <sheetName val="ANALISA_railing1"/>
      <sheetName val="RAB_AR&amp;STR1"/>
      <sheetName val="Irregular_Income1"/>
      <sheetName val="FE-1770_P11"/>
      <sheetName val="B_-_Norelec1"/>
      <sheetName val="_SAT_PL1"/>
      <sheetName val="RAB_SEKRETARIAT_(1)1"/>
      <sheetName val="an__11"/>
      <sheetName val="Analisa_Harga_Sat1"/>
      <sheetName val="Lamp_-31"/>
      <sheetName val="Lamp_-61"/>
      <sheetName val="PV_Harga_Sat1"/>
      <sheetName val="Analisa_Alat1"/>
      <sheetName val="Analisa_Alat_Dredger1"/>
      <sheetName val="Analisa_Tehnik_11"/>
      <sheetName val="Analisa_Tehnik1"/>
      <sheetName val="Pendukung_11"/>
      <sheetName val="Pek_Tanah1"/>
      <sheetName val="AT_B&amp;B1"/>
      <sheetName val="Master_Edit1"/>
      <sheetName val="Analis_harga1"/>
      <sheetName val="anls_space_frame1"/>
      <sheetName val="Analisa_SNI_STANDART_1"/>
      <sheetName val="Analis_Kusen_1_ESKALASI1"/>
      <sheetName val="H_Sat_Jembatan1"/>
      <sheetName val="Hrn_I1"/>
      <sheetName val="Hrn_II1"/>
      <sheetName val="Hrn_III1"/>
      <sheetName val="BOQ_SNJ_11"/>
      <sheetName val="DKH_CCO_1A1"/>
      <sheetName val="DKH_CCO_1B_R-11"/>
      <sheetName val="Anal__Alat1"/>
      <sheetName val="PRD_01-6(I-II)1"/>
      <sheetName val="PRD_01-7_alat1"/>
      <sheetName val="Pjk_Kend_&amp;_Parkir&amp;Tanah1"/>
      <sheetName val="Pak_Din(510)1"/>
      <sheetName val="P_Didik&amp;BinaPeg_1"/>
      <sheetName val="Bgn-Ingg_PLANTATION1"/>
      <sheetName val="ANALISA_GR_x005f_x0000__x1"/>
      <sheetName val="ANALISA_GR_x005f_x005f_x01"/>
      <sheetName val="DIV_21"/>
      <sheetName val="SUMBER"/>
      <sheetName val="hrg-sat.pek"/>
      <sheetName val="Bea Op Alat"/>
      <sheetName val="Alat Berat"/>
      <sheetName val="Kuantitas_&amp;_Harga_Seg_1"/>
      <sheetName val="_REKAP_B_GEDUNG_PRAMUKA"/>
      <sheetName val="A_PENDOPO"/>
      <sheetName val="B__GEDUNG_PRAMUKA"/>
      <sheetName val="SURAT_PENAWARAN"/>
      <sheetName val="_REKAP_A_PENDOPO"/>
      <sheetName val="Daftar Harga Satuan"/>
      <sheetName val=" AnaBah"/>
      <sheetName val="PENUTUP ATAP"/>
      <sheetName val="Hidden"/>
      <sheetName val="ANA-HRG"/>
      <sheetName val="Meto"/>
      <sheetName val="HS BHN&amp;UPAH"/>
      <sheetName val="srtberkas"/>
      <sheetName val="HASIL USAHA 2011"/>
      <sheetName val="divII"/>
      <sheetName val="K. 111"/>
      <sheetName val="k211"/>
      <sheetName val="k224"/>
      <sheetName val="K225"/>
      <sheetName val="K 311A"/>
      <sheetName val="k514"/>
      <sheetName val="K710"/>
      <sheetName val="K715"/>
      <sheetName val="K728"/>
      <sheetName val="K. 810"/>
      <sheetName val="UPAH DAN BAHAN"/>
      <sheetName val="B.T"/>
      <sheetName val="見積計算2005年 "/>
      <sheetName val="BAOP"/>
      <sheetName val="Inkindo 2015"/>
      <sheetName val="BQ_Pipeline Eva_pek"/>
      <sheetName val="BID"/>
      <sheetName val="WF "/>
      <sheetName val="総括表"/>
      <sheetName val="Pegawai"/>
      <sheetName val="IMPUT"/>
      <sheetName val="FORM_BQ_TL_PRATU_4cct"/>
      <sheetName val="Sicamec + Insulator"/>
      <sheetName val="ITS"/>
      <sheetName val="ANALISA_GR_____GAH3"/>
      <sheetName val="Harga_Kabel1"/>
      <sheetName val="ANALISA_GR???1"/>
      <sheetName val="BOM_BMS1"/>
      <sheetName val="Tie_Beam_GN"/>
      <sheetName val="Tangga_GN"/>
      <sheetName val="Harga_Sat_"/>
      <sheetName val="PRY_03-1_(Amd1)1"/>
      <sheetName val="7_1(3)1"/>
      <sheetName val="BoQ_C4"/>
      <sheetName val="Daf-3_1_2_Pintu,_Jendela,_TWA1"/>
      <sheetName val="Daf-3_1_4_Plafond_TWA1"/>
      <sheetName val="BQ_Pivot_utk_Analisa_&amp;_SDBP_"/>
      <sheetName val="M+U_Pivot"/>
      <sheetName val="Fin_Sum"/>
      <sheetName val="Unit_Rate1"/>
      <sheetName val="Rekap_Total1"/>
      <sheetName val="Rekap_Biaya1"/>
      <sheetName val="analisa_BM"/>
      <sheetName val="DLAT_(2)1"/>
      <sheetName val="rap_rinci"/>
      <sheetName val="DIVISI_3"/>
      <sheetName val="ANALYS_EXTERN"/>
      <sheetName val="BQ_EXTERN"/>
      <sheetName val="An_1"/>
      <sheetName val="An_3"/>
      <sheetName val="An_2"/>
      <sheetName val="Daftar_Alat1"/>
      <sheetName val="Pemindahan_Penduduk_1"/>
      <sheetName val="4-Basic_Price1"/>
      <sheetName val="Faktor_Konversi1"/>
      <sheetName val="3_2_2_(Rincian)1"/>
      <sheetName val="AN__SCAFOLDING1"/>
      <sheetName val="Daftar_Harga_Satuan_Gaji"/>
      <sheetName val="Daftar_Harga_Satuan_Bahan"/>
      <sheetName val="analisa_asumsi_Me1"/>
      <sheetName val="Tunduk_Panitia"/>
      <sheetName val="rab_-_persiapan_&amp;_lantai-1"/>
      <sheetName val="No_Item"/>
      <sheetName val="General_Intem1"/>
      <sheetName val="STR_-_2B1"/>
      <sheetName val="INPUT_AGST"/>
      <sheetName val="rkpm_2003"/>
      <sheetName val="box_culvert"/>
      <sheetName val="NP_(4)"/>
      <sheetName val="Urai___Guide_Post1"/>
      <sheetName val="Urai_Galian_Tanah1"/>
      <sheetName val="Formula_Paket_A1"/>
      <sheetName val="inner_pervious_adjust_1"/>
      <sheetName val="outer_pervious_adjust1"/>
      <sheetName val="Agg_Halus_&amp;_Kasar1"/>
      <sheetName val="Analis_Upah1"/>
      <sheetName val="DIV_91"/>
      <sheetName val="PRIST_LIST1"/>
      <sheetName val="Prod_15-8_str1"/>
      <sheetName val="Prod_15-71"/>
      <sheetName val="Prod_15-61"/>
      <sheetName val="Prod_15-51"/>
      <sheetName val="Sales_Parameter1"/>
      <sheetName val="DIV_31"/>
      <sheetName val="BILL_OF_QUAN1"/>
      <sheetName val="ANALISA_GR_x"/>
      <sheetName val="ANALISA_GR_x0"/>
      <sheetName val="an_el5"/>
      <sheetName val="An_AC_&amp;_Plb"/>
      <sheetName val="B_1"/>
      <sheetName val="B_10"/>
      <sheetName val="B_11"/>
      <sheetName val="B_12"/>
      <sheetName val="B_13"/>
      <sheetName val="B_14"/>
      <sheetName val="B_15"/>
      <sheetName val="B_16"/>
      <sheetName val="B_17"/>
      <sheetName val="B_18"/>
      <sheetName val="B_2"/>
      <sheetName val="B_20"/>
      <sheetName val="B_21"/>
      <sheetName val="B_22"/>
      <sheetName val="B_23"/>
      <sheetName val="B_24"/>
      <sheetName val="B_25"/>
      <sheetName val="B_26"/>
      <sheetName val="B_28"/>
      <sheetName val="B_29"/>
      <sheetName val="B_3"/>
      <sheetName val="B_30"/>
      <sheetName val="B_4"/>
      <sheetName val="B_5"/>
      <sheetName val="B_6"/>
      <sheetName val="B_7"/>
      <sheetName val="B_8"/>
      <sheetName val="Analisa_Harga"/>
      <sheetName val="Pgr_Jl_I_Bale"/>
      <sheetName val="Rekap_Bill"/>
      <sheetName val="Alat_B"/>
      <sheetName val="a_h_ars_sum"/>
      <sheetName val="a_h_ars"/>
      <sheetName val="Harsat_Alat"/>
      <sheetName val="meth_hsl_nego"/>
      <sheetName val="Rekap_"/>
      <sheetName val="Kurva_S"/>
      <sheetName val="2_2"/>
      <sheetName val="15_Irr__Struc_Work"/>
      <sheetName val="16_Pipe_Inst_"/>
      <sheetName val="Analisa_ME"/>
      <sheetName val="SPREAD_SHEET"/>
      <sheetName val="D_&amp;_W_sizes"/>
      <sheetName val="ANALISA_GR_x005f_x0000__x005f_x005f_x"/>
      <sheetName val="bill_3_9"/>
      <sheetName val="3_ALS-STR-PDS"/>
      <sheetName val="ITB_COST"/>
      <sheetName val="Tuk_Koef"/>
      <sheetName val="LD_calc"/>
      <sheetName val="COSTING_Option_1"/>
      <sheetName val="REG_TOTAL"/>
      <sheetName val="dayvol_WEDI"/>
      <sheetName val="dayvol_adibarat"/>
      <sheetName val="Gorong_Aramco"/>
      <sheetName val="LIST_MATERIAL"/>
      <sheetName val="Pek_persiapan"/>
      <sheetName val="_"/>
      <sheetName val="DATA_BASE"/>
      <sheetName val="Prod_02"/>
      <sheetName val="Stock_Material"/>
      <sheetName val="2_1"/>
      <sheetName val="2_3"/>
      <sheetName val="2_4"/>
      <sheetName val="2_5"/>
      <sheetName val="2_6"/>
      <sheetName val="2_7"/>
      <sheetName val="3_1"/>
      <sheetName val="3_10"/>
      <sheetName val="3_11"/>
      <sheetName val="3_12"/>
      <sheetName val="3_2"/>
      <sheetName val="3_3"/>
      <sheetName val="3_4"/>
      <sheetName val="3_8"/>
      <sheetName val="3_9"/>
      <sheetName val="harga_sat"/>
      <sheetName val="LAL_-_PASAR_PAGI_"/>
      <sheetName val="Analisa_Quarry"/>
      <sheetName val="Upah_&amp;_Bahan"/>
      <sheetName val="Bill_Of_Quantity"/>
      <sheetName val="Data_Upah"/>
      <sheetName val="BQ_All_2"/>
      <sheetName val="DIV_1"/>
      <sheetName val="IN_"/>
      <sheetName val="iNT__Kotak_Lt_3"/>
      <sheetName val="ANALISA_GR___"/>
      <sheetName val="TJ_JATI"/>
      <sheetName val="RBP-_2"/>
      <sheetName val="HRG-_UPAH"/>
      <sheetName val="Soi_081"/>
      <sheetName val="ANALISA_GR_x005f_x005f_x005f_x005f_x005f_x005f_x0"/>
      <sheetName val="Up_&amp;_bhn"/>
      <sheetName val="h_sat-bbm"/>
      <sheetName val="ANAL-SEC_II"/>
      <sheetName val="ANAL-SEC_III"/>
      <sheetName val="Perhitungan_KC_ke_SUBKON"/>
      <sheetName val="surat_"/>
      <sheetName val="ANALISA_SNI'12_"/>
      <sheetName val="Titik_kabel"/>
      <sheetName val="Total_Harga"/>
      <sheetName val="Alat_(1)"/>
      <sheetName val="Daftar_Harga_Upah_dan_Bahan"/>
      <sheetName val="LAM_3"/>
      <sheetName val="Anl_+"/>
      <sheetName val="Form_I"/>
      <sheetName val="SP_Kapasitas_TD"/>
      <sheetName val="D_BOARD"/>
      <sheetName val="PERALATAN_PROYEK_GOL_III_A"/>
      <sheetName val="SUB_&amp;_mandor"/>
      <sheetName val="HS_Alat"/>
      <sheetName val="Div_9_-_Harian"/>
      <sheetName val="Div_2_-_Drainase"/>
      <sheetName val="Input_Data"/>
      <sheetName val="7_공정표1"/>
      <sheetName val="HRG_DSR_APP"/>
      <sheetName val="ANALISA_WIKA"/>
      <sheetName val="Schedulle_"/>
      <sheetName val="adukan_"/>
      <sheetName val="Vol_K_225"/>
      <sheetName val="Rekap_Anl"/>
      <sheetName val="Category_detail"/>
      <sheetName val="RKP_PLUMBING"/>
      <sheetName val="Hua_Yang_Quarterly"/>
      <sheetName val="Lead_Schedule"/>
      <sheetName val="Gal_tanah"/>
      <sheetName val="Galian_11"/>
      <sheetName val="Schedule_Master"/>
      <sheetName val="Isian_Biodata"/>
      <sheetName val="HGS_Jan_2007"/>
      <sheetName val="PENYAMBUNGAN_DAYA"/>
      <sheetName val="M2_SQUARE_(C)"/>
      <sheetName val="Marka_Jalan"/>
      <sheetName val="PAGAR_PEMBATAS_JALAN"/>
      <sheetName val="Rigid_Beton"/>
      <sheetName val="Separator_"/>
      <sheetName val="ST_CAROLUS_(C)"/>
      <sheetName val="Rate_Analysis"/>
      <sheetName val="C_S_A"/>
      <sheetName val="RAB_(A)_(2)"/>
      <sheetName val="Pay_Items"/>
      <sheetName val="FIRE_FIGHTING"/>
      <sheetName val="REKAP_A_BESAR"/>
      <sheetName val="DIV_81"/>
      <sheetName val="AnalisaSIPIL_RIIL1"/>
      <sheetName val="ENC_14"/>
      <sheetName val="qc_reading"/>
      <sheetName val="Pivot_Table"/>
      <sheetName val="anal-drainase,tanah&amp;ps_batu"/>
      <sheetName val="Gaji_Pokok"/>
      <sheetName val="T__Proyek-Jabatan"/>
      <sheetName val="T__Lokasi"/>
      <sheetName val="T__Rumah"/>
      <sheetName val="T__Transport"/>
      <sheetName val="F_ALARM"/>
      <sheetName val="Hardas_Material"/>
      <sheetName val="Hardas_Upah+Subkon"/>
      <sheetName val="Satuan_Dasar"/>
      <sheetName val="TE_TS_FA_LAN_MATV"/>
      <sheetName val="BIIL_ASLI"/>
      <sheetName val="ANALISA_A-Persiapan"/>
      <sheetName val="ANALISA_B-Pek_tanah"/>
      <sheetName val="ANALISA_C-Pek__pondasi"/>
      <sheetName val="ANALISA_D-Dinding"/>
      <sheetName val="ANALISA_E-Plesteran"/>
      <sheetName val="ANALISA_F-Pek_Kayu"/>
      <sheetName val="ANALISA_G-Pek__beton"/>
      <sheetName val="ANALISA_J-Pek__Sanitasi"/>
      <sheetName val="ANALISA_K-Besi_n_aluminium"/>
      <sheetName val="ANALISA_N-Pek__pengecatan"/>
      <sheetName val="ANALISA_Q-Pek__Air_Bersih"/>
      <sheetName val="Grand_summary"/>
      <sheetName val="REK_S-CURVE"/>
      <sheetName val="Formulir_7_6"/>
      <sheetName val="tb__besi"/>
      <sheetName val="Harga_bahan___upah"/>
      <sheetName val="SNI_21-3-09"/>
      <sheetName val="Rincian_Biaya_RKM_I"/>
      <sheetName val="kriteria_sgl"/>
      <sheetName val="12_ANS"/>
      <sheetName val="REKAP_Package_I"/>
      <sheetName val="Daf_Alat"/>
      <sheetName val="Jdw_Alat"/>
      <sheetName val="S_Penawar"/>
      <sheetName val="ANALIS_WIL_1"/>
      <sheetName val="PLATE_bataco"/>
      <sheetName val="MAP_1-2"/>
      <sheetName val="Analisa_"/>
      <sheetName val="RAB_ME"/>
      <sheetName val="analis_RSUD"/>
      <sheetName val="Urugan_Pasir"/>
      <sheetName val="HARGA_ALAT"/>
      <sheetName val="KAN__LOKAL"/>
      <sheetName val="Report_detil_kondisi"/>
      <sheetName val="TS_(A3)"/>
      <sheetName val="INPUT_HARIAN"/>
      <sheetName val="BQ_(M&amp;E)"/>
      <sheetName val="A,_B,_C,_D,_E"/>
      <sheetName val="Finishing_Warehouse"/>
      <sheetName val="2016-405_MR"/>
      <sheetName val="Reloc_&amp;_Living_Cost"/>
      <sheetName val="Analisa_K"/>
      <sheetName val="310000_CABANG_V"/>
      <sheetName val="Alat_Berat"/>
      <sheetName val="UP_MINOR"/>
      <sheetName val="Sensitive"/>
      <sheetName val="BQ Arsit"/>
      <sheetName val="An HarSatPek"/>
      <sheetName val="Sat Bah &amp; Up"/>
      <sheetName val="ahs_utama"/>
      <sheetName val="info"/>
      <sheetName val="2-Genset print"/>
      <sheetName val="FLANGE"/>
      <sheetName val="VALVE"/>
      <sheetName val="DaftarHarga"/>
      <sheetName val="Master Schedule"/>
      <sheetName val="Permanent info"/>
      <sheetName val="S.BAHAN"/>
      <sheetName val="S.UPAH"/>
      <sheetName val="rate-alat"/>
      <sheetName val="Rekap Analisa"/>
      <sheetName val="PL SPP per ton"/>
      <sheetName val="TEKNIS"/>
      <sheetName val="HS-2"/>
      <sheetName val="Uraian Upah"/>
      <sheetName val="input data umum"/>
      <sheetName val="Parameter"/>
      <sheetName val="HARGA_DASAR1"/>
      <sheetName val="BQ_Arsit"/>
      <sheetName val="An_HarSatPek"/>
      <sheetName val="Sat_Bah_&amp;_Up"/>
      <sheetName val="2-Genset_print"/>
      <sheetName val="B_T"/>
      <sheetName val="RAB-NEGO"/>
      <sheetName val="BQ29"/>
      <sheetName val="Hsatuan-OK"/>
      <sheetName val="EXTERNAL WORK"/>
      <sheetName val="STOK MAT"/>
      <sheetName val="MAP GAB"/>
      <sheetName val="GP-WB"/>
      <sheetName val="tetrapod"/>
      <sheetName val="RAB &amp; RCO OWNER VERS."/>
      <sheetName val="telp"/>
      <sheetName val="BASIC-PRICE"/>
      <sheetName val="SDMTA"/>
      <sheetName val="SDM"/>
      <sheetName val="RKP_BOQ"/>
      <sheetName val="P-2"/>
      <sheetName val="P-5"/>
      <sheetName val="P-6"/>
      <sheetName val="Sales Rental"/>
      <sheetName val="DBKoef"/>
      <sheetName val="HR Detail"/>
      <sheetName val="TOTAL UPAH"/>
      <sheetName val="PRY 01-8"/>
      <sheetName val="T.material"/>
      <sheetName val="3-DIV1"/>
      <sheetName val="quarry"/>
      <sheetName val="DATA PROYEK"/>
      <sheetName val="BasicPrice"/>
      <sheetName val="PP"/>
      <sheetName val="AnalAdjust"/>
      <sheetName val="Student"/>
      <sheetName val="analisa SNI"/>
      <sheetName val="KH.L"/>
      <sheetName val="6"/>
      <sheetName val="7.L"/>
      <sheetName val="RBP3"/>
      <sheetName val="DC"/>
      <sheetName val="pondasi"/>
      <sheetName val="21"/>
      <sheetName val="311"/>
      <sheetName val="715"/>
      <sheetName val="811"/>
      <sheetName val="AK-2004 (2)"/>
      <sheetName val="Metod TWR"/>
      <sheetName val="Volume 1"/>
      <sheetName val="HARGA SATUAN UPAH &amp; BAHAN"/>
      <sheetName val="BIAYA ALAT"/>
      <sheetName val="AHSP"/>
      <sheetName val="DHSBU"/>
      <sheetName val="time-scdh"/>
      <sheetName val="milydpp"/>
      <sheetName val="upah bahan "/>
      <sheetName val="Sat JAdi"/>
      <sheetName val="Analisa  (2)"/>
      <sheetName val="Tracking Schedule R-1"/>
      <sheetName val="Cash Flow bulanan"/>
      <sheetName val="harga-alat"/>
      <sheetName val="hrg-dsr"/>
      <sheetName val="Meth "/>
      <sheetName val="Consumable"/>
      <sheetName val="Equipment"/>
      <sheetName val="Labor"/>
      <sheetName val="sleksi"/>
      <sheetName val="TS MINGGUAN rev (2)"/>
      <sheetName val="LIST ANHARSAT"/>
      <sheetName val="320000 CABANG VI"/>
      <sheetName val="PConsCS"/>
      <sheetName val="VK ARS"/>
      <sheetName val="B _ Norelec"/>
      <sheetName val="POS 1"/>
      <sheetName val="POS 2"/>
      <sheetName val="Administration"/>
      <sheetName val="Ware House"/>
      <sheetName val="HELIPAD"/>
      <sheetName val="Hunian Staf"/>
      <sheetName val="Kantin"/>
      <sheetName val="Klinik"/>
      <sheetName val="Mosque"/>
      <sheetName val="Pemadam Kebakaran"/>
      <sheetName val="Gd. Rekreasi &amp; olah Raga"/>
      <sheetName val="Site Plan"/>
      <sheetName val="SPBU"/>
      <sheetName val="Fin-Bengkel"/>
      <sheetName val="Fin-Showroom"/>
      <sheetName val="Hal_Pagar"/>
      <sheetName val="Str-Bengkel"/>
      <sheetName val="Str-Showroom"/>
      <sheetName val="SNI FIX"/>
      <sheetName val="Analisa STR"/>
      <sheetName val="K'9"/>
      <sheetName val="5"/>
      <sheetName val="Harga Satuan Bahan"/>
      <sheetName val="lh"/>
      <sheetName val="Bill 2.3"/>
      <sheetName val="Bill 2.5B"/>
      <sheetName val="Bill 2.1"/>
      <sheetName val="ANEX1"/>
      <sheetName val="Input Jurnal."/>
      <sheetName val="Rp Banten"/>
      <sheetName val="Penyusutan Kendaraan"/>
      <sheetName val="DDJAN05"/>
      <sheetName val="Blk-Mnl"/>
      <sheetName val="Klm-Mnl"/>
      <sheetName val="D2(Final)"/>
      <sheetName val="pipa porusc(6&quot;)"/>
      <sheetName val="SAT-UP"/>
      <sheetName val="bahan SNI"/>
      <sheetName val="DUTCH CONE"/>
      <sheetName val="ANALISA SNI'07rootsREV"/>
      <sheetName val="Bill.2. PL - SUPPLY A"/>
      <sheetName val="SAT PL"/>
      <sheetName val="DU&amp;B"/>
      <sheetName val="TMS Llg"/>
      <sheetName val="URAIAN "/>
      <sheetName val="LS-Rutin"/>
      <sheetName val="hs-str"/>
      <sheetName val="hs_str"/>
      <sheetName val="Rincian ME"/>
      <sheetName val="After LoI"/>
      <sheetName val="uph bhn"/>
      <sheetName val="main summary"/>
      <sheetName val="ABSEN"/>
      <sheetName val="UPAH_B_KAS"/>
      <sheetName val="UPAH_B_KAS _2_"/>
      <sheetName val="T_TANGAN"/>
      <sheetName val="trans"/>
      <sheetName val="RAB NEGO 17.01.18"/>
      <sheetName val="Param"/>
      <sheetName val="Monitor"/>
      <sheetName val="AnAlat"/>
      <sheetName val="hasat"/>
      <sheetName val="HPP_19_"/>
      <sheetName val="029Cikeas00"/>
      <sheetName val="KPB-Alat"/>
      <sheetName val="KPB-BAHAN"/>
      <sheetName val="KPB-BANK"/>
      <sheetName val="KPB-BUA"/>
      <sheetName val="KPB-PP"/>
      <sheetName val="KPB-SAR"/>
      <sheetName val="KPB-SUBKON"/>
      <sheetName val="KPB-UPAH"/>
      <sheetName val="KRB-BUA"/>
      <sheetName val="KRB-ALT"/>
      <sheetName val="KRB-BANK"/>
      <sheetName val="KRB-PP"/>
      <sheetName val="KRB-SAR"/>
      <sheetName val="KRB-SUB"/>
      <sheetName val="KRB-UPH"/>
      <sheetName val="Prd 1-01"/>
      <sheetName val="Prd 1-02"/>
      <sheetName val="PDCC"/>
      <sheetName val="TRBP"/>
      <sheetName val="SPI GMBH"/>
      <sheetName val="UK"/>
      <sheetName val="SPI"/>
      <sheetName val="SSI"/>
      <sheetName val="Syntegra"/>
      <sheetName val="Tariptunda"/>
      <sheetName val="BAHAN 2017"/>
      <sheetName val="Dsr"/>
      <sheetName val="Break Down Alat"/>
      <sheetName val="1.2"/>
      <sheetName val="HARVEST02"/>
      <sheetName val="Analisa Alat Berat"/>
      <sheetName val="3Div7a"/>
      <sheetName val="CPar"/>
      <sheetName val="RANGE"/>
      <sheetName val="Mark UP"/>
      <sheetName val="Jdw A_M_T"/>
      <sheetName val="Lamp -5"/>
      <sheetName val="Pivot 1"/>
      <sheetName val="Pivot 1 (2)"/>
      <sheetName val="Pivot 1 (3)"/>
      <sheetName val="Pivot 1 (4)"/>
      <sheetName val="Analisa Tehnik Alat"/>
      <sheetName val="ANAL.PROD.ALAT"/>
      <sheetName val="Earth, Concrete, Pile"/>
      <sheetName val="Soil factor"/>
      <sheetName val="ANAL.BOW"/>
      <sheetName val="ITEM"/>
      <sheetName val="BL"/>
      <sheetName val="REKAP_2"/>
      <sheetName val="ANA-TOOLS-KKA"/>
      <sheetName val="Price Persiapan dan Penunjang"/>
      <sheetName val="rincian A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BQ25"/>
      <sheetName val="Sheet9"/>
      <sheetName val="Vibro_Roller"/>
      <sheetName val="hit str"/>
      <sheetName val="Pekerjaan "/>
      <sheetName val="K210"/>
      <sheetName val="P3"/>
      <sheetName val="MA035"/>
      <sheetName val="Mk Marka"/>
      <sheetName val="Mk Base"/>
      <sheetName val="Por"/>
      <sheetName val="Tabel Bantu &amp; Lembar Soal"/>
      <sheetName val="1.1.Barrette pile"/>
      <sheetName val="Qty_pile"/>
      <sheetName val="Steel_slab"/>
      <sheetName val="Steel_tank"/>
      <sheetName val="Steel_wall"/>
      <sheetName val="D2.2"/>
      <sheetName val="ANALHASA"/>
      <sheetName val="anal.alat"/>
      <sheetName val="TPI"/>
      <sheetName val="Mob (2)"/>
      <sheetName val="NerSubsis"/>
      <sheetName val="HPSI-Portion"/>
      <sheetName val="4SM00369 &amp; 4SM00370 "/>
      <sheetName val="L_23"/>
      <sheetName val="TSS"/>
      <sheetName val="A.STUAN"/>
      <sheetName val="S Curve Renc. RAP"/>
      <sheetName val="Rencana Anggaran Biaya"/>
      <sheetName val="analisa_rev"/>
      <sheetName val="bahan,upah,alat"/>
      <sheetName val="ANALISA SNI'07(Bangli)"/>
      <sheetName val="HARGA RAP"/>
      <sheetName val="Berat Vol"/>
      <sheetName val="4-MVAC"/>
      <sheetName val="DAF-4"/>
      <sheetName val="41_9_36_3"/>
      <sheetName val="Daftar upah &amp; material"/>
      <sheetName val="OFF"/>
      <sheetName val="NP (2)"/>
      <sheetName val="3-DI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 refreshError="1"/>
      <sheetData sheetId="767" refreshError="1"/>
      <sheetData sheetId="768" refreshError="1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 refreshError="1"/>
      <sheetData sheetId="798" refreshError="1"/>
      <sheetData sheetId="799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/>
      <sheetData sheetId="941"/>
      <sheetData sheetId="942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/>
      <sheetData sheetId="984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 refreshError="1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/>
      <sheetData sheetId="1229"/>
      <sheetData sheetId="1230" refreshError="1"/>
      <sheetData sheetId="1231"/>
      <sheetData sheetId="1232"/>
      <sheetData sheetId="1233" refreshError="1"/>
      <sheetData sheetId="1234" refreshError="1"/>
      <sheetData sheetId="1235" refreshError="1"/>
      <sheetData sheetId="1236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/>
      <sheetData sheetId="1422"/>
      <sheetData sheetId="1423"/>
      <sheetData sheetId="1424"/>
      <sheetData sheetId="1425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/>
      <sheetData sheetId="1618"/>
      <sheetData sheetId="1619" refreshError="1"/>
      <sheetData sheetId="1620">
        <row r="32">
          <cell r="A32">
            <v>0</v>
          </cell>
        </row>
      </sheetData>
      <sheetData sheetId="1621">
        <row r="32">
          <cell r="A32">
            <v>0</v>
          </cell>
        </row>
      </sheetData>
      <sheetData sheetId="1622">
        <row r="32">
          <cell r="A32">
            <v>0</v>
          </cell>
        </row>
      </sheetData>
      <sheetData sheetId="1623"/>
      <sheetData sheetId="1624">
        <row r="32">
          <cell r="A32">
            <v>0</v>
          </cell>
        </row>
      </sheetData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 refreshError="1"/>
      <sheetData sheetId="1726" refreshError="1"/>
      <sheetData sheetId="1727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/>
      <sheetData sheetId="1763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Prov'07"/>
      <sheetName val="000000"/>
      <sheetName val="00000"/>
      <sheetName val="Bahan Prov'07"/>
      <sheetName val="Upah Prov'07"/>
      <sheetName val="Rekap 2 Bubunan"/>
      <sheetName val="2 Bubunan"/>
      <sheetName val="Perhit 2 Bubunan"/>
      <sheetName val="Rekap 3 Banjar"/>
      <sheetName val="3 Banjar"/>
      <sheetName val="Perhit 3 Banjar"/>
      <sheetName val="Rekap 1 Kalianget"/>
      <sheetName val="1 Kalianget"/>
      <sheetName val="Perhit 1 Kalianget"/>
      <sheetName val="Rekap 3 Ringdikit"/>
      <sheetName val="3 Ringdikit"/>
      <sheetName val="Perhit 3 Ringdikit"/>
      <sheetName val="Rekap 2 Sambangan"/>
      <sheetName val="2 Sambangan"/>
      <sheetName val="Perhit 2 Sambangan"/>
      <sheetName val="Rekap 2 Kaliasem"/>
      <sheetName val="2 Kaliasem"/>
      <sheetName val="Perhit 2 Kaliasem"/>
      <sheetName val="Rekap 3 Temukus"/>
      <sheetName val="3 Temukus"/>
      <sheetName val="Perhit 3 Temukus"/>
      <sheetName val="Rekap 4 Temukus"/>
      <sheetName val="4 Temukus"/>
      <sheetName val="Perhit 4 Temukus"/>
      <sheetName val="Rekap 1 Gobleg"/>
      <sheetName val="1 Gobleg"/>
      <sheetName val="Perhit 1 Gobleg"/>
      <sheetName val="Rekap 2 Gobleg"/>
      <sheetName val="2 Gobleg"/>
      <sheetName val="Perhit 2 Gobleg"/>
      <sheetName val="Rekap 3 Tigawasa"/>
      <sheetName val="3 Tigawasa"/>
      <sheetName val="Perhit 3 Tigawasa"/>
      <sheetName val="Rekap 3 Busungbiu"/>
      <sheetName val="3 Busungbiu"/>
      <sheetName val="Perhit 3 Busungbiu"/>
      <sheetName val="Rekap 2 Pelapuan"/>
      <sheetName val="2 Pelapuan"/>
      <sheetName val="Perhit 2 Pelapuan"/>
      <sheetName val="Rekap SDN Subuk"/>
      <sheetName val="SDN Subuk"/>
      <sheetName val="Perhit SDN Subuk"/>
      <sheetName val="Rekap 2 Wanagiri"/>
      <sheetName val="2 Wanagiri"/>
      <sheetName val="Perhit 2 Wanagiri"/>
      <sheetName val="Rekap 3 Gunungsari"/>
      <sheetName val="3 Gunungsari"/>
      <sheetName val="Perhit 3 Gunungsari"/>
      <sheetName val="Rekap 4 Munduk"/>
      <sheetName val="4 Munduk"/>
      <sheetName val="Perhit 4 Munduk"/>
      <sheetName val="Sheet4"/>
      <sheetName val="Sheet3"/>
      <sheetName val="Sheet2"/>
      <sheetName val="Sheet1"/>
      <sheetName val="Sheet5"/>
    </sheetNames>
    <sheetDataSet>
      <sheetData sheetId="0">
        <row r="11">
          <cell r="D11" t="str">
            <v>DARI SENG GELOMBANG, TINGGI 2 M</v>
          </cell>
        </row>
        <row r="12">
          <cell r="E12">
            <v>1.25</v>
          </cell>
          <cell r="F12" t="str">
            <v>Btg</v>
          </cell>
          <cell r="G12" t="str">
            <v>Kayu Dolken Ø8-10/4m</v>
          </cell>
          <cell r="I12">
            <v>0</v>
          </cell>
          <cell r="K12">
            <v>0</v>
          </cell>
        </row>
        <row r="13">
          <cell r="E13">
            <v>2.5</v>
          </cell>
          <cell r="F13" t="str">
            <v>Kg</v>
          </cell>
          <cell r="G13" t="str">
            <v>Semen Gresik</v>
          </cell>
          <cell r="I13">
            <v>795</v>
          </cell>
          <cell r="K13">
            <v>1987.5</v>
          </cell>
        </row>
        <row r="14">
          <cell r="E14">
            <v>1.2</v>
          </cell>
          <cell r="F14" t="str">
            <v>Lbr</v>
          </cell>
          <cell r="G14" t="str">
            <v>Seng gelombang BJLS 32</v>
          </cell>
          <cell r="I14">
            <v>33750</v>
          </cell>
          <cell r="K14">
            <v>40500</v>
          </cell>
        </row>
        <row r="15">
          <cell r="E15">
            <v>5.0000000000000001E-3</v>
          </cell>
          <cell r="F15" t="str">
            <v>M3</v>
          </cell>
          <cell r="G15" t="str">
            <v>Pasir Beton</v>
          </cell>
          <cell r="I15">
            <v>77500</v>
          </cell>
          <cell r="K15">
            <v>387.5</v>
          </cell>
        </row>
        <row r="16">
          <cell r="E16">
            <v>8.9999999999999993E-3</v>
          </cell>
          <cell r="F16" t="str">
            <v>M3</v>
          </cell>
          <cell r="G16" t="str">
            <v>Koral beton</v>
          </cell>
          <cell r="I16">
            <v>77500</v>
          </cell>
          <cell r="K16">
            <v>697.5</v>
          </cell>
        </row>
        <row r="17">
          <cell r="E17">
            <v>7.1999999999999995E-2</v>
          </cell>
          <cell r="F17" t="str">
            <v>M3</v>
          </cell>
          <cell r="G17" t="str">
            <v>Kayu Kruing Usuk 5/7</v>
          </cell>
          <cell r="I17">
            <v>3500000</v>
          </cell>
          <cell r="K17">
            <v>251999.99999999997</v>
          </cell>
        </row>
        <row r="18">
          <cell r="E18">
            <v>0.06</v>
          </cell>
          <cell r="F18" t="str">
            <v>Kg</v>
          </cell>
          <cell r="G18" t="str">
            <v>Paku Usuk</v>
          </cell>
          <cell r="I18">
            <v>7000</v>
          </cell>
          <cell r="K18">
            <v>420</v>
          </cell>
        </row>
        <row r="19">
          <cell r="E19">
            <v>0.45</v>
          </cell>
          <cell r="F19" t="str">
            <v>Kg</v>
          </cell>
          <cell r="G19" t="str">
            <v>Cat Meni besi</v>
          </cell>
          <cell r="I19">
            <v>12500</v>
          </cell>
          <cell r="K19">
            <v>5625</v>
          </cell>
        </row>
        <row r="20">
          <cell r="E20">
            <v>0.2</v>
          </cell>
          <cell r="F20" t="str">
            <v>Oh</v>
          </cell>
          <cell r="G20" t="str">
            <v>Tukang Kayu</v>
          </cell>
          <cell r="I20">
            <v>46500</v>
          </cell>
          <cell r="J20">
            <v>9300</v>
          </cell>
        </row>
        <row r="21">
          <cell r="E21">
            <v>0.4</v>
          </cell>
          <cell r="F21" t="str">
            <v>Oh</v>
          </cell>
          <cell r="G21" t="str">
            <v>Pekerja</v>
          </cell>
          <cell r="I21">
            <v>31500</v>
          </cell>
          <cell r="J21">
            <v>12600</v>
          </cell>
        </row>
        <row r="22">
          <cell r="E22">
            <v>0.02</v>
          </cell>
          <cell r="F22" t="str">
            <v>Oh</v>
          </cell>
          <cell r="G22" t="str">
            <v>Kepala Tukang Kayu</v>
          </cell>
          <cell r="I22">
            <v>47500</v>
          </cell>
          <cell r="J22">
            <v>950</v>
          </cell>
        </row>
        <row r="23">
          <cell r="E23">
            <v>0.02</v>
          </cell>
          <cell r="F23" t="str">
            <v>Oh</v>
          </cell>
          <cell r="G23" t="str">
            <v>Mandor</v>
          </cell>
          <cell r="I23">
            <v>0</v>
          </cell>
          <cell r="J23">
            <v>0</v>
          </cell>
        </row>
        <row r="24">
          <cell r="A24" t="str">
            <v>A.1</v>
          </cell>
          <cell r="I24" t="str">
            <v>Total  :</v>
          </cell>
          <cell r="J24">
            <v>22850</v>
          </cell>
          <cell r="K24">
            <v>301617.5</v>
          </cell>
          <cell r="L24">
            <v>324467.5</v>
          </cell>
        </row>
        <row r="25">
          <cell r="C25" t="str">
            <v>A.2</v>
          </cell>
          <cell r="D25" t="str">
            <v>1 M' PENGUKURAN &amp; PEMASANGAN BOUWPLANK</v>
          </cell>
        </row>
        <row r="26">
          <cell r="E26">
            <v>1.2E-2</v>
          </cell>
          <cell r="F26" t="str">
            <v>M3</v>
          </cell>
          <cell r="G26" t="str">
            <v>Kayu Kruing Usuk 5/7</v>
          </cell>
          <cell r="I26">
            <v>3500000</v>
          </cell>
          <cell r="K26">
            <v>42000</v>
          </cell>
        </row>
        <row r="27">
          <cell r="E27">
            <v>0.02</v>
          </cell>
          <cell r="F27" t="str">
            <v>Kg</v>
          </cell>
          <cell r="G27" t="str">
            <v>Paku biasa 2" - 5"</v>
          </cell>
          <cell r="I27">
            <v>7500</v>
          </cell>
          <cell r="K27">
            <v>150</v>
          </cell>
        </row>
        <row r="28">
          <cell r="E28">
            <v>7.0000000000000001E-3</v>
          </cell>
          <cell r="F28" t="str">
            <v>M3</v>
          </cell>
          <cell r="G28" t="str">
            <v>Kayu Meranti Papan 3/20</v>
          </cell>
          <cell r="I28">
            <v>2500000</v>
          </cell>
          <cell r="K28">
            <v>17500</v>
          </cell>
          <cell r="M28" t="e">
            <v>#REF!</v>
          </cell>
        </row>
        <row r="29">
          <cell r="E29">
            <v>0.1</v>
          </cell>
          <cell r="F29" t="str">
            <v>Oh</v>
          </cell>
          <cell r="G29" t="str">
            <v>Tukang Kayu</v>
          </cell>
          <cell r="I29">
            <v>46500</v>
          </cell>
          <cell r="J29">
            <v>4650</v>
          </cell>
        </row>
        <row r="30">
          <cell r="E30">
            <v>0.1</v>
          </cell>
          <cell r="F30" t="str">
            <v>Oh</v>
          </cell>
          <cell r="G30" t="str">
            <v>Pekerja</v>
          </cell>
          <cell r="I30">
            <v>31500</v>
          </cell>
          <cell r="J30">
            <v>3150</v>
          </cell>
        </row>
        <row r="31">
          <cell r="E31">
            <v>0.01</v>
          </cell>
          <cell r="F31" t="str">
            <v>Oh</v>
          </cell>
          <cell r="G31" t="str">
            <v>Kepala Tukang Kayu</v>
          </cell>
          <cell r="I31">
            <v>47500</v>
          </cell>
          <cell r="J31">
            <v>475</v>
          </cell>
        </row>
        <row r="32">
          <cell r="E32">
            <v>5.0000000000000001E-3</v>
          </cell>
          <cell r="F32" t="str">
            <v>Oh</v>
          </cell>
          <cell r="G32" t="str">
            <v>Mandor</v>
          </cell>
          <cell r="I32">
            <v>0</v>
          </cell>
          <cell r="J32">
            <v>0</v>
          </cell>
        </row>
        <row r="33">
          <cell r="A33" t="str">
            <v>A.2</v>
          </cell>
          <cell r="I33" t="str">
            <v>Total  :</v>
          </cell>
          <cell r="J33">
            <v>8275</v>
          </cell>
          <cell r="K33">
            <v>59650</v>
          </cell>
          <cell r="L33">
            <v>67925</v>
          </cell>
        </row>
        <row r="34">
          <cell r="C34" t="str">
            <v>A.3</v>
          </cell>
          <cell r="D34" t="str">
            <v>1 M2 PEMBUATAN GUDANG SEMEN DAN ALAT - ALAT</v>
          </cell>
        </row>
        <row r="35">
          <cell r="E35">
            <v>1.7</v>
          </cell>
          <cell r="F35" t="str">
            <v>Btg</v>
          </cell>
          <cell r="G35" t="str">
            <v>Kayu Dolken Ø8-10/4m</v>
          </cell>
          <cell r="I35">
            <v>0</v>
          </cell>
          <cell r="K35">
            <v>0</v>
          </cell>
        </row>
        <row r="36">
          <cell r="E36">
            <v>0.21</v>
          </cell>
          <cell r="F36" t="str">
            <v>M3</v>
          </cell>
          <cell r="G36" t="str">
            <v>Kayu Meranti Papan 3/20</v>
          </cell>
          <cell r="I36">
            <v>2500000</v>
          </cell>
          <cell r="K36">
            <v>525000</v>
          </cell>
        </row>
        <row r="37">
          <cell r="E37">
            <v>0.3</v>
          </cell>
          <cell r="F37" t="str">
            <v>Kg</v>
          </cell>
          <cell r="G37" t="str">
            <v>Paku biasa 2" - 5"</v>
          </cell>
          <cell r="I37">
            <v>7500</v>
          </cell>
          <cell r="K37">
            <v>2250</v>
          </cell>
        </row>
        <row r="38">
          <cell r="E38">
            <v>10.5</v>
          </cell>
          <cell r="F38" t="str">
            <v>Kg</v>
          </cell>
          <cell r="G38" t="str">
            <v>Semen Gresik</v>
          </cell>
          <cell r="I38">
            <v>795</v>
          </cell>
          <cell r="K38">
            <v>8347.5</v>
          </cell>
        </row>
        <row r="39">
          <cell r="E39">
            <v>0.03</v>
          </cell>
          <cell r="F39" t="str">
            <v>M3</v>
          </cell>
          <cell r="G39" t="str">
            <v>Pasir Beton</v>
          </cell>
          <cell r="I39">
            <v>77500</v>
          </cell>
          <cell r="K39">
            <v>2325</v>
          </cell>
        </row>
        <row r="40">
          <cell r="E40">
            <v>0.05</v>
          </cell>
          <cell r="F40" t="str">
            <v>M3</v>
          </cell>
          <cell r="G40" t="str">
            <v>Koral Beton</v>
          </cell>
          <cell r="I40">
            <v>77500</v>
          </cell>
          <cell r="K40">
            <v>3875</v>
          </cell>
        </row>
        <row r="41">
          <cell r="E41">
            <v>1.5</v>
          </cell>
          <cell r="F41" t="str">
            <v>Lbr</v>
          </cell>
          <cell r="G41" t="str">
            <v>Seng gelombang BJLS 32</v>
          </cell>
          <cell r="I41">
            <v>33750</v>
          </cell>
          <cell r="K41">
            <v>50625</v>
          </cell>
        </row>
        <row r="42">
          <cell r="E42">
            <v>2</v>
          </cell>
          <cell r="F42" t="str">
            <v>Oh</v>
          </cell>
          <cell r="G42" t="str">
            <v>Tukang Kayu</v>
          </cell>
          <cell r="I42">
            <v>46500</v>
          </cell>
          <cell r="J42">
            <v>93000</v>
          </cell>
        </row>
        <row r="43">
          <cell r="E43">
            <v>1</v>
          </cell>
          <cell r="F43" t="str">
            <v>Oh</v>
          </cell>
          <cell r="G43" t="str">
            <v>Pekerja</v>
          </cell>
          <cell r="I43">
            <v>31500</v>
          </cell>
          <cell r="J43">
            <v>31500</v>
          </cell>
        </row>
        <row r="44">
          <cell r="E44">
            <v>0.2</v>
          </cell>
          <cell r="F44" t="str">
            <v>Oh</v>
          </cell>
          <cell r="G44" t="str">
            <v>Kepala Tukang Kayu</v>
          </cell>
          <cell r="I44">
            <v>47500</v>
          </cell>
          <cell r="J44">
            <v>9500</v>
          </cell>
        </row>
        <row r="45">
          <cell r="E45">
            <v>0.05</v>
          </cell>
          <cell r="F45" t="str">
            <v>Oh</v>
          </cell>
          <cell r="G45" t="str">
            <v>Mandor</v>
          </cell>
          <cell r="I45">
            <v>0</v>
          </cell>
          <cell r="J45">
            <v>0</v>
          </cell>
        </row>
        <row r="46">
          <cell r="A46" t="str">
            <v>A.3</v>
          </cell>
          <cell r="I46" t="str">
            <v>Total  :</v>
          </cell>
          <cell r="J46">
            <v>134000</v>
          </cell>
          <cell r="K46">
            <v>592422.5</v>
          </cell>
          <cell r="L46">
            <v>726422.5</v>
          </cell>
        </row>
        <row r="47">
          <cell r="C47" t="str">
            <v>A.4</v>
          </cell>
          <cell r="D47" t="str">
            <v>1 M2 PEMBUATAN RUMAH JAGA/KONSTRUKSI KAYU</v>
          </cell>
        </row>
        <row r="48">
          <cell r="E48">
            <v>3</v>
          </cell>
          <cell r="F48" t="str">
            <v>Btg</v>
          </cell>
          <cell r="G48" t="str">
            <v>Kayu Dolken Ø8-10/4m</v>
          </cell>
          <cell r="I48">
            <v>0</v>
          </cell>
          <cell r="K48">
            <v>0</v>
          </cell>
        </row>
        <row r="49">
          <cell r="E49">
            <v>0.27600000000000002</v>
          </cell>
          <cell r="F49" t="str">
            <v>M3</v>
          </cell>
          <cell r="G49" t="str">
            <v>Kayu Meranti Papan 3/20</v>
          </cell>
          <cell r="I49">
            <v>2500000</v>
          </cell>
          <cell r="K49">
            <v>690000</v>
          </cell>
        </row>
        <row r="50">
          <cell r="E50">
            <v>0.7</v>
          </cell>
          <cell r="F50" t="str">
            <v>Kg</v>
          </cell>
          <cell r="G50" t="str">
            <v>Paku biasa 2" - 5"</v>
          </cell>
          <cell r="I50">
            <v>7500</v>
          </cell>
          <cell r="K50">
            <v>5250</v>
          </cell>
        </row>
        <row r="51">
          <cell r="E51">
            <v>1.5</v>
          </cell>
          <cell r="F51" t="str">
            <v>Lbr</v>
          </cell>
          <cell r="G51" t="str">
            <v>Seng gelombang BJLS 32</v>
          </cell>
          <cell r="I51">
            <v>33750</v>
          </cell>
          <cell r="K51">
            <v>50625</v>
          </cell>
        </row>
        <row r="52">
          <cell r="E52">
            <v>1.5</v>
          </cell>
          <cell r="F52" t="str">
            <v>Oh</v>
          </cell>
          <cell r="G52" t="str">
            <v>Tukang Kayu</v>
          </cell>
          <cell r="I52">
            <v>46500</v>
          </cell>
          <cell r="J52">
            <v>69750</v>
          </cell>
        </row>
        <row r="53">
          <cell r="E53">
            <v>1</v>
          </cell>
          <cell r="F53" t="str">
            <v>Oh</v>
          </cell>
          <cell r="G53" t="str">
            <v>Pekerja</v>
          </cell>
          <cell r="I53">
            <v>31500</v>
          </cell>
          <cell r="J53">
            <v>31500</v>
          </cell>
        </row>
        <row r="54">
          <cell r="E54">
            <v>0.15</v>
          </cell>
          <cell r="F54" t="str">
            <v>Oh</v>
          </cell>
          <cell r="G54" t="str">
            <v>Kepala Tukang Kayu</v>
          </cell>
          <cell r="I54">
            <v>47500</v>
          </cell>
          <cell r="J54">
            <v>7125</v>
          </cell>
        </row>
        <row r="55">
          <cell r="E55">
            <v>0.05</v>
          </cell>
          <cell r="F55" t="str">
            <v>Oh</v>
          </cell>
          <cell r="G55" t="str">
            <v>Mandor</v>
          </cell>
          <cell r="I55">
            <v>0</v>
          </cell>
          <cell r="J55">
            <v>0</v>
          </cell>
        </row>
        <row r="56">
          <cell r="A56" t="str">
            <v>A.4</v>
          </cell>
          <cell r="I56" t="str">
            <v>Total  :</v>
          </cell>
          <cell r="J56">
            <v>108375</v>
          </cell>
          <cell r="K56">
            <v>745875</v>
          </cell>
          <cell r="L56">
            <v>854250</v>
          </cell>
        </row>
        <row r="57">
          <cell r="C57" t="str">
            <v>A.5</v>
          </cell>
          <cell r="D57" t="str">
            <v>1 M2 MEMBERSIHKAN LAPANGAN DAN PERALATAN</v>
          </cell>
        </row>
        <row r="58">
          <cell r="E58">
            <v>0.1</v>
          </cell>
          <cell r="F58" t="str">
            <v>Oh</v>
          </cell>
          <cell r="G58" t="str">
            <v>Pekerja</v>
          </cell>
          <cell r="I58">
            <v>31500</v>
          </cell>
          <cell r="J58">
            <v>3150</v>
          </cell>
        </row>
        <row r="59">
          <cell r="E59">
            <v>0.05</v>
          </cell>
          <cell r="F59" t="str">
            <v>Oh</v>
          </cell>
          <cell r="G59" t="str">
            <v>Mandor</v>
          </cell>
          <cell r="I59">
            <v>0</v>
          </cell>
          <cell r="J59">
            <v>0</v>
          </cell>
        </row>
        <row r="60">
          <cell r="A60" t="str">
            <v>A.5</v>
          </cell>
          <cell r="I60" t="str">
            <v>Total  :</v>
          </cell>
          <cell r="J60">
            <v>3150</v>
          </cell>
          <cell r="L60">
            <v>3150</v>
          </cell>
        </row>
        <row r="61">
          <cell r="C61" t="str">
            <v>A.6</v>
          </cell>
          <cell r="D61" t="str">
            <v>1 M2  PEMBUATAN BEDENG BURUH</v>
          </cell>
        </row>
        <row r="62">
          <cell r="E62">
            <v>1.25</v>
          </cell>
          <cell r="F62" t="str">
            <v>Btg</v>
          </cell>
          <cell r="G62" t="str">
            <v>Kayu Dolken Ø8-10/4m</v>
          </cell>
          <cell r="I62">
            <v>0</v>
          </cell>
          <cell r="K62">
            <v>0</v>
          </cell>
        </row>
        <row r="63">
          <cell r="E63">
            <v>0.186</v>
          </cell>
          <cell r="F63" t="str">
            <v>M3</v>
          </cell>
          <cell r="G63" t="str">
            <v>Kayu Meranti Papan 3/20</v>
          </cell>
          <cell r="I63">
            <v>2500000</v>
          </cell>
          <cell r="K63">
            <v>465000</v>
          </cell>
        </row>
        <row r="64">
          <cell r="E64">
            <v>0.3</v>
          </cell>
          <cell r="F64" t="str">
            <v>Kg</v>
          </cell>
          <cell r="G64" t="str">
            <v>Paku biasa 2" - 5"</v>
          </cell>
          <cell r="I64">
            <v>7500</v>
          </cell>
          <cell r="K64">
            <v>2250</v>
          </cell>
        </row>
        <row r="65">
          <cell r="E65">
            <v>18</v>
          </cell>
          <cell r="F65" t="str">
            <v>Kg</v>
          </cell>
          <cell r="G65" t="str">
            <v>Semen Gresik</v>
          </cell>
          <cell r="I65">
            <v>795</v>
          </cell>
          <cell r="K65">
            <v>14310</v>
          </cell>
        </row>
        <row r="66">
          <cell r="E66">
            <v>0.03</v>
          </cell>
          <cell r="F66" t="str">
            <v>M3</v>
          </cell>
          <cell r="G66" t="str">
            <v>Pasir Beton</v>
          </cell>
          <cell r="I66">
            <v>77500</v>
          </cell>
          <cell r="K66">
            <v>2325</v>
          </cell>
        </row>
        <row r="67">
          <cell r="E67">
            <v>0.05</v>
          </cell>
          <cell r="F67" t="str">
            <v>M3</v>
          </cell>
          <cell r="G67" t="str">
            <v>Koral Beton</v>
          </cell>
          <cell r="I67">
            <v>77500</v>
          </cell>
          <cell r="K67">
            <v>3875</v>
          </cell>
        </row>
        <row r="68">
          <cell r="E68">
            <v>1.5</v>
          </cell>
          <cell r="F68" t="str">
            <v>Lbr</v>
          </cell>
          <cell r="G68" t="str">
            <v>Seng gelombang BJLS 32</v>
          </cell>
          <cell r="I68">
            <v>33750</v>
          </cell>
          <cell r="K68">
            <v>50625</v>
          </cell>
        </row>
        <row r="69">
          <cell r="E69">
            <v>1.35</v>
          </cell>
          <cell r="F69" t="str">
            <v>Lbr</v>
          </cell>
          <cell r="G69" t="str">
            <v>Playwood 4 mm</v>
          </cell>
          <cell r="I69">
            <v>52500</v>
          </cell>
          <cell r="K69">
            <v>70875</v>
          </cell>
        </row>
        <row r="70">
          <cell r="E70">
            <v>2</v>
          </cell>
          <cell r="F70" t="str">
            <v>Oh</v>
          </cell>
          <cell r="G70" t="str">
            <v>Tukang Kayu</v>
          </cell>
          <cell r="I70">
            <v>46500</v>
          </cell>
          <cell r="J70">
            <v>93000</v>
          </cell>
        </row>
        <row r="71">
          <cell r="E71">
            <v>1</v>
          </cell>
          <cell r="F71" t="str">
            <v>Oh</v>
          </cell>
          <cell r="G71" t="str">
            <v>Pekerja</v>
          </cell>
          <cell r="I71">
            <v>31500</v>
          </cell>
          <cell r="J71">
            <v>31500</v>
          </cell>
        </row>
        <row r="72">
          <cell r="E72">
            <v>0.2</v>
          </cell>
          <cell r="F72" t="str">
            <v>Oh</v>
          </cell>
          <cell r="G72" t="str">
            <v>Kepala Tukang Kayu</v>
          </cell>
          <cell r="I72">
            <v>47500</v>
          </cell>
          <cell r="J72">
            <v>9500</v>
          </cell>
        </row>
        <row r="73">
          <cell r="E73">
            <v>0.05</v>
          </cell>
          <cell r="F73" t="str">
            <v>Oh</v>
          </cell>
          <cell r="G73" t="str">
            <v>Mandor</v>
          </cell>
          <cell r="I73">
            <v>0</v>
          </cell>
          <cell r="J73">
            <v>0</v>
          </cell>
        </row>
        <row r="74">
          <cell r="A74" t="str">
            <v>A.6</v>
          </cell>
          <cell r="I74" t="str">
            <v>Total  :</v>
          </cell>
          <cell r="J74">
            <v>134000</v>
          </cell>
          <cell r="K74">
            <v>609260</v>
          </cell>
          <cell r="L74">
            <v>743260</v>
          </cell>
        </row>
        <row r="75">
          <cell r="C75" t="str">
            <v>A.7</v>
          </cell>
          <cell r="D75" t="str">
            <v>1 M2  PEMBUATAN BAK ADUKAN  (40 x 50 x 20) cm</v>
          </cell>
        </row>
        <row r="76">
          <cell r="E76">
            <v>3.5999999999999997E-2</v>
          </cell>
          <cell r="F76" t="str">
            <v>M3</v>
          </cell>
          <cell r="G76" t="str">
            <v>Kayu terentang</v>
          </cell>
          <cell r="I76">
            <v>2500000</v>
          </cell>
          <cell r="K76">
            <v>90000</v>
          </cell>
        </row>
        <row r="77">
          <cell r="E77">
            <v>0.08</v>
          </cell>
          <cell r="F77" t="str">
            <v>Kg</v>
          </cell>
          <cell r="G77" t="str">
            <v>Paku biasa 2" - 5"</v>
          </cell>
          <cell r="I77">
            <v>7500</v>
          </cell>
          <cell r="K77">
            <v>600</v>
          </cell>
        </row>
        <row r="78">
          <cell r="E78">
            <v>1</v>
          </cell>
          <cell r="F78" t="str">
            <v>Btg</v>
          </cell>
          <cell r="G78" t="str">
            <v>Kayu Meranti Usuk 5/7</v>
          </cell>
          <cell r="I78">
            <v>2500000</v>
          </cell>
          <cell r="K78">
            <v>2500000</v>
          </cell>
        </row>
        <row r="79">
          <cell r="E79">
            <v>0.3</v>
          </cell>
          <cell r="F79" t="str">
            <v>Oh</v>
          </cell>
          <cell r="G79" t="str">
            <v>Tukang kayu</v>
          </cell>
          <cell r="I79">
            <v>46500</v>
          </cell>
          <cell r="J79">
            <v>13950</v>
          </cell>
        </row>
        <row r="80">
          <cell r="E80">
            <v>1.5E-3</v>
          </cell>
          <cell r="F80" t="str">
            <v>Oh</v>
          </cell>
          <cell r="G80" t="str">
            <v>Mandor</v>
          </cell>
          <cell r="I80">
            <v>0</v>
          </cell>
          <cell r="J80">
            <v>0</v>
          </cell>
        </row>
        <row r="81">
          <cell r="A81" t="str">
            <v>A.7</v>
          </cell>
          <cell r="I81" t="str">
            <v>Total  :</v>
          </cell>
          <cell r="J81">
            <v>13950</v>
          </cell>
          <cell r="K81">
            <v>2590600</v>
          </cell>
          <cell r="L81">
            <v>2604550</v>
          </cell>
        </row>
        <row r="82">
          <cell r="C82" t="str">
            <v>A.8</v>
          </cell>
          <cell r="D82" t="str">
            <v>1 M2  PEMBUATAN JALAN SEMENTARA</v>
          </cell>
        </row>
        <row r="83">
          <cell r="E83">
            <v>0.15</v>
          </cell>
          <cell r="F83" t="str">
            <v>M3</v>
          </cell>
          <cell r="G83" t="str">
            <v>Batu belah 15/20 cm</v>
          </cell>
          <cell r="I83">
            <v>67500</v>
          </cell>
          <cell r="K83">
            <v>10125</v>
          </cell>
        </row>
        <row r="84">
          <cell r="E84">
            <v>0.09</v>
          </cell>
          <cell r="F84" t="str">
            <v>M3</v>
          </cell>
          <cell r="G84" t="str">
            <v>Batu pecah 5 - 7 cm</v>
          </cell>
          <cell r="I84">
            <v>77500</v>
          </cell>
          <cell r="K84">
            <v>6975</v>
          </cell>
        </row>
        <row r="85">
          <cell r="E85">
            <v>0.01</v>
          </cell>
          <cell r="F85" t="str">
            <v>M3</v>
          </cell>
          <cell r="G85" t="str">
            <v>Pasir pasangan</v>
          </cell>
          <cell r="I85">
            <v>77500</v>
          </cell>
          <cell r="K85">
            <v>775</v>
          </cell>
        </row>
        <row r="86">
          <cell r="E86">
            <v>1</v>
          </cell>
          <cell r="F86" t="str">
            <v>Oh</v>
          </cell>
          <cell r="G86" t="str">
            <v>Pekerja</v>
          </cell>
          <cell r="I86">
            <v>31500</v>
          </cell>
          <cell r="J86">
            <v>31500</v>
          </cell>
        </row>
        <row r="87">
          <cell r="E87">
            <v>0.05</v>
          </cell>
          <cell r="F87" t="str">
            <v>Oh</v>
          </cell>
          <cell r="G87" t="str">
            <v>Mandor</v>
          </cell>
          <cell r="I87">
            <v>0</v>
          </cell>
          <cell r="J87">
            <v>0</v>
          </cell>
        </row>
        <row r="88">
          <cell r="A88" t="str">
            <v>A.8</v>
          </cell>
          <cell r="I88" t="str">
            <v>Total  :</v>
          </cell>
          <cell r="J88">
            <v>31500</v>
          </cell>
          <cell r="K88">
            <v>17875</v>
          </cell>
          <cell r="L88">
            <v>49375</v>
          </cell>
        </row>
        <row r="89">
          <cell r="C89" t="str">
            <v>A.9</v>
          </cell>
          <cell r="D89" t="str">
            <v xml:space="preserve">1 M3 BONGKARAN BETON BERTULANG  </v>
          </cell>
        </row>
        <row r="90">
          <cell r="E90">
            <v>6.6669999999999998</v>
          </cell>
          <cell r="F90" t="str">
            <v>Oh</v>
          </cell>
          <cell r="G90" t="str">
            <v>Pekerja</v>
          </cell>
          <cell r="I90">
            <v>31500</v>
          </cell>
          <cell r="J90">
            <v>210010.5</v>
          </cell>
        </row>
        <row r="91">
          <cell r="E91">
            <v>0.33300000000000002</v>
          </cell>
          <cell r="F91" t="str">
            <v>Oh</v>
          </cell>
          <cell r="G91" t="str">
            <v>Mandor</v>
          </cell>
          <cell r="I91">
            <v>0</v>
          </cell>
          <cell r="J91">
            <v>0</v>
          </cell>
        </row>
        <row r="92">
          <cell r="A92" t="str">
            <v>A.9</v>
          </cell>
          <cell r="I92" t="str">
            <v>Total  :</v>
          </cell>
          <cell r="J92">
            <v>210010.5</v>
          </cell>
          <cell r="L92">
            <v>210010.5</v>
          </cell>
        </row>
        <row r="93">
          <cell r="C93" t="str">
            <v>A.10</v>
          </cell>
          <cell r="D93" t="str">
            <v>1 M3 BONGKARAN DINDING TEMBOK BATA MERAH</v>
          </cell>
        </row>
        <row r="94">
          <cell r="E94">
            <v>6.6669999999999998</v>
          </cell>
          <cell r="F94" t="str">
            <v>Oh</v>
          </cell>
          <cell r="G94" t="str">
            <v>Pekerja</v>
          </cell>
          <cell r="I94">
            <v>31500</v>
          </cell>
          <cell r="J94">
            <v>210010.5</v>
          </cell>
        </row>
        <row r="95">
          <cell r="E95">
            <v>3.3000000000000002E-2</v>
          </cell>
          <cell r="F95" t="str">
            <v>Oh</v>
          </cell>
          <cell r="G95" t="str">
            <v>Mandor</v>
          </cell>
          <cell r="I95">
            <v>0</v>
          </cell>
          <cell r="J95">
            <v>0</v>
          </cell>
        </row>
        <row r="96">
          <cell r="A96" t="str">
            <v>A.10</v>
          </cell>
          <cell r="I96" t="str">
            <v>Total  :</v>
          </cell>
          <cell r="J96">
            <v>210010.5</v>
          </cell>
          <cell r="L96">
            <v>210010.5</v>
          </cell>
        </row>
        <row r="98">
          <cell r="C98" t="str">
            <v>B.</v>
          </cell>
          <cell r="D98" t="str">
            <v>PEKERJAAN TANAH</v>
          </cell>
        </row>
        <row r="99">
          <cell r="C99" t="str">
            <v>B.1</v>
          </cell>
          <cell r="D99" t="str">
            <v>1 M3 GALIAN TANAH BIASA SEDALAM 1 METER</v>
          </cell>
        </row>
        <row r="100">
          <cell r="E100">
            <v>0.4</v>
          </cell>
          <cell r="F100" t="str">
            <v>Oh</v>
          </cell>
          <cell r="G100" t="str">
            <v>Pekerja</v>
          </cell>
          <cell r="I100">
            <v>31500</v>
          </cell>
          <cell r="J100">
            <v>12600</v>
          </cell>
        </row>
        <row r="101">
          <cell r="E101">
            <v>0.04</v>
          </cell>
          <cell r="F101" t="str">
            <v>Oh</v>
          </cell>
          <cell r="G101" t="str">
            <v>Mandor</v>
          </cell>
          <cell r="I101">
            <v>0</v>
          </cell>
          <cell r="J101">
            <v>0</v>
          </cell>
        </row>
        <row r="102">
          <cell r="A102" t="str">
            <v>B.1</v>
          </cell>
          <cell r="I102" t="str">
            <v>Total  :</v>
          </cell>
          <cell r="J102">
            <v>12600</v>
          </cell>
          <cell r="L102">
            <v>12600</v>
          </cell>
        </row>
        <row r="103">
          <cell r="C103" t="str">
            <v>B.2</v>
          </cell>
          <cell r="D103" t="str">
            <v>1 M3 GALIAN TANAH BIASA SEDALAM 2 METER</v>
          </cell>
        </row>
        <row r="104">
          <cell r="E104">
            <v>0.52600000000000002</v>
          </cell>
          <cell r="F104" t="str">
            <v>Oh</v>
          </cell>
          <cell r="G104" t="str">
            <v>Pekerja</v>
          </cell>
          <cell r="I104">
            <v>31500</v>
          </cell>
          <cell r="J104">
            <v>16569</v>
          </cell>
        </row>
        <row r="105">
          <cell r="E105">
            <v>5.1999999999999998E-2</v>
          </cell>
          <cell r="F105" t="str">
            <v>Oh</v>
          </cell>
          <cell r="G105" t="str">
            <v>Mandor</v>
          </cell>
          <cell r="I105">
            <v>0</v>
          </cell>
          <cell r="J105">
            <v>0</v>
          </cell>
        </row>
        <row r="106">
          <cell r="A106" t="str">
            <v>B.2</v>
          </cell>
          <cell r="I106" t="str">
            <v>Total  :</v>
          </cell>
          <cell r="J106">
            <v>16569</v>
          </cell>
          <cell r="L106">
            <v>16569</v>
          </cell>
        </row>
        <row r="107">
          <cell r="C107" t="str">
            <v>B.3</v>
          </cell>
          <cell r="D107" t="str">
            <v>1 M3 GALIAN TANAH BIASA SEDALAM 3 METER</v>
          </cell>
        </row>
        <row r="108">
          <cell r="E108">
            <v>0.73499999999999999</v>
          </cell>
          <cell r="F108" t="str">
            <v>Oh</v>
          </cell>
          <cell r="G108" t="str">
            <v>Pekerja</v>
          </cell>
          <cell r="I108">
            <v>31500</v>
          </cell>
          <cell r="J108">
            <v>23152.5</v>
          </cell>
        </row>
        <row r="109">
          <cell r="E109">
            <v>7.2999999999999995E-2</v>
          </cell>
          <cell r="F109" t="str">
            <v>Oh</v>
          </cell>
          <cell r="G109" t="str">
            <v>Mandor</v>
          </cell>
          <cell r="I109">
            <v>0</v>
          </cell>
          <cell r="J109">
            <v>0</v>
          </cell>
        </row>
        <row r="110">
          <cell r="A110" t="str">
            <v>B.3</v>
          </cell>
          <cell r="I110" t="str">
            <v>Total  :</v>
          </cell>
          <cell r="J110">
            <v>23152.5</v>
          </cell>
          <cell r="L110">
            <v>23152.5</v>
          </cell>
        </row>
        <row r="111">
          <cell r="C111" t="str">
            <v>B.4</v>
          </cell>
          <cell r="D111" t="str">
            <v>1 M3 GALIAN TANAH KERAS SEDALAM 1 METER</v>
          </cell>
        </row>
        <row r="112">
          <cell r="E112">
            <v>0.625</v>
          </cell>
          <cell r="F112" t="str">
            <v>Oh</v>
          </cell>
          <cell r="G112" t="str">
            <v>Pekerja</v>
          </cell>
          <cell r="I112">
            <v>31500</v>
          </cell>
          <cell r="J112">
            <v>19687.5</v>
          </cell>
        </row>
        <row r="113">
          <cell r="E113">
            <v>6.2E-2</v>
          </cell>
          <cell r="F113" t="str">
            <v>Oh</v>
          </cell>
          <cell r="G113" t="str">
            <v>Mandor</v>
          </cell>
          <cell r="I113">
            <v>0</v>
          </cell>
          <cell r="J113">
            <v>0</v>
          </cell>
        </row>
        <row r="114">
          <cell r="A114" t="str">
            <v>B.4</v>
          </cell>
          <cell r="I114" t="str">
            <v>Total  :</v>
          </cell>
          <cell r="J114">
            <v>19687.5</v>
          </cell>
          <cell r="L114">
            <v>19687.5</v>
          </cell>
        </row>
        <row r="115">
          <cell r="C115" t="str">
            <v>B.5</v>
          </cell>
          <cell r="D115" t="str">
            <v>1 M3 GALIAN TANAH CADAS SEDALAM 1 METER</v>
          </cell>
        </row>
        <row r="116">
          <cell r="E116">
            <v>1.25</v>
          </cell>
          <cell r="F116" t="str">
            <v>Oh</v>
          </cell>
          <cell r="G116" t="str">
            <v>Pekerja</v>
          </cell>
          <cell r="I116">
            <v>31500</v>
          </cell>
          <cell r="J116">
            <v>39375</v>
          </cell>
        </row>
        <row r="117">
          <cell r="E117">
            <v>0.125</v>
          </cell>
          <cell r="F117" t="str">
            <v>Oh</v>
          </cell>
          <cell r="G117" t="str">
            <v>Mandor</v>
          </cell>
          <cell r="I117">
            <v>0</v>
          </cell>
          <cell r="J117">
            <v>0</v>
          </cell>
        </row>
        <row r="118">
          <cell r="A118" t="str">
            <v>B.5</v>
          </cell>
          <cell r="I118" t="str">
            <v>Total  :</v>
          </cell>
          <cell r="J118">
            <v>39375</v>
          </cell>
          <cell r="L118">
            <v>39375</v>
          </cell>
        </row>
        <row r="119">
          <cell r="C119" t="str">
            <v>B.6</v>
          </cell>
          <cell r="D119" t="str">
            <v>1 M3 GALIAN TANAH LUMPUR SEDALAM 1 METER</v>
          </cell>
        </row>
        <row r="120">
          <cell r="E120">
            <v>0.82299999999999995</v>
          </cell>
          <cell r="F120" t="str">
            <v>Oh</v>
          </cell>
          <cell r="G120" t="str">
            <v>Pekerja</v>
          </cell>
          <cell r="I120">
            <v>31500</v>
          </cell>
          <cell r="J120">
            <v>25924.5</v>
          </cell>
        </row>
        <row r="121">
          <cell r="E121">
            <v>8.3000000000000004E-2</v>
          </cell>
          <cell r="F121" t="str">
            <v>Oh</v>
          </cell>
          <cell r="G121" t="str">
            <v>Mandor</v>
          </cell>
          <cell r="I121">
            <v>0</v>
          </cell>
          <cell r="J121">
            <v>0</v>
          </cell>
        </row>
        <row r="122">
          <cell r="A122" t="str">
            <v>B.6</v>
          </cell>
          <cell r="I122" t="str">
            <v>Total  :</v>
          </cell>
          <cell r="J122">
            <v>25924.5</v>
          </cell>
          <cell r="L122">
            <v>25924.5</v>
          </cell>
        </row>
        <row r="123">
          <cell r="C123" t="str">
            <v>B.7</v>
          </cell>
          <cell r="D123" t="str">
            <v xml:space="preserve">1 M3  PEKERJAAN STRIPPING SETINGGI 1 METER </v>
          </cell>
        </row>
        <row r="124">
          <cell r="E124">
            <v>0.05</v>
          </cell>
          <cell r="F124" t="str">
            <v>Oh</v>
          </cell>
          <cell r="G124" t="str">
            <v>Pekerja</v>
          </cell>
          <cell r="I124">
            <v>31500</v>
          </cell>
          <cell r="J124">
            <v>1575</v>
          </cell>
        </row>
        <row r="125">
          <cell r="E125">
            <v>5.0000000000000001E-3</v>
          </cell>
          <cell r="F125" t="str">
            <v>Oh</v>
          </cell>
          <cell r="G125" t="str">
            <v>Mandor</v>
          </cell>
          <cell r="I125">
            <v>0</v>
          </cell>
          <cell r="J125">
            <v>0</v>
          </cell>
        </row>
        <row r="126">
          <cell r="A126" t="str">
            <v>B.7</v>
          </cell>
          <cell r="I126" t="str">
            <v>Total  :</v>
          </cell>
          <cell r="J126">
            <v>1575</v>
          </cell>
          <cell r="L126">
            <v>1575</v>
          </cell>
        </row>
        <row r="127">
          <cell r="C127" t="str">
            <v>B.8</v>
          </cell>
          <cell r="D127" t="str">
            <v>1 M3  PEMBUANGAN TANAH SEJAUH 150 METER</v>
          </cell>
        </row>
        <row r="128">
          <cell r="E128">
            <v>0.51600000000000001</v>
          </cell>
          <cell r="F128" t="str">
            <v>Oh</v>
          </cell>
          <cell r="G128" t="str">
            <v>Pekerja</v>
          </cell>
          <cell r="I128">
            <v>31500</v>
          </cell>
          <cell r="J128">
            <v>16254</v>
          </cell>
        </row>
        <row r="129">
          <cell r="E129">
            <v>0.05</v>
          </cell>
          <cell r="F129" t="str">
            <v>Oh</v>
          </cell>
          <cell r="G129" t="str">
            <v>Mandor</v>
          </cell>
          <cell r="I129">
            <v>0</v>
          </cell>
          <cell r="J129">
            <v>0</v>
          </cell>
        </row>
        <row r="130">
          <cell r="A130" t="str">
            <v>B.8</v>
          </cell>
          <cell r="I130" t="str">
            <v>Total  :</v>
          </cell>
          <cell r="J130">
            <v>16254</v>
          </cell>
          <cell r="L130">
            <v>16254</v>
          </cell>
        </row>
        <row r="131">
          <cell r="C131" t="str">
            <v>B.9</v>
          </cell>
          <cell r="D131" t="str">
            <v>1 M3 URUGAN KEMBALI</v>
          </cell>
        </row>
        <row r="132">
          <cell r="E132">
            <v>0.192</v>
          </cell>
          <cell r="F132" t="str">
            <v>Oh</v>
          </cell>
          <cell r="G132" t="str">
            <v>Pekerja</v>
          </cell>
          <cell r="I132">
            <v>31500</v>
          </cell>
          <cell r="J132">
            <v>6048</v>
          </cell>
        </row>
        <row r="133">
          <cell r="E133">
            <v>1.9E-2</v>
          </cell>
          <cell r="F133" t="str">
            <v>Oh</v>
          </cell>
          <cell r="G133" t="str">
            <v>Mandor</v>
          </cell>
          <cell r="I133">
            <v>0</v>
          </cell>
          <cell r="J133">
            <v>0</v>
          </cell>
        </row>
        <row r="134">
          <cell r="A134" t="str">
            <v>B.9</v>
          </cell>
          <cell r="I134" t="str">
            <v>Total  :</v>
          </cell>
          <cell r="J134">
            <v>6048</v>
          </cell>
          <cell r="L134">
            <v>6048</v>
          </cell>
        </row>
        <row r="135">
          <cell r="C135" t="str">
            <v>B.10</v>
          </cell>
          <cell r="D135" t="str">
            <v>1 M3 PEMADATAN TANAH</v>
          </cell>
        </row>
        <row r="136">
          <cell r="E136">
            <v>0.5</v>
          </cell>
          <cell r="F136" t="str">
            <v>Oh</v>
          </cell>
          <cell r="G136" t="str">
            <v>Pekerja</v>
          </cell>
          <cell r="I136">
            <v>31500</v>
          </cell>
          <cell r="J136">
            <v>15750</v>
          </cell>
        </row>
        <row r="137">
          <cell r="E137">
            <v>0.05</v>
          </cell>
          <cell r="F137" t="str">
            <v>Oh</v>
          </cell>
          <cell r="G137" t="str">
            <v>Mandor</v>
          </cell>
          <cell r="I137">
            <v>0</v>
          </cell>
          <cell r="J137">
            <v>0</v>
          </cell>
        </row>
        <row r="138">
          <cell r="A138" t="str">
            <v>B.10</v>
          </cell>
          <cell r="I138" t="str">
            <v>Total  :</v>
          </cell>
          <cell r="J138">
            <v>15750</v>
          </cell>
          <cell r="L138">
            <v>15750</v>
          </cell>
        </row>
        <row r="139">
          <cell r="C139" t="str">
            <v>B.11</v>
          </cell>
          <cell r="D139" t="str">
            <v>1 M3  URUGAN PASIR</v>
          </cell>
        </row>
        <row r="140">
          <cell r="E140">
            <v>1.2</v>
          </cell>
          <cell r="F140" t="str">
            <v>M3</v>
          </cell>
          <cell r="G140" t="str">
            <v>Pasir Urug</v>
          </cell>
          <cell r="I140">
            <v>57500</v>
          </cell>
          <cell r="K140">
            <v>69000</v>
          </cell>
        </row>
        <row r="141">
          <cell r="E141">
            <v>0.3</v>
          </cell>
          <cell r="F141" t="str">
            <v>Oh</v>
          </cell>
          <cell r="G141" t="str">
            <v>Pekerja</v>
          </cell>
          <cell r="I141">
            <v>31500</v>
          </cell>
          <cell r="J141">
            <v>9450</v>
          </cell>
        </row>
        <row r="142">
          <cell r="E142">
            <v>0.01</v>
          </cell>
          <cell r="F142" t="str">
            <v>Oh</v>
          </cell>
          <cell r="G142" t="str">
            <v>Mandor</v>
          </cell>
          <cell r="I142">
            <v>0</v>
          </cell>
          <cell r="J142">
            <v>0</v>
          </cell>
        </row>
        <row r="143">
          <cell r="A143" t="str">
            <v>B.11</v>
          </cell>
          <cell r="I143" t="str">
            <v>Total  :</v>
          </cell>
          <cell r="J143">
            <v>9450</v>
          </cell>
          <cell r="K143">
            <v>69000</v>
          </cell>
          <cell r="L143">
            <v>78450</v>
          </cell>
        </row>
        <row r="144">
          <cell r="C144" t="str">
            <v>B.12</v>
          </cell>
          <cell r="D144" t="str">
            <v>1 M3 PEMASANGAN LAPISAN IJUK</v>
          </cell>
        </row>
        <row r="145">
          <cell r="E145">
            <v>1.2</v>
          </cell>
          <cell r="F145" t="str">
            <v>M3</v>
          </cell>
          <cell r="G145" t="str">
            <v>Ijuk</v>
          </cell>
          <cell r="I145">
            <v>11500</v>
          </cell>
          <cell r="K145">
            <v>13800</v>
          </cell>
        </row>
        <row r="146">
          <cell r="E146">
            <v>0.15</v>
          </cell>
          <cell r="F146" t="str">
            <v>Oh</v>
          </cell>
          <cell r="G146" t="str">
            <v>Pekerja</v>
          </cell>
          <cell r="I146">
            <v>31500</v>
          </cell>
          <cell r="J146">
            <v>4725</v>
          </cell>
        </row>
        <row r="147">
          <cell r="E147">
            <v>1.4999999999999999E-2</v>
          </cell>
          <cell r="F147" t="str">
            <v>Oh</v>
          </cell>
          <cell r="G147" t="str">
            <v>Mandor</v>
          </cell>
          <cell r="I147">
            <v>0</v>
          </cell>
          <cell r="J147">
            <v>0</v>
          </cell>
        </row>
        <row r="148">
          <cell r="A148" t="str">
            <v>B.12</v>
          </cell>
          <cell r="I148" t="str">
            <v>Total  :</v>
          </cell>
          <cell r="J148">
            <v>4725</v>
          </cell>
          <cell r="K148">
            <v>13800</v>
          </cell>
          <cell r="L148">
            <v>18525</v>
          </cell>
        </row>
        <row r="149">
          <cell r="C149" t="str">
            <v>B.13</v>
          </cell>
          <cell r="D149" t="str">
            <v>1 M3  URUGAN SIRTU</v>
          </cell>
        </row>
        <row r="150">
          <cell r="E150">
            <v>1.2</v>
          </cell>
          <cell r="F150" t="str">
            <v>M3</v>
          </cell>
          <cell r="G150" t="str">
            <v>Sirtu</v>
          </cell>
          <cell r="I150">
            <v>57500</v>
          </cell>
          <cell r="K150">
            <v>69000</v>
          </cell>
        </row>
        <row r="151">
          <cell r="E151">
            <v>0.25</v>
          </cell>
          <cell r="F151" t="str">
            <v>Oh</v>
          </cell>
          <cell r="G151" t="str">
            <v>Pekerja</v>
          </cell>
          <cell r="I151">
            <v>27500</v>
          </cell>
          <cell r="J151">
            <v>6875</v>
          </cell>
        </row>
        <row r="152">
          <cell r="E152">
            <v>2.5000000000000001E-2</v>
          </cell>
          <cell r="F152" t="str">
            <v>Oh</v>
          </cell>
          <cell r="G152" t="str">
            <v>Mandor</v>
          </cell>
          <cell r="I152">
            <v>50000</v>
          </cell>
          <cell r="J152">
            <v>1250</v>
          </cell>
        </row>
        <row r="153">
          <cell r="A153" t="str">
            <v>B.13</v>
          </cell>
          <cell r="I153" t="str">
            <v>Total  :</v>
          </cell>
          <cell r="J153">
            <v>8125</v>
          </cell>
          <cell r="K153">
            <v>69000</v>
          </cell>
          <cell r="L153">
            <v>77125</v>
          </cell>
        </row>
        <row r="154">
          <cell r="C154" t="str">
            <v>B.14</v>
          </cell>
          <cell r="D154" t="str">
            <v>1 M2  PEMBUATAN JALAN SEMENTARA, TBL 25 Cm</v>
          </cell>
        </row>
        <row r="155">
          <cell r="E155">
            <v>0.27500000000000002</v>
          </cell>
          <cell r="F155" t="str">
            <v>M3</v>
          </cell>
          <cell r="G155" t="str">
            <v>Batu Belah 15/20 cm</v>
          </cell>
          <cell r="I155">
            <v>67500</v>
          </cell>
          <cell r="K155">
            <v>18562.5</v>
          </cell>
        </row>
        <row r="156">
          <cell r="E156">
            <v>0.03</v>
          </cell>
          <cell r="F156" t="str">
            <v>M3</v>
          </cell>
          <cell r="G156" t="str">
            <v>Koral Biasa</v>
          </cell>
          <cell r="I156">
            <v>72500</v>
          </cell>
          <cell r="K156">
            <v>2175</v>
          </cell>
        </row>
        <row r="157">
          <cell r="E157">
            <v>0.05</v>
          </cell>
          <cell r="F157" t="str">
            <v>M3</v>
          </cell>
          <cell r="G157" t="str">
            <v>Pasir Pasangan</v>
          </cell>
          <cell r="I157">
            <v>77500</v>
          </cell>
          <cell r="K157">
            <v>3875</v>
          </cell>
        </row>
        <row r="158">
          <cell r="E158">
            <v>1</v>
          </cell>
          <cell r="F158" t="str">
            <v>Oh</v>
          </cell>
          <cell r="G158" t="str">
            <v>Pekerja</v>
          </cell>
          <cell r="I158">
            <v>31500</v>
          </cell>
          <cell r="J158">
            <v>31500</v>
          </cell>
        </row>
        <row r="159">
          <cell r="E159">
            <v>0.1</v>
          </cell>
          <cell r="F159" t="str">
            <v>Oh</v>
          </cell>
          <cell r="G159" t="str">
            <v>Mandor</v>
          </cell>
          <cell r="I159">
            <v>0</v>
          </cell>
          <cell r="J159">
            <v>0</v>
          </cell>
        </row>
        <row r="160">
          <cell r="A160" t="str">
            <v>B.14</v>
          </cell>
          <cell r="I160" t="str">
            <v>Total  :</v>
          </cell>
          <cell r="J160">
            <v>31500</v>
          </cell>
          <cell r="K160">
            <v>24612.5</v>
          </cell>
          <cell r="L160">
            <v>56112.5</v>
          </cell>
        </row>
        <row r="162">
          <cell r="C162" t="str">
            <v>C.</v>
          </cell>
          <cell r="D162" t="str">
            <v>PEKERJAAN PONDASI</v>
          </cell>
        </row>
        <row r="163">
          <cell r="C163" t="str">
            <v>C.1</v>
          </cell>
          <cell r="D163" t="str">
            <v>1 M3 PASANG PONDASI BATU KALI 1 Pc : 1 Ps</v>
          </cell>
        </row>
        <row r="164">
          <cell r="E164">
            <v>1.1000000000000001</v>
          </cell>
          <cell r="F164" t="str">
            <v>M3</v>
          </cell>
          <cell r="G164" t="str">
            <v>Batu Belah 15/20 cm</v>
          </cell>
          <cell r="I164">
            <v>67500</v>
          </cell>
          <cell r="K164">
            <v>74250</v>
          </cell>
        </row>
        <row r="165">
          <cell r="E165">
            <v>392</v>
          </cell>
          <cell r="F165" t="str">
            <v>Kg</v>
          </cell>
          <cell r="G165" t="str">
            <v>Semen Gresik</v>
          </cell>
          <cell r="I165">
            <v>795</v>
          </cell>
          <cell r="K165">
            <v>311640</v>
          </cell>
        </row>
        <row r="166">
          <cell r="E166">
            <v>0.314</v>
          </cell>
          <cell r="F166" t="str">
            <v>M3</v>
          </cell>
          <cell r="G166" t="str">
            <v>Pasir Pasangan</v>
          </cell>
          <cell r="I166">
            <v>77500</v>
          </cell>
          <cell r="K166">
            <v>24335</v>
          </cell>
        </row>
        <row r="167">
          <cell r="E167">
            <v>1.5</v>
          </cell>
          <cell r="F167" t="str">
            <v>Oh</v>
          </cell>
          <cell r="G167" t="str">
            <v>Pekerja</v>
          </cell>
          <cell r="I167">
            <v>31500</v>
          </cell>
          <cell r="J167">
            <v>47250</v>
          </cell>
        </row>
        <row r="168">
          <cell r="E168">
            <v>0.6</v>
          </cell>
          <cell r="F168" t="str">
            <v>Oh</v>
          </cell>
          <cell r="G168" t="str">
            <v>Tukang Batu</v>
          </cell>
          <cell r="I168">
            <v>44250</v>
          </cell>
          <cell r="J168">
            <v>26550</v>
          </cell>
        </row>
        <row r="169">
          <cell r="E169">
            <v>0.06</v>
          </cell>
          <cell r="F169" t="str">
            <v>Oh</v>
          </cell>
          <cell r="G169" t="str">
            <v>Kepala Tukang Batu</v>
          </cell>
          <cell r="I169">
            <v>47500</v>
          </cell>
          <cell r="J169">
            <v>2850</v>
          </cell>
        </row>
        <row r="170">
          <cell r="E170">
            <v>7.4999999999999997E-2</v>
          </cell>
          <cell r="F170" t="str">
            <v>Oh</v>
          </cell>
          <cell r="G170" t="str">
            <v>Mandor</v>
          </cell>
          <cell r="I170">
            <v>0</v>
          </cell>
          <cell r="J170">
            <v>0</v>
          </cell>
        </row>
        <row r="171">
          <cell r="A171" t="str">
            <v>C.1</v>
          </cell>
          <cell r="I171" t="str">
            <v>Total  :</v>
          </cell>
          <cell r="J171">
            <v>76650</v>
          </cell>
          <cell r="K171">
            <v>410225</v>
          </cell>
          <cell r="L171">
            <v>486875</v>
          </cell>
        </row>
        <row r="172">
          <cell r="C172" t="str">
            <v>C.2</v>
          </cell>
          <cell r="D172" t="str">
            <v>1 M3 PASANG PONDASI BATU KALI 1 Pc : 2 Ps</v>
          </cell>
        </row>
        <row r="173">
          <cell r="E173">
            <v>1.1000000000000001</v>
          </cell>
          <cell r="F173" t="str">
            <v>M3</v>
          </cell>
          <cell r="G173" t="str">
            <v>Batu Belah 15/20 cm</v>
          </cell>
          <cell r="I173">
            <v>67500</v>
          </cell>
          <cell r="K173">
            <v>74250</v>
          </cell>
        </row>
        <row r="174">
          <cell r="E174">
            <v>267</v>
          </cell>
          <cell r="F174" t="str">
            <v>Kg</v>
          </cell>
          <cell r="G174" t="str">
            <v>Semen Gresik</v>
          </cell>
          <cell r="I174">
            <v>795</v>
          </cell>
          <cell r="K174">
            <v>212265</v>
          </cell>
        </row>
        <row r="175">
          <cell r="E175">
            <v>0.42699999999999999</v>
          </cell>
          <cell r="F175" t="str">
            <v>M3</v>
          </cell>
          <cell r="G175" t="str">
            <v>Pasir Pasangan</v>
          </cell>
          <cell r="I175">
            <v>77500</v>
          </cell>
          <cell r="K175">
            <v>33092.5</v>
          </cell>
        </row>
        <row r="176">
          <cell r="E176">
            <v>1.5</v>
          </cell>
          <cell r="F176" t="str">
            <v>Oh</v>
          </cell>
          <cell r="G176" t="str">
            <v>Pekerja</v>
          </cell>
          <cell r="I176">
            <v>31500</v>
          </cell>
          <cell r="J176">
            <v>47250</v>
          </cell>
        </row>
        <row r="177">
          <cell r="E177">
            <v>0.6</v>
          </cell>
          <cell r="F177" t="str">
            <v>Oh</v>
          </cell>
          <cell r="G177" t="str">
            <v>Tukang Batu</v>
          </cell>
          <cell r="I177">
            <v>44250</v>
          </cell>
          <cell r="J177">
            <v>26550</v>
          </cell>
        </row>
        <row r="178">
          <cell r="E178">
            <v>0.06</v>
          </cell>
          <cell r="F178" t="str">
            <v>Oh</v>
          </cell>
          <cell r="G178" t="str">
            <v>Kepala Tukang Batu</v>
          </cell>
          <cell r="I178">
            <v>47500</v>
          </cell>
          <cell r="J178">
            <v>2850</v>
          </cell>
        </row>
        <row r="179">
          <cell r="E179">
            <v>7.4999999999999997E-2</v>
          </cell>
          <cell r="F179" t="str">
            <v>Oh</v>
          </cell>
          <cell r="G179" t="str">
            <v>Mandor</v>
          </cell>
          <cell r="I179">
            <v>0</v>
          </cell>
          <cell r="J179">
            <v>0</v>
          </cell>
        </row>
        <row r="180">
          <cell r="A180" t="str">
            <v>C.2</v>
          </cell>
          <cell r="I180" t="str">
            <v>Total  :</v>
          </cell>
          <cell r="J180">
            <v>76650</v>
          </cell>
          <cell r="K180">
            <v>319607.5</v>
          </cell>
          <cell r="L180">
            <v>396257.5</v>
          </cell>
        </row>
        <row r="181">
          <cell r="C181" t="str">
            <v>C.3</v>
          </cell>
          <cell r="D181" t="str">
            <v>1 M3 PASANG PONDASI BATU KALI 1 Pc : 3 Ps</v>
          </cell>
        </row>
        <row r="182">
          <cell r="E182">
            <v>1.1000000000000001</v>
          </cell>
          <cell r="F182" t="str">
            <v>M3</v>
          </cell>
          <cell r="G182" t="str">
            <v>Batu Belah 15/20 cm</v>
          </cell>
          <cell r="I182">
            <v>67500</v>
          </cell>
          <cell r="K182">
            <v>74250</v>
          </cell>
        </row>
        <row r="183">
          <cell r="E183">
            <v>202</v>
          </cell>
          <cell r="F183" t="str">
            <v>Kg</v>
          </cell>
          <cell r="G183" t="str">
            <v>Semen Gresik</v>
          </cell>
          <cell r="I183">
            <v>795</v>
          </cell>
          <cell r="K183">
            <v>160590</v>
          </cell>
        </row>
        <row r="184">
          <cell r="E184">
            <v>0.48499999999999999</v>
          </cell>
          <cell r="F184" t="str">
            <v>M3</v>
          </cell>
          <cell r="G184" t="str">
            <v>Pasir Pasangan</v>
          </cell>
          <cell r="I184">
            <v>77500</v>
          </cell>
          <cell r="K184">
            <v>37587.5</v>
          </cell>
        </row>
        <row r="185">
          <cell r="E185">
            <v>1.5</v>
          </cell>
          <cell r="F185" t="str">
            <v>Oh</v>
          </cell>
          <cell r="G185" t="str">
            <v>Pekerja</v>
          </cell>
          <cell r="I185">
            <v>31500</v>
          </cell>
          <cell r="J185">
            <v>47250</v>
          </cell>
        </row>
        <row r="186">
          <cell r="E186">
            <v>0.6</v>
          </cell>
          <cell r="F186" t="str">
            <v>Oh</v>
          </cell>
          <cell r="G186" t="str">
            <v>Tukang Batu</v>
          </cell>
          <cell r="I186">
            <v>44250</v>
          </cell>
          <cell r="J186">
            <v>26550</v>
          </cell>
        </row>
        <row r="187">
          <cell r="E187">
            <v>0.06</v>
          </cell>
          <cell r="F187" t="str">
            <v>Oh</v>
          </cell>
          <cell r="G187" t="str">
            <v>Kepala Tukang Batu</v>
          </cell>
          <cell r="I187">
            <v>47500</v>
          </cell>
          <cell r="J187">
            <v>2850</v>
          </cell>
        </row>
        <row r="188">
          <cell r="A188" t="str">
            <v>C.3</v>
          </cell>
          <cell r="E188">
            <v>7.4999999999999997E-2</v>
          </cell>
          <cell r="F188" t="str">
            <v>Oh</v>
          </cell>
          <cell r="G188" t="str">
            <v>Mandor</v>
          </cell>
          <cell r="I188">
            <v>0</v>
          </cell>
          <cell r="J188">
            <v>0</v>
          </cell>
        </row>
        <row r="189">
          <cell r="I189" t="str">
            <v>Total  :</v>
          </cell>
          <cell r="J189">
            <v>76650</v>
          </cell>
          <cell r="K189">
            <v>272427.5</v>
          </cell>
          <cell r="L189">
            <v>349077.5</v>
          </cell>
        </row>
        <row r="190">
          <cell r="C190" t="str">
            <v>C.4</v>
          </cell>
          <cell r="D190" t="str">
            <v>1 M3 PASANG PONDASI BATU KALI 1 Pc : 5 Ps</v>
          </cell>
        </row>
        <row r="191">
          <cell r="E191">
            <v>1.1000000000000001</v>
          </cell>
          <cell r="F191" t="str">
            <v>M3</v>
          </cell>
          <cell r="G191" t="str">
            <v>Batu Belah 15/20 cm</v>
          </cell>
          <cell r="I191">
            <v>67500</v>
          </cell>
          <cell r="K191">
            <v>74250</v>
          </cell>
        </row>
        <row r="192">
          <cell r="E192">
            <v>136</v>
          </cell>
          <cell r="F192" t="str">
            <v>Kg</v>
          </cell>
          <cell r="G192" t="str">
            <v>Semen Gresik</v>
          </cell>
          <cell r="I192">
            <v>795</v>
          </cell>
          <cell r="K192">
            <v>108120</v>
          </cell>
        </row>
        <row r="193">
          <cell r="E193">
            <v>0.54400000000000004</v>
          </cell>
          <cell r="F193" t="str">
            <v>M3</v>
          </cell>
          <cell r="G193" t="str">
            <v>Pasir Pasangan</v>
          </cell>
          <cell r="I193">
            <v>77500</v>
          </cell>
          <cell r="K193">
            <v>42160</v>
          </cell>
        </row>
        <row r="194">
          <cell r="E194">
            <v>1.5</v>
          </cell>
          <cell r="F194" t="str">
            <v>Oh</v>
          </cell>
          <cell r="G194" t="str">
            <v>Pekerja</v>
          </cell>
          <cell r="I194">
            <v>31500</v>
          </cell>
          <cell r="J194">
            <v>47250</v>
          </cell>
        </row>
        <row r="195">
          <cell r="E195">
            <v>0.6</v>
          </cell>
          <cell r="F195" t="str">
            <v>Oh</v>
          </cell>
          <cell r="G195" t="str">
            <v>Tukang Batu</v>
          </cell>
          <cell r="I195">
            <v>44250</v>
          </cell>
          <cell r="J195">
            <v>26550</v>
          </cell>
        </row>
        <row r="196">
          <cell r="E196">
            <v>0.06</v>
          </cell>
          <cell r="F196" t="str">
            <v>Oh</v>
          </cell>
          <cell r="G196" t="str">
            <v>Kepala Tukang Batu</v>
          </cell>
          <cell r="I196">
            <v>47500</v>
          </cell>
          <cell r="J196">
            <v>2850</v>
          </cell>
        </row>
        <row r="197">
          <cell r="E197">
            <v>7.4999999999999997E-2</v>
          </cell>
          <cell r="F197" t="str">
            <v>Oh</v>
          </cell>
          <cell r="G197" t="str">
            <v>Mandor</v>
          </cell>
          <cell r="I197">
            <v>0</v>
          </cell>
          <cell r="J197">
            <v>0</v>
          </cell>
        </row>
        <row r="198">
          <cell r="A198" t="str">
            <v>C.4</v>
          </cell>
          <cell r="I198" t="str">
            <v>Total  :</v>
          </cell>
          <cell r="J198">
            <v>76650</v>
          </cell>
          <cell r="K198">
            <v>224530</v>
          </cell>
          <cell r="L198">
            <v>301180</v>
          </cell>
        </row>
        <row r="199">
          <cell r="C199" t="str">
            <v>C.5</v>
          </cell>
          <cell r="D199" t="str">
            <v>1 M3 PASANGAN PONDASI SUMURAN Ø 1 M</v>
          </cell>
        </row>
        <row r="200">
          <cell r="E200">
            <v>0.45</v>
          </cell>
          <cell r="F200" t="str">
            <v>M3</v>
          </cell>
          <cell r="G200" t="str">
            <v>Batu Belah 15/20 cm</v>
          </cell>
          <cell r="I200">
            <v>67500</v>
          </cell>
          <cell r="K200">
            <v>30375</v>
          </cell>
        </row>
        <row r="201">
          <cell r="E201">
            <v>280</v>
          </cell>
          <cell r="F201" t="str">
            <v>Kg</v>
          </cell>
          <cell r="G201" t="str">
            <v>Semen Gresik</v>
          </cell>
          <cell r="I201">
            <v>795</v>
          </cell>
          <cell r="K201">
            <v>222600</v>
          </cell>
        </row>
        <row r="202">
          <cell r="E202">
            <v>0.45</v>
          </cell>
          <cell r="F202" t="str">
            <v>M3</v>
          </cell>
          <cell r="G202" t="str">
            <v>Pasir beton</v>
          </cell>
          <cell r="I202">
            <v>77500</v>
          </cell>
          <cell r="K202">
            <v>34875</v>
          </cell>
        </row>
        <row r="203">
          <cell r="E203">
            <v>0.67</v>
          </cell>
          <cell r="F203" t="str">
            <v>M3</v>
          </cell>
          <cell r="G203" t="str">
            <v>Koral beton</v>
          </cell>
          <cell r="I203">
            <v>77500</v>
          </cell>
          <cell r="K203">
            <v>51925</v>
          </cell>
        </row>
        <row r="204">
          <cell r="E204">
            <v>2.38</v>
          </cell>
          <cell r="F204" t="str">
            <v>Oh</v>
          </cell>
          <cell r="G204" t="str">
            <v>Pekerja</v>
          </cell>
          <cell r="I204">
            <v>31500</v>
          </cell>
          <cell r="J204">
            <v>74970</v>
          </cell>
        </row>
        <row r="205">
          <cell r="E205">
            <v>0.3</v>
          </cell>
          <cell r="F205" t="str">
            <v>Oh</v>
          </cell>
          <cell r="G205" t="str">
            <v>Tukang Batu</v>
          </cell>
          <cell r="I205">
            <v>44250</v>
          </cell>
          <cell r="J205">
            <v>13275</v>
          </cell>
        </row>
        <row r="206">
          <cell r="E206">
            <v>0.03</v>
          </cell>
          <cell r="F206" t="str">
            <v>Oh</v>
          </cell>
          <cell r="G206" t="str">
            <v>Kepala Tukang Batu</v>
          </cell>
          <cell r="I206">
            <v>47500</v>
          </cell>
          <cell r="J206">
            <v>1425</v>
          </cell>
        </row>
        <row r="207">
          <cell r="E207">
            <v>0.08</v>
          </cell>
          <cell r="F207" t="str">
            <v>Oh</v>
          </cell>
          <cell r="G207" t="str">
            <v>Mandor</v>
          </cell>
          <cell r="I207">
            <v>0</v>
          </cell>
          <cell r="J207">
            <v>0</v>
          </cell>
        </row>
        <row r="208">
          <cell r="A208" t="str">
            <v>C.5</v>
          </cell>
          <cell r="I208" t="str">
            <v>Total  :</v>
          </cell>
          <cell r="J208">
            <v>89670</v>
          </cell>
          <cell r="K208">
            <v>339775</v>
          </cell>
          <cell r="L208">
            <v>429445</v>
          </cell>
        </row>
        <row r="209">
          <cell r="C209" t="str">
            <v>C.6</v>
          </cell>
          <cell r="D209" t="str">
            <v xml:space="preserve">1 M' PEMB. TIANG PANCANG 40 x 40 cm </v>
          </cell>
        </row>
        <row r="210">
          <cell r="D210" t="str">
            <v>BETON BERTULANG</v>
          </cell>
        </row>
        <row r="211">
          <cell r="E211">
            <v>1.9E-2</v>
          </cell>
          <cell r="F211" t="str">
            <v>M3</v>
          </cell>
          <cell r="G211" t="str">
            <v>Pasir urug</v>
          </cell>
          <cell r="I211">
            <v>57500</v>
          </cell>
          <cell r="K211">
            <v>1092.5</v>
          </cell>
        </row>
        <row r="212">
          <cell r="E212">
            <v>9.4E-2</v>
          </cell>
          <cell r="F212" t="str">
            <v>M3</v>
          </cell>
          <cell r="G212" t="str">
            <v>Pasir beton</v>
          </cell>
          <cell r="I212">
            <v>77500</v>
          </cell>
          <cell r="K212">
            <v>7285</v>
          </cell>
        </row>
        <row r="213">
          <cell r="E213">
            <v>0.15</v>
          </cell>
          <cell r="F213" t="str">
            <v>M3</v>
          </cell>
          <cell r="G213" t="str">
            <v>Koral beton</v>
          </cell>
          <cell r="I213">
            <v>77500</v>
          </cell>
          <cell r="K213">
            <v>11625</v>
          </cell>
        </row>
        <row r="214">
          <cell r="E214">
            <v>60.5</v>
          </cell>
          <cell r="F214" t="str">
            <v>Kg</v>
          </cell>
          <cell r="G214" t="str">
            <v>Semen Gresik</v>
          </cell>
          <cell r="I214">
            <v>795</v>
          </cell>
          <cell r="K214">
            <v>48097.5</v>
          </cell>
        </row>
        <row r="215">
          <cell r="E215">
            <v>45</v>
          </cell>
          <cell r="F215" t="str">
            <v>Kg</v>
          </cell>
          <cell r="G215" t="str">
            <v>Besi Beton</v>
          </cell>
          <cell r="I215">
            <v>3677.4375</v>
          </cell>
          <cell r="K215">
            <v>165484.6875</v>
          </cell>
        </row>
        <row r="216">
          <cell r="E216">
            <v>0.9</v>
          </cell>
          <cell r="F216" t="str">
            <v>Kg</v>
          </cell>
          <cell r="G216" t="str">
            <v>Kawat ikat beton</v>
          </cell>
          <cell r="I216">
            <v>7000</v>
          </cell>
          <cell r="K216">
            <v>6300</v>
          </cell>
        </row>
        <row r="217">
          <cell r="E217">
            <v>3.2000000000000001E-2</v>
          </cell>
          <cell r="F217" t="str">
            <v>M3</v>
          </cell>
          <cell r="G217" t="str">
            <v>Kayu meranti usuk 5/7</v>
          </cell>
          <cell r="I217">
            <v>2500000</v>
          </cell>
          <cell r="K217">
            <v>80000</v>
          </cell>
        </row>
        <row r="218">
          <cell r="E218">
            <v>0.12</v>
          </cell>
          <cell r="F218" t="str">
            <v>Kg</v>
          </cell>
          <cell r="G218" t="str">
            <v>Paku reng</v>
          </cell>
          <cell r="I218">
            <v>7500</v>
          </cell>
          <cell r="K218">
            <v>900</v>
          </cell>
        </row>
        <row r="219">
          <cell r="E219">
            <v>0.09</v>
          </cell>
          <cell r="F219" t="str">
            <v>Ltr</v>
          </cell>
          <cell r="G219" t="str">
            <v>Minyak bekisting</v>
          </cell>
          <cell r="I219">
            <v>0</v>
          </cell>
          <cell r="K219">
            <v>0</v>
          </cell>
        </row>
        <row r="220">
          <cell r="E220">
            <v>0.24</v>
          </cell>
          <cell r="F220" t="str">
            <v>Kg</v>
          </cell>
          <cell r="G220" t="str">
            <v>Plamir (Tartar)</v>
          </cell>
          <cell r="I220">
            <v>8500</v>
          </cell>
          <cell r="K220">
            <v>2040</v>
          </cell>
        </row>
        <row r="221">
          <cell r="E221">
            <v>1</v>
          </cell>
          <cell r="F221" t="str">
            <v>Oh</v>
          </cell>
          <cell r="G221" t="str">
            <v>Pekerja</v>
          </cell>
          <cell r="I221">
            <v>31500</v>
          </cell>
          <cell r="J221">
            <v>31500</v>
          </cell>
        </row>
        <row r="222">
          <cell r="E222">
            <v>0.67</v>
          </cell>
          <cell r="F222" t="str">
            <v>Oh</v>
          </cell>
          <cell r="G222" t="str">
            <v>Tukang Batu</v>
          </cell>
          <cell r="I222">
            <v>44250</v>
          </cell>
          <cell r="J222">
            <v>29647.5</v>
          </cell>
        </row>
        <row r="223">
          <cell r="E223">
            <v>6.7000000000000004E-2</v>
          </cell>
          <cell r="F223" t="str">
            <v>Oh</v>
          </cell>
          <cell r="G223" t="str">
            <v>Kepala Tukang Batu</v>
          </cell>
          <cell r="I223">
            <v>47500</v>
          </cell>
          <cell r="J223">
            <v>3182.5</v>
          </cell>
        </row>
        <row r="224">
          <cell r="E224">
            <v>0.05</v>
          </cell>
          <cell r="F224" t="str">
            <v>Oh</v>
          </cell>
          <cell r="G224" t="str">
            <v>Mandor</v>
          </cell>
          <cell r="I224">
            <v>0</v>
          </cell>
          <cell r="J224">
            <v>0</v>
          </cell>
        </row>
        <row r="225">
          <cell r="A225" t="str">
            <v>C.6</v>
          </cell>
          <cell r="I225" t="str">
            <v>Total  :</v>
          </cell>
          <cell r="J225">
            <v>64330</v>
          </cell>
          <cell r="K225">
            <v>322824.6875</v>
          </cell>
          <cell r="L225">
            <v>387154.6875</v>
          </cell>
        </row>
        <row r="226">
          <cell r="C226" t="str">
            <v>C.7</v>
          </cell>
          <cell r="D226" t="str">
            <v>1 M3 PASANG PONDASI BATU KOSONG</v>
          </cell>
        </row>
        <row r="227">
          <cell r="E227">
            <v>1.2</v>
          </cell>
          <cell r="F227" t="str">
            <v>M3</v>
          </cell>
          <cell r="G227" t="str">
            <v>Batu Belah 15/20 cm</v>
          </cell>
          <cell r="I227">
            <v>67500</v>
          </cell>
          <cell r="K227">
            <v>81000</v>
          </cell>
        </row>
        <row r="228">
          <cell r="E228">
            <v>0.3</v>
          </cell>
          <cell r="F228" t="str">
            <v>M3</v>
          </cell>
          <cell r="G228" t="str">
            <v>Pasir urug</v>
          </cell>
          <cell r="I228">
            <v>57500</v>
          </cell>
          <cell r="K228">
            <v>17250</v>
          </cell>
        </row>
        <row r="229">
          <cell r="E229">
            <v>0.78</v>
          </cell>
          <cell r="F229" t="str">
            <v>Oh</v>
          </cell>
          <cell r="G229" t="str">
            <v>Pekerja</v>
          </cell>
          <cell r="I229">
            <v>31500</v>
          </cell>
          <cell r="J229">
            <v>24570</v>
          </cell>
        </row>
        <row r="230">
          <cell r="E230">
            <v>0.39</v>
          </cell>
          <cell r="F230" t="str">
            <v>Oh</v>
          </cell>
          <cell r="G230" t="str">
            <v>Tukang Batu</v>
          </cell>
          <cell r="I230">
            <v>44250</v>
          </cell>
          <cell r="J230">
            <v>17257.5</v>
          </cell>
        </row>
        <row r="231">
          <cell r="E231">
            <v>3.9E-2</v>
          </cell>
          <cell r="F231" t="str">
            <v>Oh</v>
          </cell>
          <cell r="G231" t="str">
            <v>Kepala Tukang Batu</v>
          </cell>
          <cell r="I231">
            <v>47500</v>
          </cell>
          <cell r="J231">
            <v>1852.5</v>
          </cell>
        </row>
        <row r="232">
          <cell r="E232">
            <v>3.9E-2</v>
          </cell>
          <cell r="F232" t="str">
            <v>Oh</v>
          </cell>
          <cell r="G232" t="str">
            <v>Mandor</v>
          </cell>
          <cell r="I232">
            <v>0</v>
          </cell>
          <cell r="J232">
            <v>0</v>
          </cell>
        </row>
        <row r="233">
          <cell r="A233" t="str">
            <v>C.7</v>
          </cell>
          <cell r="I233" t="str">
            <v>Total  :</v>
          </cell>
          <cell r="J233">
            <v>43680</v>
          </cell>
          <cell r="K233">
            <v>98250</v>
          </cell>
          <cell r="L233">
            <v>141930</v>
          </cell>
        </row>
        <row r="234">
          <cell r="C234" t="str">
            <v>C.8</v>
          </cell>
          <cell r="D234" t="str">
            <v xml:space="preserve">1 M' PEMB. TIANG PANCANG 35 x 35 cm </v>
          </cell>
        </row>
        <row r="235">
          <cell r="D235" t="str">
            <v>BETON BERTULANG</v>
          </cell>
        </row>
        <row r="236">
          <cell r="E236">
            <v>1.6E-2</v>
          </cell>
          <cell r="F236" t="str">
            <v>M3</v>
          </cell>
          <cell r="G236" t="str">
            <v>Pasir urug</v>
          </cell>
          <cell r="I236">
            <v>57500</v>
          </cell>
          <cell r="K236">
            <v>920</v>
          </cell>
        </row>
        <row r="237">
          <cell r="E237">
            <v>0.08</v>
          </cell>
          <cell r="F237" t="str">
            <v>M3</v>
          </cell>
          <cell r="G237" t="str">
            <v>Pasir beton</v>
          </cell>
          <cell r="I237">
            <v>77500</v>
          </cell>
          <cell r="K237">
            <v>6200</v>
          </cell>
        </row>
        <row r="238">
          <cell r="E238">
            <v>0.125</v>
          </cell>
          <cell r="F238" t="str">
            <v>M3</v>
          </cell>
          <cell r="G238" t="str">
            <v>Koral beton</v>
          </cell>
          <cell r="I238">
            <v>77500</v>
          </cell>
          <cell r="K238">
            <v>9687.5</v>
          </cell>
        </row>
        <row r="239">
          <cell r="E239">
            <v>49</v>
          </cell>
          <cell r="F239" t="str">
            <v>Kg</v>
          </cell>
          <cell r="G239" t="str">
            <v>Semen Gresik</v>
          </cell>
          <cell r="I239">
            <v>795</v>
          </cell>
          <cell r="K239">
            <v>38955</v>
          </cell>
        </row>
        <row r="240">
          <cell r="E240">
            <v>34.5</v>
          </cell>
          <cell r="F240" t="str">
            <v>Kg</v>
          </cell>
          <cell r="G240" t="str">
            <v>Besi Beton</v>
          </cell>
          <cell r="I240">
            <v>3677.4375</v>
          </cell>
          <cell r="K240">
            <v>126871.59375</v>
          </cell>
        </row>
        <row r="241">
          <cell r="E241">
            <v>0.7</v>
          </cell>
          <cell r="F241" t="str">
            <v>Kg</v>
          </cell>
          <cell r="G241" t="str">
            <v>Kawat ikat beton</v>
          </cell>
          <cell r="I241">
            <v>7000</v>
          </cell>
          <cell r="K241">
            <v>4900</v>
          </cell>
        </row>
        <row r="242">
          <cell r="E242">
            <v>2.7E-2</v>
          </cell>
          <cell r="F242" t="str">
            <v>M3</v>
          </cell>
          <cell r="G242" t="str">
            <v>Kayu meranti usuk 5/7</v>
          </cell>
          <cell r="I242">
            <v>2500000</v>
          </cell>
          <cell r="K242">
            <v>67500</v>
          </cell>
        </row>
        <row r="243">
          <cell r="E243">
            <v>0.12</v>
          </cell>
          <cell r="F243" t="str">
            <v>Kg</v>
          </cell>
          <cell r="G243" t="str">
            <v>Paku reng</v>
          </cell>
          <cell r="I243">
            <v>7500</v>
          </cell>
          <cell r="K243">
            <v>900</v>
          </cell>
        </row>
        <row r="244">
          <cell r="E244">
            <v>0.09</v>
          </cell>
          <cell r="F244" t="str">
            <v>Ltr</v>
          </cell>
          <cell r="G244" t="str">
            <v>Minyak bekisting</v>
          </cell>
          <cell r="I244">
            <v>0</v>
          </cell>
          <cell r="K244">
            <v>0</v>
          </cell>
        </row>
        <row r="245">
          <cell r="E245">
            <v>0.2</v>
          </cell>
          <cell r="F245" t="str">
            <v>Kg</v>
          </cell>
          <cell r="G245" t="str">
            <v>Plamir (Tartar)</v>
          </cell>
          <cell r="I245">
            <v>8500</v>
          </cell>
          <cell r="K245">
            <v>1700</v>
          </cell>
        </row>
        <row r="246">
          <cell r="E246">
            <v>0.8</v>
          </cell>
          <cell r="F246" t="str">
            <v>Oh</v>
          </cell>
          <cell r="G246" t="str">
            <v>Pekerja</v>
          </cell>
          <cell r="I246">
            <v>31500</v>
          </cell>
          <cell r="J246">
            <v>25200</v>
          </cell>
        </row>
        <row r="247">
          <cell r="E247">
            <v>0.5</v>
          </cell>
          <cell r="F247" t="str">
            <v>Oh</v>
          </cell>
          <cell r="G247" t="str">
            <v>Tukang Batu</v>
          </cell>
          <cell r="I247">
            <v>44250</v>
          </cell>
          <cell r="J247">
            <v>22125</v>
          </cell>
        </row>
        <row r="248">
          <cell r="E248">
            <v>0.05</v>
          </cell>
          <cell r="F248" t="str">
            <v>Oh</v>
          </cell>
          <cell r="G248" t="str">
            <v>Kepala Tukang Batu</v>
          </cell>
          <cell r="I248">
            <v>47500</v>
          </cell>
          <cell r="J248">
            <v>2375</v>
          </cell>
        </row>
        <row r="249">
          <cell r="E249">
            <v>0.04</v>
          </cell>
          <cell r="F249" t="str">
            <v>Oh</v>
          </cell>
          <cell r="G249" t="str">
            <v>Mandor</v>
          </cell>
          <cell r="I249">
            <v>0</v>
          </cell>
          <cell r="J249">
            <v>0</v>
          </cell>
        </row>
        <row r="250">
          <cell r="A250" t="str">
            <v>C.8</v>
          </cell>
          <cell r="I250" t="str">
            <v>Total  :</v>
          </cell>
          <cell r="J250">
            <v>49700</v>
          </cell>
          <cell r="K250">
            <v>257634.09375</v>
          </cell>
          <cell r="L250">
            <v>307334.09375</v>
          </cell>
        </row>
        <row r="252">
          <cell r="C252" t="str">
            <v>D.</v>
          </cell>
          <cell r="D252" t="str">
            <v>PEKERJAAN DINDING</v>
          </cell>
        </row>
        <row r="253">
          <cell r="C253" t="str">
            <v>D.1</v>
          </cell>
          <cell r="D253" t="str">
            <v>1 M2  PAS. BATA MERAH TEBAL 1/2 BATA, 1Pc : 2Ps</v>
          </cell>
        </row>
        <row r="254">
          <cell r="E254">
            <v>70</v>
          </cell>
          <cell r="F254" t="str">
            <v>Bh</v>
          </cell>
          <cell r="G254" t="str">
            <v>Bata merah 5 x 11 x 22 cm</v>
          </cell>
          <cell r="I254">
            <v>387.5</v>
          </cell>
          <cell r="K254">
            <v>27125</v>
          </cell>
        </row>
        <row r="255">
          <cell r="E255">
            <v>18.95</v>
          </cell>
          <cell r="F255" t="str">
            <v>Kg</v>
          </cell>
          <cell r="G255" t="str">
            <v>Semen Gresik</v>
          </cell>
          <cell r="I255">
            <v>795</v>
          </cell>
          <cell r="K255">
            <v>15065.25</v>
          </cell>
        </row>
        <row r="256">
          <cell r="E256">
            <v>3.7999999999999999E-2</v>
          </cell>
          <cell r="F256" t="str">
            <v>M3</v>
          </cell>
          <cell r="G256" t="str">
            <v>Pasir Pasangan</v>
          </cell>
          <cell r="I256">
            <v>77500</v>
          </cell>
          <cell r="K256">
            <v>2945</v>
          </cell>
        </row>
        <row r="257">
          <cell r="E257">
            <v>0.32</v>
          </cell>
          <cell r="F257" t="str">
            <v>Oh</v>
          </cell>
          <cell r="G257" t="str">
            <v>Pekerja</v>
          </cell>
          <cell r="I257">
            <v>31500</v>
          </cell>
          <cell r="J257">
            <v>10080</v>
          </cell>
        </row>
        <row r="258">
          <cell r="E258">
            <v>0.1</v>
          </cell>
          <cell r="F258" t="str">
            <v>Oh</v>
          </cell>
          <cell r="G258" t="str">
            <v>Tukang Batu</v>
          </cell>
          <cell r="I258">
            <v>44250</v>
          </cell>
          <cell r="J258">
            <v>4425</v>
          </cell>
        </row>
        <row r="259">
          <cell r="E259">
            <v>0.01</v>
          </cell>
          <cell r="F259" t="str">
            <v>Oh</v>
          </cell>
          <cell r="G259" t="str">
            <v>Kepala Tukang Batu</v>
          </cell>
          <cell r="I259">
            <v>47500</v>
          </cell>
          <cell r="J259">
            <v>475</v>
          </cell>
        </row>
        <row r="260">
          <cell r="E260">
            <v>1.4999999999999999E-2</v>
          </cell>
          <cell r="F260" t="str">
            <v>Oh</v>
          </cell>
          <cell r="G260" t="str">
            <v>Mandor</v>
          </cell>
          <cell r="I260">
            <v>0</v>
          </cell>
          <cell r="J260">
            <v>0</v>
          </cell>
        </row>
        <row r="261">
          <cell r="A261" t="str">
            <v>D.1</v>
          </cell>
          <cell r="I261" t="str">
            <v>Total  :</v>
          </cell>
          <cell r="J261">
            <v>14980</v>
          </cell>
          <cell r="K261">
            <v>45135.25</v>
          </cell>
          <cell r="L261">
            <v>60115.25</v>
          </cell>
        </row>
        <row r="262">
          <cell r="C262" t="str">
            <v>D.1a</v>
          </cell>
          <cell r="D262" t="str">
            <v>1 M2  PAS. BATA MERAH TEBAL 1/2 BATA, 1Pc : 3Ps</v>
          </cell>
        </row>
        <row r="263">
          <cell r="E263">
            <v>70</v>
          </cell>
          <cell r="F263" t="str">
            <v>Bh</v>
          </cell>
          <cell r="G263" t="str">
            <v>Bata merah 5 x 11 x 22 cm</v>
          </cell>
          <cell r="I263">
            <v>387.5</v>
          </cell>
          <cell r="K263">
            <v>27125</v>
          </cell>
        </row>
        <row r="264">
          <cell r="E264">
            <v>14.37</v>
          </cell>
          <cell r="F264" t="str">
            <v>Kg</v>
          </cell>
          <cell r="G264" t="str">
            <v>Semen Gresik</v>
          </cell>
          <cell r="I264">
            <v>795</v>
          </cell>
          <cell r="K264">
            <v>11424.15</v>
          </cell>
        </row>
        <row r="265">
          <cell r="E265">
            <v>0.04</v>
          </cell>
          <cell r="F265" t="str">
            <v>M3</v>
          </cell>
          <cell r="G265" t="str">
            <v>Pasir Pasangan</v>
          </cell>
          <cell r="I265">
            <v>77500</v>
          </cell>
          <cell r="K265">
            <v>3100</v>
          </cell>
        </row>
        <row r="266">
          <cell r="E266">
            <v>0.32</v>
          </cell>
          <cell r="F266" t="str">
            <v>Oh</v>
          </cell>
          <cell r="G266" t="str">
            <v>Pekerja</v>
          </cell>
          <cell r="I266">
            <v>31500</v>
          </cell>
          <cell r="J266">
            <v>10080</v>
          </cell>
        </row>
        <row r="267">
          <cell r="E267">
            <v>0.1</v>
          </cell>
          <cell r="F267" t="str">
            <v>Oh</v>
          </cell>
          <cell r="G267" t="str">
            <v>Tukang Batu</v>
          </cell>
          <cell r="I267">
            <v>44250</v>
          </cell>
          <cell r="J267">
            <v>4425</v>
          </cell>
        </row>
        <row r="268">
          <cell r="E268">
            <v>0.01</v>
          </cell>
          <cell r="F268" t="str">
            <v>Oh</v>
          </cell>
          <cell r="G268" t="str">
            <v>Kepala Tukang Batu</v>
          </cell>
          <cell r="I268">
            <v>47500</v>
          </cell>
          <cell r="J268">
            <v>475</v>
          </cell>
        </row>
        <row r="269">
          <cell r="E269">
            <v>1.4999999999999999E-2</v>
          </cell>
          <cell r="F269" t="str">
            <v>Oh</v>
          </cell>
          <cell r="G269" t="str">
            <v>Mandor</v>
          </cell>
          <cell r="I269">
            <v>0</v>
          </cell>
          <cell r="J269">
            <v>0</v>
          </cell>
        </row>
        <row r="270">
          <cell r="A270" t="str">
            <v>D.1a</v>
          </cell>
          <cell r="I270" t="str">
            <v>Total  :</v>
          </cell>
          <cell r="J270">
            <v>14980</v>
          </cell>
          <cell r="K270">
            <v>41649.15</v>
          </cell>
          <cell r="L270">
            <v>56629.15</v>
          </cell>
        </row>
        <row r="271">
          <cell r="C271" t="str">
            <v>D.2</v>
          </cell>
          <cell r="D271" t="str">
            <v>1 M2  PAS. BATA MERAH TEBAL 1/2 BATA, 1Pc : 5Ps</v>
          </cell>
        </row>
        <row r="272">
          <cell r="E272">
            <v>70</v>
          </cell>
          <cell r="F272" t="str">
            <v>Bh</v>
          </cell>
          <cell r="G272" t="str">
            <v>Bata merah 5 x 11 x 22 cm</v>
          </cell>
          <cell r="I272">
            <v>387.5</v>
          </cell>
          <cell r="K272">
            <v>27125</v>
          </cell>
          <cell r="M272" t="e">
            <v>#REF!</v>
          </cell>
        </row>
        <row r="273">
          <cell r="E273">
            <v>11.5</v>
          </cell>
          <cell r="F273" t="str">
            <v>Kg</v>
          </cell>
          <cell r="G273" t="str">
            <v>Semen Gresik</v>
          </cell>
          <cell r="I273">
            <v>795</v>
          </cell>
          <cell r="K273">
            <v>9142.5</v>
          </cell>
        </row>
        <row r="274">
          <cell r="E274">
            <v>4.2999999999999997E-2</v>
          </cell>
          <cell r="F274" t="str">
            <v>M3</v>
          </cell>
          <cell r="G274" t="str">
            <v>Pasir Pasangan</v>
          </cell>
          <cell r="I274">
            <v>77500</v>
          </cell>
          <cell r="K274">
            <v>3332.4999999999995</v>
          </cell>
        </row>
        <row r="275">
          <cell r="E275">
            <v>0.32</v>
          </cell>
          <cell r="F275" t="str">
            <v>Oh</v>
          </cell>
          <cell r="G275" t="str">
            <v>Pekerja</v>
          </cell>
          <cell r="I275">
            <v>31500</v>
          </cell>
          <cell r="J275">
            <v>10080</v>
          </cell>
        </row>
        <row r="276">
          <cell r="E276">
            <v>0.1</v>
          </cell>
          <cell r="F276" t="str">
            <v>Oh</v>
          </cell>
          <cell r="G276" t="str">
            <v>Tukang Batu</v>
          </cell>
          <cell r="I276">
            <v>44250</v>
          </cell>
          <cell r="J276">
            <v>4425</v>
          </cell>
        </row>
        <row r="277">
          <cell r="E277">
            <v>0.01</v>
          </cell>
          <cell r="F277" t="str">
            <v>Oh</v>
          </cell>
          <cell r="G277" t="str">
            <v>Kepala Tukang Batu</v>
          </cell>
          <cell r="I277">
            <v>47500</v>
          </cell>
          <cell r="J277">
            <v>475</v>
          </cell>
        </row>
        <row r="278">
          <cell r="E278">
            <v>1.4999999999999999E-2</v>
          </cell>
          <cell r="F278" t="str">
            <v>Oh</v>
          </cell>
          <cell r="G278" t="str">
            <v>Mandor</v>
          </cell>
          <cell r="I278">
            <v>0</v>
          </cell>
          <cell r="J278">
            <v>0</v>
          </cell>
        </row>
        <row r="279">
          <cell r="A279" t="str">
            <v>D.2</v>
          </cell>
          <cell r="I279" t="str">
            <v>Total  :</v>
          </cell>
          <cell r="J279">
            <v>14980</v>
          </cell>
          <cell r="K279">
            <v>39600</v>
          </cell>
          <cell r="L279">
            <v>54580</v>
          </cell>
        </row>
        <row r="280">
          <cell r="C280" t="str">
            <v>D.3</v>
          </cell>
          <cell r="D280" t="str">
            <v>1 M2  PASANGAN BATAKO/HOLLOWBLOCK  (HB.10)</v>
          </cell>
        </row>
        <row r="281">
          <cell r="E281">
            <v>12.5</v>
          </cell>
          <cell r="F281" t="str">
            <v>Bh</v>
          </cell>
          <cell r="G281" t="str">
            <v>Batako</v>
          </cell>
          <cell r="I281">
            <v>1425</v>
          </cell>
          <cell r="K281">
            <v>17812.5</v>
          </cell>
        </row>
        <row r="282">
          <cell r="E282">
            <v>7.5</v>
          </cell>
          <cell r="F282" t="str">
            <v>Kg</v>
          </cell>
          <cell r="G282" t="str">
            <v>Semen Gresik</v>
          </cell>
          <cell r="I282">
            <v>795</v>
          </cell>
          <cell r="K282">
            <v>5962.5</v>
          </cell>
        </row>
        <row r="283">
          <cell r="E283">
            <v>2.7E-2</v>
          </cell>
          <cell r="F283" t="str">
            <v>M3</v>
          </cell>
          <cell r="G283" t="str">
            <v>Pasir Pasangan</v>
          </cell>
          <cell r="I283">
            <v>77500</v>
          </cell>
          <cell r="K283">
            <v>2092.5</v>
          </cell>
        </row>
        <row r="284">
          <cell r="E284">
            <v>1.95</v>
          </cell>
          <cell r="F284" t="str">
            <v>Kg</v>
          </cell>
          <cell r="G284" t="str">
            <v>Besi beton</v>
          </cell>
          <cell r="I284">
            <v>3677.4375</v>
          </cell>
          <cell r="K284">
            <v>7171.0031250000002</v>
          </cell>
        </row>
        <row r="285">
          <cell r="E285">
            <v>0.32</v>
          </cell>
          <cell r="F285" t="str">
            <v>Oh</v>
          </cell>
          <cell r="G285" t="str">
            <v>Pekerja</v>
          </cell>
          <cell r="I285">
            <v>31500</v>
          </cell>
          <cell r="J285">
            <v>10080</v>
          </cell>
        </row>
        <row r="286">
          <cell r="E286">
            <v>0.1</v>
          </cell>
          <cell r="F286" t="str">
            <v>Oh</v>
          </cell>
          <cell r="G286" t="str">
            <v>Tukang Batu</v>
          </cell>
          <cell r="I286">
            <v>44250</v>
          </cell>
          <cell r="J286">
            <v>4425</v>
          </cell>
        </row>
        <row r="287">
          <cell r="E287">
            <v>0.01</v>
          </cell>
          <cell r="F287" t="str">
            <v>Oh</v>
          </cell>
          <cell r="G287" t="str">
            <v>Kepala Tukang Batu</v>
          </cell>
          <cell r="I287">
            <v>47500</v>
          </cell>
          <cell r="J287">
            <v>475</v>
          </cell>
        </row>
        <row r="288">
          <cell r="E288">
            <v>1.4999999999999999E-2</v>
          </cell>
          <cell r="F288" t="str">
            <v>Oh</v>
          </cell>
          <cell r="G288" t="str">
            <v>Mandor</v>
          </cell>
          <cell r="I288">
            <v>0</v>
          </cell>
          <cell r="J288">
            <v>0</v>
          </cell>
        </row>
        <row r="289">
          <cell r="A289" t="str">
            <v>D.3</v>
          </cell>
          <cell r="I289" t="str">
            <v>Total  :</v>
          </cell>
          <cell r="J289">
            <v>14980</v>
          </cell>
          <cell r="K289">
            <v>33038.503125000003</v>
          </cell>
          <cell r="L289">
            <v>48018.503125000003</v>
          </cell>
        </row>
        <row r="290">
          <cell r="C290" t="str">
            <v>D.3a</v>
          </cell>
          <cell r="D290" t="str">
            <v>1 M2  PASANGAN BATAKO/HOLLOWBLOCK  (HB.10) TANPA BESI</v>
          </cell>
        </row>
        <row r="291">
          <cell r="E291">
            <v>12.5</v>
          </cell>
          <cell r="F291" t="str">
            <v>Bh</v>
          </cell>
          <cell r="G291" t="str">
            <v>Batako</v>
          </cell>
          <cell r="I291">
            <v>1425</v>
          </cell>
          <cell r="K291">
            <v>17812.5</v>
          </cell>
        </row>
        <row r="292">
          <cell r="E292">
            <v>7.5</v>
          </cell>
          <cell r="F292" t="str">
            <v>Kg</v>
          </cell>
          <cell r="G292" t="str">
            <v>Semen Gresik</v>
          </cell>
          <cell r="I292">
            <v>795</v>
          </cell>
          <cell r="K292">
            <v>5962.5</v>
          </cell>
        </row>
        <row r="293">
          <cell r="E293">
            <v>2.7E-2</v>
          </cell>
          <cell r="F293" t="str">
            <v>M3</v>
          </cell>
          <cell r="G293" t="str">
            <v>Pasir Pasangan</v>
          </cell>
          <cell r="I293">
            <v>77500</v>
          </cell>
          <cell r="K293">
            <v>2092.5</v>
          </cell>
        </row>
        <row r="294">
          <cell r="E294">
            <v>0.32</v>
          </cell>
          <cell r="F294" t="str">
            <v>Oh</v>
          </cell>
          <cell r="G294" t="str">
            <v>Pekerja</v>
          </cell>
          <cell r="I294">
            <v>31500</v>
          </cell>
          <cell r="J294">
            <v>10080</v>
          </cell>
        </row>
        <row r="295">
          <cell r="E295">
            <v>0.1</v>
          </cell>
          <cell r="F295" t="str">
            <v>Oh</v>
          </cell>
          <cell r="G295" t="str">
            <v>Tukang Batu</v>
          </cell>
          <cell r="I295">
            <v>44250</v>
          </cell>
          <cell r="J295">
            <v>4425</v>
          </cell>
        </row>
        <row r="296">
          <cell r="E296">
            <v>0.01</v>
          </cell>
          <cell r="F296" t="str">
            <v>Oh</v>
          </cell>
          <cell r="G296" t="str">
            <v>Kepala Tukang Batu</v>
          </cell>
          <cell r="I296">
            <v>47500</v>
          </cell>
          <cell r="J296">
            <v>475</v>
          </cell>
        </row>
        <row r="297">
          <cell r="E297">
            <v>1.4999999999999999E-2</v>
          </cell>
          <cell r="F297" t="str">
            <v>Oh</v>
          </cell>
          <cell r="G297" t="str">
            <v>Mandor</v>
          </cell>
          <cell r="I297">
            <v>0</v>
          </cell>
          <cell r="J297">
            <v>0</v>
          </cell>
        </row>
        <row r="298">
          <cell r="A298" t="str">
            <v>D.3a</v>
          </cell>
          <cell r="I298" t="str">
            <v>Total  :</v>
          </cell>
          <cell r="J298">
            <v>14980</v>
          </cell>
          <cell r="K298">
            <v>25867.5</v>
          </cell>
          <cell r="L298">
            <v>40847.5</v>
          </cell>
        </row>
        <row r="299">
          <cell r="C299" t="str">
            <v>D.4</v>
          </cell>
          <cell r="D299" t="str">
            <v>1 M2  PASANGAN DINDING ROSTER 12 x 11 x 24 cm</v>
          </cell>
        </row>
        <row r="300">
          <cell r="E300">
            <v>36</v>
          </cell>
          <cell r="F300" t="str">
            <v>Bh</v>
          </cell>
          <cell r="G300" t="str">
            <v>Roster/kerawang</v>
          </cell>
          <cell r="I300">
            <v>3250</v>
          </cell>
          <cell r="K300">
            <v>117000</v>
          </cell>
        </row>
        <row r="301">
          <cell r="E301">
            <v>12.8</v>
          </cell>
          <cell r="F301" t="str">
            <v>Kg</v>
          </cell>
          <cell r="G301" t="str">
            <v>Semen Gresik</v>
          </cell>
          <cell r="I301">
            <v>795</v>
          </cell>
          <cell r="K301">
            <v>10176</v>
          </cell>
        </row>
        <row r="302">
          <cell r="E302">
            <v>3.5000000000000003E-2</v>
          </cell>
          <cell r="F302" t="str">
            <v>M3</v>
          </cell>
          <cell r="G302" t="str">
            <v>Pasir Pasangan</v>
          </cell>
          <cell r="I302">
            <v>77500</v>
          </cell>
          <cell r="K302">
            <v>2712.5000000000005</v>
          </cell>
        </row>
        <row r="303">
          <cell r="E303">
            <v>0.3</v>
          </cell>
          <cell r="F303" t="str">
            <v>Oh</v>
          </cell>
          <cell r="G303" t="str">
            <v>Pekerja</v>
          </cell>
          <cell r="I303">
            <v>31500</v>
          </cell>
          <cell r="J303">
            <v>9450</v>
          </cell>
        </row>
        <row r="304">
          <cell r="E304">
            <v>0.1</v>
          </cell>
          <cell r="F304" t="str">
            <v>Oh</v>
          </cell>
          <cell r="G304" t="str">
            <v>Tukang Batu</v>
          </cell>
          <cell r="I304">
            <v>44250</v>
          </cell>
          <cell r="J304">
            <v>4425</v>
          </cell>
        </row>
        <row r="305">
          <cell r="E305">
            <v>0.01</v>
          </cell>
          <cell r="F305" t="str">
            <v>Oh</v>
          </cell>
          <cell r="G305" t="str">
            <v>Kepala Tukang Batu</v>
          </cell>
          <cell r="I305">
            <v>47500</v>
          </cell>
          <cell r="J305">
            <v>475</v>
          </cell>
        </row>
        <row r="306">
          <cell r="E306">
            <v>1.4999999999999999E-2</v>
          </cell>
          <cell r="F306" t="str">
            <v>Oh</v>
          </cell>
          <cell r="G306" t="str">
            <v>Mandor</v>
          </cell>
          <cell r="I306">
            <v>0</v>
          </cell>
          <cell r="J306">
            <v>0</v>
          </cell>
        </row>
        <row r="307">
          <cell r="A307" t="str">
            <v>D.4</v>
          </cell>
          <cell r="I307" t="str">
            <v>Total  :</v>
          </cell>
          <cell r="J307">
            <v>14350</v>
          </cell>
          <cell r="K307">
            <v>129888.5</v>
          </cell>
          <cell r="L307">
            <v>144238.5</v>
          </cell>
        </row>
        <row r="308">
          <cell r="C308" t="str">
            <v>D.5</v>
          </cell>
          <cell r="D308" t="str">
            <v>1 M2  PASANG DINDING BEDEG, RANGKA KAYU</v>
          </cell>
        </row>
        <row r="309">
          <cell r="E309">
            <v>1.5</v>
          </cell>
          <cell r="F309" t="str">
            <v>M2</v>
          </cell>
          <cell r="G309" t="str">
            <v>Gedeg Klas I</v>
          </cell>
          <cell r="I309">
            <v>16000</v>
          </cell>
          <cell r="K309">
            <v>24000</v>
          </cell>
        </row>
        <row r="310">
          <cell r="E310">
            <v>1.4E-2</v>
          </cell>
          <cell r="F310" t="str">
            <v>M3</v>
          </cell>
          <cell r="G310" t="str">
            <v>Kayu kamper Usuk 5/7</v>
          </cell>
          <cell r="I310">
            <v>4250000</v>
          </cell>
          <cell r="K310">
            <v>59500</v>
          </cell>
        </row>
        <row r="311">
          <cell r="E311">
            <v>1.2E-2</v>
          </cell>
          <cell r="F311" t="str">
            <v>Kg</v>
          </cell>
          <cell r="G311" t="str">
            <v>Paku biasa 2" - 5"</v>
          </cell>
          <cell r="I311">
            <v>7500</v>
          </cell>
          <cell r="K311">
            <v>90</v>
          </cell>
        </row>
        <row r="312">
          <cell r="E312">
            <v>3.0000000000000001E-3</v>
          </cell>
          <cell r="F312" t="str">
            <v>M3</v>
          </cell>
          <cell r="G312" t="str">
            <v>List kayu 2/4</v>
          </cell>
          <cell r="I312">
            <v>6625000</v>
          </cell>
          <cell r="K312">
            <v>19875</v>
          </cell>
        </row>
        <row r="313">
          <cell r="E313">
            <v>0.1</v>
          </cell>
          <cell r="F313" t="str">
            <v>Oh</v>
          </cell>
          <cell r="G313" t="str">
            <v>Pekerja</v>
          </cell>
          <cell r="I313">
            <v>31500</v>
          </cell>
          <cell r="J313">
            <v>3150</v>
          </cell>
        </row>
        <row r="314">
          <cell r="E314">
            <v>0.05</v>
          </cell>
          <cell r="F314" t="str">
            <v>Oh</v>
          </cell>
          <cell r="G314" t="str">
            <v>Tukang kayu</v>
          </cell>
          <cell r="I314">
            <v>46500</v>
          </cell>
          <cell r="J314">
            <v>2325</v>
          </cell>
        </row>
        <row r="315">
          <cell r="E315">
            <v>5.0000000000000001E-3</v>
          </cell>
          <cell r="F315" t="str">
            <v>Oh</v>
          </cell>
          <cell r="G315" t="str">
            <v>Kepala Tukang Kayu</v>
          </cell>
          <cell r="I315">
            <v>47500</v>
          </cell>
          <cell r="J315">
            <v>237.5</v>
          </cell>
        </row>
        <row r="316">
          <cell r="E316">
            <v>2E-3</v>
          </cell>
          <cell r="F316" t="str">
            <v>Oh</v>
          </cell>
          <cell r="G316" t="str">
            <v>Mandor</v>
          </cell>
          <cell r="I316">
            <v>0</v>
          </cell>
          <cell r="J316">
            <v>0</v>
          </cell>
        </row>
        <row r="317">
          <cell r="A317" t="str">
            <v>D.5</v>
          </cell>
          <cell r="I317" t="str">
            <v>Total  :</v>
          </cell>
          <cell r="J317">
            <v>5712.5</v>
          </cell>
          <cell r="K317">
            <v>103465</v>
          </cell>
          <cell r="L317">
            <v>109177.5</v>
          </cell>
        </row>
        <row r="319">
          <cell r="C319" t="str">
            <v>E.</v>
          </cell>
          <cell r="D319" t="str">
            <v>PEKERJAAN PLESTERAN</v>
          </cell>
        </row>
        <row r="320">
          <cell r="C320" t="str">
            <v>E.1</v>
          </cell>
          <cell r="D320" t="str">
            <v>1 M2  PLESTERAN 1Pc : 2 Ps, TEBAL 15 mm</v>
          </cell>
        </row>
        <row r="321">
          <cell r="E321">
            <v>8.52</v>
          </cell>
          <cell r="F321" t="str">
            <v>Kg</v>
          </cell>
          <cell r="G321" t="str">
            <v>Semen Gresik</v>
          </cell>
          <cell r="I321">
            <v>795</v>
          </cell>
          <cell r="K321">
            <v>6773.4</v>
          </cell>
        </row>
        <row r="322">
          <cell r="E322">
            <v>1.7000000000000001E-2</v>
          </cell>
          <cell r="F322" t="str">
            <v>M3</v>
          </cell>
          <cell r="G322" t="str">
            <v>Pasir Pasangan</v>
          </cell>
          <cell r="I322">
            <v>77500</v>
          </cell>
          <cell r="K322">
            <v>1317.5</v>
          </cell>
        </row>
        <row r="323">
          <cell r="E323">
            <v>0.2</v>
          </cell>
          <cell r="F323" t="str">
            <v>Oh</v>
          </cell>
          <cell r="G323" t="str">
            <v>Pekerja</v>
          </cell>
          <cell r="I323">
            <v>31500</v>
          </cell>
          <cell r="J323">
            <v>6300</v>
          </cell>
        </row>
        <row r="324">
          <cell r="E324">
            <v>0.15</v>
          </cell>
          <cell r="F324" t="str">
            <v>Oh</v>
          </cell>
          <cell r="G324" t="str">
            <v>Tukang batu</v>
          </cell>
          <cell r="I324">
            <v>44250</v>
          </cell>
          <cell r="J324">
            <v>6637.5</v>
          </cell>
        </row>
        <row r="325">
          <cell r="E325">
            <v>1.4999999999999999E-2</v>
          </cell>
          <cell r="F325" t="str">
            <v>Oh</v>
          </cell>
          <cell r="G325" t="str">
            <v>Kepala Tukang batu</v>
          </cell>
          <cell r="I325">
            <v>47500</v>
          </cell>
          <cell r="J325">
            <v>712.5</v>
          </cell>
        </row>
        <row r="326">
          <cell r="E326">
            <v>0.01</v>
          </cell>
          <cell r="F326" t="str">
            <v>Oh</v>
          </cell>
          <cell r="G326" t="str">
            <v>Mandor</v>
          </cell>
          <cell r="I326">
            <v>0</v>
          </cell>
          <cell r="J326">
            <v>0</v>
          </cell>
        </row>
        <row r="327">
          <cell r="A327" t="str">
            <v>E.1</v>
          </cell>
          <cell r="I327" t="str">
            <v>Total  :</v>
          </cell>
          <cell r="J327">
            <v>13650</v>
          </cell>
          <cell r="K327">
            <v>8090.9</v>
          </cell>
          <cell r="L327">
            <v>21740.9</v>
          </cell>
        </row>
        <row r="328">
          <cell r="C328" t="str">
            <v>E.2</v>
          </cell>
          <cell r="D328" t="str">
            <v>1 M2  PLESTERAN 1Pc : 5 Ps, TEBAL 15 mm</v>
          </cell>
        </row>
        <row r="329">
          <cell r="E329">
            <v>4.32</v>
          </cell>
          <cell r="F329" t="str">
            <v>Kg</v>
          </cell>
          <cell r="G329" t="str">
            <v>Semen Gresik</v>
          </cell>
          <cell r="I329">
            <v>795</v>
          </cell>
          <cell r="K329">
            <v>3434.4</v>
          </cell>
        </row>
        <row r="330">
          <cell r="E330">
            <v>2.1999999999999999E-2</v>
          </cell>
          <cell r="F330" t="str">
            <v>M3</v>
          </cell>
          <cell r="G330" t="str">
            <v>Pasir Pasangan</v>
          </cell>
          <cell r="I330">
            <v>77500</v>
          </cell>
          <cell r="K330">
            <v>1705</v>
          </cell>
        </row>
        <row r="331">
          <cell r="E331">
            <v>0.2</v>
          </cell>
          <cell r="F331" t="str">
            <v>Oh</v>
          </cell>
          <cell r="G331" t="str">
            <v>Pekerja</v>
          </cell>
          <cell r="I331">
            <v>31500</v>
          </cell>
          <cell r="J331">
            <v>6300</v>
          </cell>
        </row>
        <row r="332">
          <cell r="E332">
            <v>0.15</v>
          </cell>
          <cell r="F332" t="str">
            <v>Oh</v>
          </cell>
          <cell r="G332" t="str">
            <v>Tukang batu</v>
          </cell>
          <cell r="I332">
            <v>44250</v>
          </cell>
          <cell r="J332">
            <v>6637.5</v>
          </cell>
        </row>
        <row r="333">
          <cell r="E333">
            <v>1.4999999999999999E-2</v>
          </cell>
          <cell r="F333" t="str">
            <v>Oh</v>
          </cell>
          <cell r="G333" t="str">
            <v>Kepala Tukang batu</v>
          </cell>
          <cell r="I333">
            <v>47500</v>
          </cell>
          <cell r="J333">
            <v>712.5</v>
          </cell>
        </row>
        <row r="334">
          <cell r="E334">
            <v>0.01</v>
          </cell>
          <cell r="F334" t="str">
            <v>Oh</v>
          </cell>
          <cell r="G334" t="str">
            <v>Mandor</v>
          </cell>
          <cell r="I334">
            <v>0</v>
          </cell>
          <cell r="J334">
            <v>0</v>
          </cell>
        </row>
        <row r="335">
          <cell r="A335" t="str">
            <v>E.2</v>
          </cell>
          <cell r="I335" t="str">
            <v>Total  :</v>
          </cell>
          <cell r="J335">
            <v>13650</v>
          </cell>
          <cell r="K335">
            <v>5139.3999999999996</v>
          </cell>
          <cell r="L335">
            <v>18789.400000000001</v>
          </cell>
        </row>
        <row r="336">
          <cell r="C336" t="str">
            <v>E.2a</v>
          </cell>
          <cell r="D336" t="str">
            <v>1 M2  PLESTERAN 1Pc : 6 Ps, TEBAL 15 mm</v>
          </cell>
        </row>
        <row r="337">
          <cell r="E337">
            <v>3.68</v>
          </cell>
          <cell r="F337" t="str">
            <v>Kg</v>
          </cell>
          <cell r="G337" t="str">
            <v>Semen Gresik</v>
          </cell>
          <cell r="I337">
            <v>795</v>
          </cell>
          <cell r="K337">
            <v>2925.6</v>
          </cell>
        </row>
        <row r="338">
          <cell r="E338">
            <v>2.3E-2</v>
          </cell>
          <cell r="F338" t="str">
            <v>M3</v>
          </cell>
          <cell r="G338" t="str">
            <v>Pasir Pasangan</v>
          </cell>
          <cell r="I338">
            <v>77500</v>
          </cell>
          <cell r="K338">
            <v>1782.5</v>
          </cell>
        </row>
        <row r="339">
          <cell r="E339">
            <v>0.2</v>
          </cell>
          <cell r="F339" t="str">
            <v>Oh</v>
          </cell>
          <cell r="G339" t="str">
            <v>Pekerja</v>
          </cell>
          <cell r="I339">
            <v>31500</v>
          </cell>
          <cell r="J339">
            <v>6300</v>
          </cell>
        </row>
        <row r="340">
          <cell r="E340">
            <v>0.15</v>
          </cell>
          <cell r="F340" t="str">
            <v>Oh</v>
          </cell>
          <cell r="G340" t="str">
            <v>Tukang batu</v>
          </cell>
          <cell r="I340">
            <v>44250</v>
          </cell>
          <cell r="J340">
            <v>6637.5</v>
          </cell>
        </row>
        <row r="341">
          <cell r="E341">
            <v>1.4999999999999999E-2</v>
          </cell>
          <cell r="F341" t="str">
            <v>Oh</v>
          </cell>
          <cell r="G341" t="str">
            <v>Kepala Tukang batu</v>
          </cell>
          <cell r="I341">
            <v>47500</v>
          </cell>
          <cell r="J341">
            <v>712.5</v>
          </cell>
        </row>
        <row r="342">
          <cell r="E342">
            <v>0.01</v>
          </cell>
          <cell r="F342" t="str">
            <v>Oh</v>
          </cell>
          <cell r="G342" t="str">
            <v>Mandor</v>
          </cell>
          <cell r="I342">
            <v>0</v>
          </cell>
          <cell r="J342">
            <v>0</v>
          </cell>
        </row>
        <row r="343">
          <cell r="A343" t="str">
            <v>E.2a</v>
          </cell>
          <cell r="I343" t="str">
            <v>Total  :</v>
          </cell>
          <cell r="J343">
            <v>13650</v>
          </cell>
          <cell r="K343">
            <v>4708.1000000000004</v>
          </cell>
          <cell r="L343">
            <v>18358.099999999999</v>
          </cell>
        </row>
        <row r="344">
          <cell r="C344" t="str">
            <v>E.3</v>
          </cell>
          <cell r="D344" t="str">
            <v>1 M2  PLESTERAN SIAR 1Pc : 2 Ps</v>
          </cell>
        </row>
        <row r="345">
          <cell r="E345">
            <v>4.32</v>
          </cell>
          <cell r="F345" t="str">
            <v>Kg</v>
          </cell>
          <cell r="G345" t="str">
            <v>Semen Gresik</v>
          </cell>
          <cell r="I345">
            <v>795</v>
          </cell>
          <cell r="K345">
            <v>3434.4</v>
          </cell>
        </row>
        <row r="346">
          <cell r="E346">
            <v>1.6E-2</v>
          </cell>
          <cell r="F346" t="str">
            <v>M3</v>
          </cell>
          <cell r="G346" t="str">
            <v>Pasir Pasangan</v>
          </cell>
          <cell r="I346">
            <v>77500</v>
          </cell>
          <cell r="K346">
            <v>1240</v>
          </cell>
        </row>
        <row r="347">
          <cell r="E347">
            <v>0.15</v>
          </cell>
          <cell r="F347" t="str">
            <v>Oh</v>
          </cell>
          <cell r="G347" t="str">
            <v>Pekerja</v>
          </cell>
          <cell r="I347">
            <v>31500</v>
          </cell>
          <cell r="J347">
            <v>4725</v>
          </cell>
        </row>
        <row r="348">
          <cell r="E348">
            <v>7.0000000000000007E-2</v>
          </cell>
          <cell r="F348" t="str">
            <v>Oh</v>
          </cell>
          <cell r="G348" t="str">
            <v>Tukang batu</v>
          </cell>
          <cell r="I348">
            <v>44250</v>
          </cell>
          <cell r="J348">
            <v>3097.5000000000005</v>
          </cell>
        </row>
        <row r="349">
          <cell r="E349">
            <v>7.0000000000000001E-3</v>
          </cell>
          <cell r="F349" t="str">
            <v>Oh</v>
          </cell>
          <cell r="G349" t="str">
            <v>Kepala Tukang batu</v>
          </cell>
          <cell r="I349">
            <v>47500</v>
          </cell>
          <cell r="J349">
            <v>332.5</v>
          </cell>
        </row>
        <row r="350">
          <cell r="E350">
            <v>8.0000000000000002E-3</v>
          </cell>
          <cell r="F350" t="str">
            <v>Oh</v>
          </cell>
          <cell r="G350" t="str">
            <v>Mandor</v>
          </cell>
          <cell r="I350">
            <v>0</v>
          </cell>
          <cell r="J350">
            <v>0</v>
          </cell>
        </row>
        <row r="351">
          <cell r="A351" t="str">
            <v>E.3</v>
          </cell>
          <cell r="I351" t="str">
            <v>Total  :</v>
          </cell>
          <cell r="J351">
            <v>8155</v>
          </cell>
          <cell r="K351">
            <v>4674.3999999999996</v>
          </cell>
          <cell r="L351">
            <v>12829.4</v>
          </cell>
        </row>
        <row r="352">
          <cell r="C352" t="str">
            <v>E.4</v>
          </cell>
          <cell r="D352" t="str">
            <v>1 M2  PLESTERAN BETON 1Pc : 2 Ps</v>
          </cell>
        </row>
        <row r="353">
          <cell r="E353">
            <v>9.3000000000000007</v>
          </cell>
          <cell r="F353" t="str">
            <v>Kg</v>
          </cell>
          <cell r="G353" t="str">
            <v>Semen Gresik</v>
          </cell>
          <cell r="I353">
            <v>795</v>
          </cell>
          <cell r="K353">
            <v>7393.5000000000009</v>
          </cell>
        </row>
        <row r="354">
          <cell r="E354">
            <v>1.7999999999999999E-2</v>
          </cell>
          <cell r="F354" t="str">
            <v>M3</v>
          </cell>
          <cell r="G354" t="str">
            <v>Pasir Pasangan</v>
          </cell>
          <cell r="I354">
            <v>77500</v>
          </cell>
          <cell r="K354">
            <v>1395</v>
          </cell>
        </row>
        <row r="355">
          <cell r="E355">
            <v>0.26</v>
          </cell>
          <cell r="F355" t="str">
            <v>Oh</v>
          </cell>
          <cell r="G355" t="str">
            <v>Pekerja</v>
          </cell>
          <cell r="I355">
            <v>31500</v>
          </cell>
          <cell r="J355">
            <v>8190</v>
          </cell>
        </row>
        <row r="356">
          <cell r="E356">
            <v>0.2</v>
          </cell>
          <cell r="F356" t="str">
            <v>Oh</v>
          </cell>
          <cell r="G356" t="str">
            <v>Tukang batu</v>
          </cell>
          <cell r="I356">
            <v>44250</v>
          </cell>
          <cell r="J356">
            <v>8850</v>
          </cell>
        </row>
        <row r="357">
          <cell r="E357">
            <v>0.02</v>
          </cell>
          <cell r="F357" t="str">
            <v>Oh</v>
          </cell>
          <cell r="G357" t="str">
            <v>Kepala Tukang batu</v>
          </cell>
          <cell r="I357">
            <v>47500</v>
          </cell>
          <cell r="J357">
            <v>950</v>
          </cell>
        </row>
        <row r="358">
          <cell r="E358">
            <v>1.2999999999999999E-2</v>
          </cell>
          <cell r="F358" t="str">
            <v>Oh</v>
          </cell>
          <cell r="G358" t="str">
            <v>Mandor</v>
          </cell>
          <cell r="I358">
            <v>0</v>
          </cell>
          <cell r="J358">
            <v>0</v>
          </cell>
        </row>
        <row r="359">
          <cell r="A359" t="str">
            <v>E.4</v>
          </cell>
          <cell r="I359" t="str">
            <v>Total  :</v>
          </cell>
          <cell r="J359">
            <v>17990</v>
          </cell>
          <cell r="K359">
            <v>8788.5</v>
          </cell>
          <cell r="L359">
            <v>26778.5</v>
          </cell>
        </row>
        <row r="360">
          <cell r="C360" t="str">
            <v>E.4a</v>
          </cell>
          <cell r="D360" t="str">
            <v>1 M2  PEKERJAAN ACIAN</v>
          </cell>
        </row>
        <row r="361">
          <cell r="E361">
            <v>2.08</v>
          </cell>
          <cell r="F361" t="str">
            <v>Kg</v>
          </cell>
          <cell r="G361" t="str">
            <v>Semen Gresik</v>
          </cell>
          <cell r="I361">
            <v>795</v>
          </cell>
          <cell r="K361">
            <v>1653.6000000000001</v>
          </cell>
        </row>
        <row r="362">
          <cell r="E362">
            <v>0.35</v>
          </cell>
          <cell r="F362" t="str">
            <v>Hr</v>
          </cell>
          <cell r="G362" t="str">
            <v>Tukang Cat</v>
          </cell>
          <cell r="I362">
            <v>37500</v>
          </cell>
          <cell r="K362">
            <v>13125</v>
          </cell>
        </row>
        <row r="363">
          <cell r="E363">
            <v>3.5000000000000003E-2</v>
          </cell>
          <cell r="F363" t="str">
            <v>Hr</v>
          </cell>
          <cell r="G363" t="str">
            <v>Kepala Tukang Cat</v>
          </cell>
          <cell r="I363">
            <v>47500</v>
          </cell>
          <cell r="J363">
            <v>1662.5000000000002</v>
          </cell>
        </row>
        <row r="364">
          <cell r="E364">
            <v>3.0000000000000001E-3</v>
          </cell>
          <cell r="F364" t="str">
            <v>Hr</v>
          </cell>
          <cell r="G364" t="str">
            <v>Mandor</v>
          </cell>
          <cell r="I364">
            <v>0</v>
          </cell>
          <cell r="J364">
            <v>0</v>
          </cell>
        </row>
        <row r="365">
          <cell r="A365" t="str">
            <v>E.4a</v>
          </cell>
          <cell r="I365" t="str">
            <v>Total  :</v>
          </cell>
          <cell r="J365">
            <v>1662.5000000000002</v>
          </cell>
          <cell r="K365">
            <v>14778.6</v>
          </cell>
          <cell r="L365">
            <v>16441.100000000002</v>
          </cell>
        </row>
        <row r="367">
          <cell r="C367" t="str">
            <v>F.</v>
          </cell>
          <cell r="D367" t="str">
            <v>PEKERJAAN KAYU</v>
          </cell>
        </row>
        <row r="368">
          <cell r="C368" t="str">
            <v>F.1</v>
          </cell>
          <cell r="D368" t="str">
            <v>1 M3  PEK. KUSEN PINTU &amp; JENDELA KAMPER</v>
          </cell>
        </row>
        <row r="369">
          <cell r="E369">
            <v>1.2</v>
          </cell>
          <cell r="F369" t="str">
            <v>M3</v>
          </cell>
          <cell r="G369" t="str">
            <v>Kayu kamper balok 8/12</v>
          </cell>
          <cell r="I369">
            <v>4250000</v>
          </cell>
          <cell r="K369">
            <v>5100000</v>
          </cell>
        </row>
        <row r="370">
          <cell r="E370">
            <v>6</v>
          </cell>
          <cell r="F370" t="str">
            <v>Oh</v>
          </cell>
          <cell r="G370" t="str">
            <v>Pekerja</v>
          </cell>
          <cell r="I370">
            <v>31500</v>
          </cell>
          <cell r="J370">
            <v>189000</v>
          </cell>
        </row>
        <row r="371">
          <cell r="E371">
            <v>18</v>
          </cell>
          <cell r="F371" t="str">
            <v>Oh</v>
          </cell>
          <cell r="G371" t="str">
            <v>Tukang kayu</v>
          </cell>
          <cell r="I371">
            <v>46500</v>
          </cell>
          <cell r="J371">
            <v>837000</v>
          </cell>
        </row>
        <row r="372">
          <cell r="E372">
            <v>2</v>
          </cell>
          <cell r="F372" t="str">
            <v>Oh</v>
          </cell>
          <cell r="G372" t="str">
            <v>Kepala Tukang Kayu</v>
          </cell>
          <cell r="I372">
            <v>47500</v>
          </cell>
          <cell r="J372">
            <v>95000</v>
          </cell>
        </row>
        <row r="373">
          <cell r="E373">
            <v>0.3</v>
          </cell>
          <cell r="F373" t="str">
            <v>Oh</v>
          </cell>
          <cell r="G373" t="str">
            <v>Mandor</v>
          </cell>
          <cell r="I373">
            <v>0</v>
          </cell>
          <cell r="J373">
            <v>0</v>
          </cell>
        </row>
        <row r="374">
          <cell r="A374" t="str">
            <v>F.1</v>
          </cell>
          <cell r="I374" t="str">
            <v>Total  :</v>
          </cell>
          <cell r="J374">
            <v>1121000</v>
          </cell>
          <cell r="K374">
            <v>5100000</v>
          </cell>
          <cell r="L374">
            <v>6221000</v>
          </cell>
        </row>
        <row r="375">
          <cell r="C375" t="str">
            <v>F.2</v>
          </cell>
          <cell r="D375" t="str">
            <v>1 M2  PEK. PINTU KLAMP KAYU KAMPER</v>
          </cell>
        </row>
        <row r="376">
          <cell r="E376">
            <v>3.5999999999999997E-2</v>
          </cell>
          <cell r="F376" t="str">
            <v>M3</v>
          </cell>
          <cell r="G376" t="str">
            <v>Kayu kamper papan 3/20</v>
          </cell>
          <cell r="I376">
            <v>5000000</v>
          </cell>
          <cell r="K376">
            <v>180000</v>
          </cell>
        </row>
        <row r="377">
          <cell r="E377">
            <v>0.05</v>
          </cell>
          <cell r="F377" t="str">
            <v>Kg</v>
          </cell>
          <cell r="G377" t="str">
            <v>Paku biasa 2" - 5"</v>
          </cell>
          <cell r="I377">
            <v>7500</v>
          </cell>
          <cell r="K377">
            <v>375</v>
          </cell>
        </row>
        <row r="378">
          <cell r="E378">
            <v>0.35</v>
          </cell>
          <cell r="F378" t="str">
            <v>Oh</v>
          </cell>
          <cell r="G378" t="str">
            <v>Pekerja</v>
          </cell>
          <cell r="I378">
            <v>31500</v>
          </cell>
          <cell r="J378">
            <v>11025</v>
          </cell>
        </row>
        <row r="379">
          <cell r="E379">
            <v>1</v>
          </cell>
          <cell r="F379" t="str">
            <v>Oh</v>
          </cell>
          <cell r="G379" t="str">
            <v>Tukang kayu</v>
          </cell>
          <cell r="I379">
            <v>46500</v>
          </cell>
          <cell r="J379">
            <v>46500</v>
          </cell>
        </row>
        <row r="380">
          <cell r="E380">
            <v>0.105</v>
          </cell>
          <cell r="F380" t="str">
            <v>Oh</v>
          </cell>
          <cell r="G380" t="str">
            <v>Kepala Tukang Kayu</v>
          </cell>
          <cell r="I380">
            <v>47500</v>
          </cell>
          <cell r="J380">
            <v>4987.5</v>
          </cell>
        </row>
        <row r="381">
          <cell r="E381">
            <v>1.7999999999999999E-2</v>
          </cell>
          <cell r="F381" t="str">
            <v>Oh</v>
          </cell>
          <cell r="G381" t="str">
            <v>Mandor</v>
          </cell>
          <cell r="I381">
            <v>0</v>
          </cell>
          <cell r="J381">
            <v>0</v>
          </cell>
        </row>
        <row r="382">
          <cell r="A382" t="str">
            <v>F.2</v>
          </cell>
          <cell r="I382" t="str">
            <v>Total  :</v>
          </cell>
          <cell r="J382">
            <v>62512.5</v>
          </cell>
          <cell r="K382">
            <v>180375</v>
          </cell>
          <cell r="L382">
            <v>242887.5</v>
          </cell>
        </row>
        <row r="383">
          <cell r="C383" t="str">
            <v>F.3</v>
          </cell>
          <cell r="D383" t="str">
            <v>1 M2  PEK. PINTU PANEL KAYU KAMPER</v>
          </cell>
        </row>
        <row r="384">
          <cell r="E384">
            <v>0.04</v>
          </cell>
          <cell r="F384" t="str">
            <v>M3</v>
          </cell>
          <cell r="G384" t="str">
            <v>Kayu kamper papan 3/20</v>
          </cell>
          <cell r="I384">
            <v>5000000</v>
          </cell>
          <cell r="K384">
            <v>200000</v>
          </cell>
        </row>
        <row r="385">
          <cell r="E385">
            <v>1</v>
          </cell>
          <cell r="F385" t="str">
            <v>Oh</v>
          </cell>
          <cell r="G385" t="str">
            <v>Pekerja</v>
          </cell>
          <cell r="I385">
            <v>31500</v>
          </cell>
          <cell r="J385">
            <v>31500</v>
          </cell>
        </row>
        <row r="386">
          <cell r="E386">
            <v>2.5</v>
          </cell>
          <cell r="F386" t="str">
            <v>Oh</v>
          </cell>
          <cell r="G386" t="str">
            <v>Tukang kayu</v>
          </cell>
          <cell r="I386">
            <v>46500</v>
          </cell>
          <cell r="J386">
            <v>116250</v>
          </cell>
        </row>
        <row r="387">
          <cell r="E387">
            <v>0.25</v>
          </cell>
          <cell r="F387" t="str">
            <v>Oh</v>
          </cell>
          <cell r="G387" t="str">
            <v>Kepala Tukang Kayu</v>
          </cell>
          <cell r="I387">
            <v>47500</v>
          </cell>
          <cell r="J387">
            <v>11875</v>
          </cell>
        </row>
        <row r="388">
          <cell r="E388">
            <v>0.05</v>
          </cell>
          <cell r="F388" t="str">
            <v>Oh</v>
          </cell>
          <cell r="G388" t="str">
            <v>Mandor</v>
          </cell>
          <cell r="I388">
            <v>0</v>
          </cell>
          <cell r="J388">
            <v>0</v>
          </cell>
        </row>
        <row r="389">
          <cell r="A389" t="str">
            <v>F.3</v>
          </cell>
          <cell r="I389" t="str">
            <v>Total  :</v>
          </cell>
          <cell r="J389">
            <v>159625</v>
          </cell>
          <cell r="K389">
            <v>200000</v>
          </cell>
          <cell r="L389">
            <v>359625</v>
          </cell>
        </row>
        <row r="390">
          <cell r="C390" t="str">
            <v>F.4</v>
          </cell>
          <cell r="D390" t="str">
            <v>1 M2  PEK. PINTU DAN JENDELA KACA KAYU KAMPER</v>
          </cell>
        </row>
        <row r="391">
          <cell r="E391">
            <v>3.5000000000000003E-2</v>
          </cell>
          <cell r="F391" t="str">
            <v>M3</v>
          </cell>
          <cell r="G391" t="str">
            <v>Kayu kamper papan 3/20</v>
          </cell>
          <cell r="I391">
            <v>5000000</v>
          </cell>
          <cell r="K391">
            <v>175000.00000000003</v>
          </cell>
        </row>
        <row r="392">
          <cell r="E392">
            <v>0.8</v>
          </cell>
          <cell r="F392" t="str">
            <v>M2</v>
          </cell>
          <cell r="G392" t="str">
            <v>Kaca bening 5 mm</v>
          </cell>
          <cell r="I392">
            <v>82000</v>
          </cell>
          <cell r="K392">
            <v>65600</v>
          </cell>
        </row>
        <row r="393">
          <cell r="E393">
            <v>0.8</v>
          </cell>
          <cell r="F393" t="str">
            <v>Oh</v>
          </cell>
          <cell r="G393" t="str">
            <v>Pekerja</v>
          </cell>
          <cell r="I393">
            <v>31500</v>
          </cell>
          <cell r="J393">
            <v>25200</v>
          </cell>
        </row>
        <row r="394">
          <cell r="E394">
            <v>2</v>
          </cell>
          <cell r="F394" t="str">
            <v>Oh</v>
          </cell>
          <cell r="G394" t="str">
            <v>Tukang kayu</v>
          </cell>
          <cell r="I394">
            <v>46500</v>
          </cell>
          <cell r="J394">
            <v>93000</v>
          </cell>
        </row>
        <row r="395">
          <cell r="E395">
            <v>0.2</v>
          </cell>
          <cell r="F395" t="str">
            <v>Oh</v>
          </cell>
          <cell r="G395" t="str">
            <v>Kepala Tukang Kayu</v>
          </cell>
          <cell r="I395">
            <v>47500</v>
          </cell>
          <cell r="J395">
            <v>9500</v>
          </cell>
        </row>
        <row r="396">
          <cell r="E396">
            <v>0.04</v>
          </cell>
          <cell r="F396" t="str">
            <v>Oh</v>
          </cell>
          <cell r="G396" t="str">
            <v>Mandor</v>
          </cell>
          <cell r="I396">
            <v>0</v>
          </cell>
          <cell r="J396">
            <v>0</v>
          </cell>
        </row>
        <row r="397">
          <cell r="A397" t="str">
            <v>F.4</v>
          </cell>
          <cell r="I397" t="str">
            <v>Total  :</v>
          </cell>
          <cell r="J397">
            <v>127700</v>
          </cell>
          <cell r="K397">
            <v>240600.00000000003</v>
          </cell>
          <cell r="L397">
            <v>368300</v>
          </cell>
        </row>
        <row r="398">
          <cell r="C398" t="str">
            <v>F.5</v>
          </cell>
          <cell r="D398" t="str">
            <v>1 M2  PEK. PINTU PLAYWOOD RANGKAP RANGKA KAYU KAMPER</v>
          </cell>
        </row>
        <row r="399">
          <cell r="E399">
            <v>1.9599999999999999E-2</v>
          </cell>
          <cell r="F399" t="str">
            <v>M3</v>
          </cell>
          <cell r="G399" t="str">
            <v>Kayu kamper papan 3/20</v>
          </cell>
          <cell r="I399">
            <v>5000000</v>
          </cell>
          <cell r="K399">
            <v>98000</v>
          </cell>
        </row>
        <row r="400">
          <cell r="E400">
            <v>0.03</v>
          </cell>
          <cell r="F400" t="str">
            <v>Kg</v>
          </cell>
          <cell r="G400" t="str">
            <v>Paku List</v>
          </cell>
          <cell r="I400">
            <v>14500</v>
          </cell>
          <cell r="K400">
            <v>435</v>
          </cell>
        </row>
        <row r="401">
          <cell r="E401">
            <v>0.3</v>
          </cell>
          <cell r="F401" t="str">
            <v>Ltr</v>
          </cell>
          <cell r="G401" t="str">
            <v>Lem kayu</v>
          </cell>
          <cell r="I401">
            <v>5000</v>
          </cell>
          <cell r="K401">
            <v>1500</v>
          </cell>
        </row>
        <row r="402">
          <cell r="E402">
            <v>1</v>
          </cell>
          <cell r="F402" t="str">
            <v>Lbr</v>
          </cell>
          <cell r="G402" t="str">
            <v>Playwood 6 mm</v>
          </cell>
          <cell r="I402">
            <v>64500</v>
          </cell>
          <cell r="K402">
            <v>64500</v>
          </cell>
        </row>
        <row r="403">
          <cell r="E403">
            <v>0.6</v>
          </cell>
          <cell r="F403" t="str">
            <v>Oh</v>
          </cell>
          <cell r="G403" t="str">
            <v>Pekerja</v>
          </cell>
          <cell r="I403">
            <v>31500</v>
          </cell>
          <cell r="J403">
            <v>18900</v>
          </cell>
        </row>
        <row r="404">
          <cell r="E404">
            <v>2</v>
          </cell>
          <cell r="F404" t="str">
            <v>Oh</v>
          </cell>
          <cell r="G404" t="str">
            <v>Tukang kayu</v>
          </cell>
          <cell r="I404">
            <v>46500</v>
          </cell>
          <cell r="J404">
            <v>93000</v>
          </cell>
        </row>
        <row r="405">
          <cell r="E405">
            <v>0.2</v>
          </cell>
          <cell r="F405" t="str">
            <v>Oh</v>
          </cell>
          <cell r="G405" t="str">
            <v>Kepala Tukang Kayu</v>
          </cell>
          <cell r="I405">
            <v>47500</v>
          </cell>
          <cell r="J405">
            <v>9500</v>
          </cell>
        </row>
        <row r="406">
          <cell r="E406">
            <v>0.03</v>
          </cell>
          <cell r="F406" t="str">
            <v>Oh</v>
          </cell>
          <cell r="G406" t="str">
            <v>Mandor</v>
          </cell>
          <cell r="I406">
            <v>0</v>
          </cell>
          <cell r="J406">
            <v>0</v>
          </cell>
        </row>
        <row r="407">
          <cell r="A407" t="str">
            <v>F.5</v>
          </cell>
          <cell r="I407" t="str">
            <v>Total  :</v>
          </cell>
          <cell r="J407">
            <v>121400</v>
          </cell>
          <cell r="K407">
            <v>164435</v>
          </cell>
          <cell r="L407">
            <v>285835</v>
          </cell>
        </row>
        <row r="408">
          <cell r="C408" t="str">
            <v>F.5a</v>
          </cell>
          <cell r="D408" t="str">
            <v>1 M2  PEK. PINTU DAN JENDELA JALUSI KAYU KAMPER</v>
          </cell>
        </row>
        <row r="409">
          <cell r="E409">
            <v>6.4000000000000001E-2</v>
          </cell>
          <cell r="F409" t="str">
            <v>M3</v>
          </cell>
          <cell r="G409" t="str">
            <v>Kayu kamper papan 3/20</v>
          </cell>
          <cell r="I409">
            <v>5000000</v>
          </cell>
          <cell r="K409">
            <v>320000</v>
          </cell>
        </row>
        <row r="410">
          <cell r="E410">
            <v>1</v>
          </cell>
          <cell r="F410" t="str">
            <v>Oh</v>
          </cell>
          <cell r="G410" t="str">
            <v>Pekerja</v>
          </cell>
          <cell r="I410">
            <v>31500</v>
          </cell>
          <cell r="J410">
            <v>31500</v>
          </cell>
        </row>
        <row r="411">
          <cell r="E411">
            <v>3</v>
          </cell>
          <cell r="F411" t="str">
            <v>Oh</v>
          </cell>
          <cell r="G411" t="str">
            <v>Tukang kayu</v>
          </cell>
          <cell r="I411">
            <v>46500</v>
          </cell>
          <cell r="J411">
            <v>139500</v>
          </cell>
        </row>
        <row r="412">
          <cell r="E412">
            <v>0.3</v>
          </cell>
          <cell r="F412" t="str">
            <v>Oh</v>
          </cell>
          <cell r="G412" t="str">
            <v>Kepala Tukang Kayu</v>
          </cell>
          <cell r="I412">
            <v>47500</v>
          </cell>
          <cell r="J412">
            <v>14250</v>
          </cell>
        </row>
        <row r="413">
          <cell r="E413">
            <v>0.5</v>
          </cell>
          <cell r="F413" t="str">
            <v>Oh</v>
          </cell>
          <cell r="G413" t="str">
            <v>Mandor</v>
          </cell>
          <cell r="I413">
            <v>0</v>
          </cell>
          <cell r="J413">
            <v>0</v>
          </cell>
        </row>
        <row r="414">
          <cell r="A414" t="str">
            <v>F.5a</v>
          </cell>
          <cell r="I414" t="str">
            <v>Total  :</v>
          </cell>
          <cell r="J414">
            <v>185250</v>
          </cell>
          <cell r="K414">
            <v>320000</v>
          </cell>
          <cell r="L414">
            <v>505250</v>
          </cell>
        </row>
        <row r="415">
          <cell r="C415" t="str">
            <v>F.5b</v>
          </cell>
          <cell r="D415" t="str">
            <v>1 M2 PEK. PINTU PLAYWOOD + ALLUMINIUM</v>
          </cell>
        </row>
        <row r="416">
          <cell r="E416">
            <v>1.4999999999999999E-2</v>
          </cell>
          <cell r="F416" t="str">
            <v>M3</v>
          </cell>
          <cell r="G416" t="str">
            <v>Kayu kamper papan 3/20</v>
          </cell>
          <cell r="I416">
            <v>5000000</v>
          </cell>
          <cell r="K416">
            <v>75000</v>
          </cell>
        </row>
        <row r="417">
          <cell r="E417">
            <v>0.63</v>
          </cell>
          <cell r="F417" t="str">
            <v>Lbr</v>
          </cell>
          <cell r="G417" t="str">
            <v>Playwood 4 MM</v>
          </cell>
          <cell r="I417">
            <v>52500</v>
          </cell>
          <cell r="K417">
            <v>33075</v>
          </cell>
        </row>
        <row r="418">
          <cell r="E418">
            <v>0.1</v>
          </cell>
          <cell r="F418" t="str">
            <v>Kg</v>
          </cell>
          <cell r="G418" t="str">
            <v>Paku List</v>
          </cell>
          <cell r="I418">
            <v>14500</v>
          </cell>
          <cell r="K418">
            <v>1450</v>
          </cell>
        </row>
        <row r="419">
          <cell r="E419">
            <v>1</v>
          </cell>
          <cell r="F419" t="str">
            <v>Oh</v>
          </cell>
          <cell r="G419" t="str">
            <v>Pekerja</v>
          </cell>
          <cell r="I419">
            <v>31500</v>
          </cell>
          <cell r="J419">
            <v>31500</v>
          </cell>
        </row>
        <row r="420">
          <cell r="E420">
            <v>3</v>
          </cell>
          <cell r="F420" t="str">
            <v>Oh</v>
          </cell>
          <cell r="G420" t="str">
            <v>Tukang kayu</v>
          </cell>
          <cell r="I420">
            <v>46500</v>
          </cell>
          <cell r="J420">
            <v>139500</v>
          </cell>
        </row>
        <row r="421">
          <cell r="E421">
            <v>0.3</v>
          </cell>
          <cell r="F421" t="str">
            <v>Oh</v>
          </cell>
          <cell r="G421" t="str">
            <v>Kepala Tukang Kayu</v>
          </cell>
          <cell r="I421">
            <v>47500</v>
          </cell>
          <cell r="J421">
            <v>14250</v>
          </cell>
        </row>
        <row r="422">
          <cell r="E422">
            <v>0.5</v>
          </cell>
          <cell r="F422" t="str">
            <v>Oh</v>
          </cell>
          <cell r="G422" t="str">
            <v>Mandor</v>
          </cell>
          <cell r="I422">
            <v>0</v>
          </cell>
          <cell r="J422">
            <v>0</v>
          </cell>
        </row>
        <row r="423">
          <cell r="A423" t="str">
            <v>F.5b</v>
          </cell>
          <cell r="I423" t="str">
            <v>Total  :</v>
          </cell>
          <cell r="J423">
            <v>185250</v>
          </cell>
          <cell r="K423">
            <v>109525</v>
          </cell>
          <cell r="L423">
            <v>294775</v>
          </cell>
        </row>
        <row r="424">
          <cell r="C424" t="str">
            <v>F.6</v>
          </cell>
          <cell r="D424" t="str">
            <v>1 M3  PEK. KONSTRUKSI KUDA - KUDA KAYU KAMPER</v>
          </cell>
        </row>
        <row r="425">
          <cell r="E425">
            <v>1.1000000000000001</v>
          </cell>
          <cell r="F425" t="str">
            <v>M3</v>
          </cell>
          <cell r="G425" t="str">
            <v>Kayu kamper balok 8/12</v>
          </cell>
          <cell r="I425">
            <v>4250000</v>
          </cell>
          <cell r="K425">
            <v>4675000</v>
          </cell>
        </row>
        <row r="426">
          <cell r="E426">
            <v>15</v>
          </cell>
          <cell r="F426" t="str">
            <v>Kg</v>
          </cell>
          <cell r="G426" t="str">
            <v>Besi strip</v>
          </cell>
          <cell r="I426">
            <v>16500</v>
          </cell>
          <cell r="K426">
            <v>247500</v>
          </cell>
        </row>
        <row r="427">
          <cell r="E427">
            <v>0.8</v>
          </cell>
          <cell r="F427" t="str">
            <v>Kg</v>
          </cell>
          <cell r="G427" t="str">
            <v>Paku biasa 2" - 5"</v>
          </cell>
          <cell r="I427">
            <v>7500</v>
          </cell>
          <cell r="K427">
            <v>6000</v>
          </cell>
        </row>
        <row r="428">
          <cell r="E428">
            <v>4</v>
          </cell>
          <cell r="F428" t="str">
            <v>Oh</v>
          </cell>
          <cell r="G428" t="str">
            <v>Pekerja</v>
          </cell>
          <cell r="I428">
            <v>31500</v>
          </cell>
          <cell r="J428">
            <v>126000</v>
          </cell>
        </row>
        <row r="429">
          <cell r="E429">
            <v>12</v>
          </cell>
          <cell r="F429" t="str">
            <v>Oh</v>
          </cell>
          <cell r="G429" t="str">
            <v>Tukang kayu</v>
          </cell>
          <cell r="I429">
            <v>46500</v>
          </cell>
          <cell r="J429">
            <v>558000</v>
          </cell>
        </row>
        <row r="430">
          <cell r="E430">
            <v>1.2</v>
          </cell>
          <cell r="F430" t="str">
            <v>Oh</v>
          </cell>
          <cell r="G430" t="str">
            <v>Kepala Tukang Kayu</v>
          </cell>
          <cell r="I430">
            <v>47500</v>
          </cell>
          <cell r="J430">
            <v>57000</v>
          </cell>
        </row>
        <row r="431">
          <cell r="E431">
            <v>0.2</v>
          </cell>
          <cell r="F431" t="str">
            <v>Oh</v>
          </cell>
          <cell r="G431" t="str">
            <v>Mandor</v>
          </cell>
          <cell r="I431">
            <v>0</v>
          </cell>
          <cell r="J431">
            <v>0</v>
          </cell>
        </row>
        <row r="432">
          <cell r="A432" t="str">
            <v>F.6</v>
          </cell>
          <cell r="I432" t="str">
            <v>Total  :</v>
          </cell>
          <cell r="J432">
            <v>741000</v>
          </cell>
          <cell r="K432">
            <v>4928500</v>
          </cell>
          <cell r="L432">
            <v>5669500</v>
          </cell>
        </row>
        <row r="433">
          <cell r="C433" t="str">
            <v>F.6a</v>
          </cell>
          <cell r="D433" t="str">
            <v>1 M3  PEK. KONSTRUKSI KUDA - KUDA KAYU KRUING</v>
          </cell>
        </row>
        <row r="434">
          <cell r="E434">
            <v>1.1000000000000001</v>
          </cell>
          <cell r="F434" t="str">
            <v>M3</v>
          </cell>
          <cell r="G434" t="str">
            <v>Kayu kruing balok 8/12</v>
          </cell>
          <cell r="I434">
            <v>3500000</v>
          </cell>
          <cell r="K434">
            <v>3850000.0000000005</v>
          </cell>
        </row>
        <row r="435">
          <cell r="E435">
            <v>15</v>
          </cell>
          <cell r="F435" t="str">
            <v>Kg</v>
          </cell>
          <cell r="G435" t="str">
            <v>Besi strip</v>
          </cell>
          <cell r="I435">
            <v>16500</v>
          </cell>
          <cell r="K435">
            <v>247500</v>
          </cell>
        </row>
        <row r="436">
          <cell r="E436">
            <v>0.8</v>
          </cell>
          <cell r="F436" t="str">
            <v>Kg</v>
          </cell>
          <cell r="G436" t="str">
            <v>Paku biasa 2" - 5"</v>
          </cell>
          <cell r="I436">
            <v>7500</v>
          </cell>
          <cell r="K436">
            <v>6000</v>
          </cell>
        </row>
        <row r="437">
          <cell r="E437">
            <v>4</v>
          </cell>
          <cell r="F437" t="str">
            <v>Oh</v>
          </cell>
          <cell r="G437" t="str">
            <v>Pekerja</v>
          </cell>
          <cell r="I437">
            <v>31500</v>
          </cell>
          <cell r="J437">
            <v>126000</v>
          </cell>
        </row>
        <row r="438">
          <cell r="E438">
            <v>12</v>
          </cell>
          <cell r="F438" t="str">
            <v>Oh</v>
          </cell>
          <cell r="G438" t="str">
            <v>Tukang kayu</v>
          </cell>
          <cell r="I438">
            <v>46500</v>
          </cell>
          <cell r="J438">
            <v>558000</v>
          </cell>
        </row>
        <row r="439">
          <cell r="E439">
            <v>1.2</v>
          </cell>
          <cell r="F439" t="str">
            <v>Oh</v>
          </cell>
          <cell r="G439" t="str">
            <v>Kepala Tukang Kayu</v>
          </cell>
          <cell r="I439">
            <v>47500</v>
          </cell>
          <cell r="J439">
            <v>57000</v>
          </cell>
        </row>
        <row r="440">
          <cell r="E440">
            <v>0.2</v>
          </cell>
          <cell r="F440" t="str">
            <v>Oh</v>
          </cell>
          <cell r="G440" t="str">
            <v>Mandor</v>
          </cell>
          <cell r="I440">
            <v>0</v>
          </cell>
          <cell r="J440">
            <v>0</v>
          </cell>
        </row>
        <row r="441">
          <cell r="A441" t="str">
            <v>F.6a</v>
          </cell>
          <cell r="I441" t="str">
            <v>Total  :</v>
          </cell>
          <cell r="J441">
            <v>741000</v>
          </cell>
          <cell r="K441">
            <v>4103500.0000000005</v>
          </cell>
          <cell r="L441">
            <v>4844500</v>
          </cell>
        </row>
        <row r="442">
          <cell r="C442" t="str">
            <v>F.6b</v>
          </cell>
          <cell r="D442" t="str">
            <v>1 M3  PEK. KONSTRUKSI KUDA - KUDA KAYU LAMA</v>
          </cell>
        </row>
        <row r="443">
          <cell r="E443">
            <v>15</v>
          </cell>
          <cell r="F443" t="str">
            <v>Kg</v>
          </cell>
          <cell r="G443" t="str">
            <v>Besi strip</v>
          </cell>
          <cell r="I443">
            <v>16500</v>
          </cell>
          <cell r="K443">
            <v>247500</v>
          </cell>
        </row>
        <row r="444">
          <cell r="E444">
            <v>0.8</v>
          </cell>
          <cell r="F444" t="str">
            <v>Kg</v>
          </cell>
          <cell r="G444" t="str">
            <v>Paku biasa 2" - 5"</v>
          </cell>
          <cell r="I444">
            <v>7500</v>
          </cell>
          <cell r="K444">
            <v>6000</v>
          </cell>
        </row>
        <row r="445">
          <cell r="E445">
            <v>4</v>
          </cell>
          <cell r="F445" t="str">
            <v>Oh</v>
          </cell>
          <cell r="G445" t="str">
            <v>Pekerja</v>
          </cell>
          <cell r="I445">
            <v>31500</v>
          </cell>
          <cell r="J445">
            <v>126000</v>
          </cell>
        </row>
        <row r="446">
          <cell r="E446">
            <v>12</v>
          </cell>
          <cell r="F446" t="str">
            <v>Oh</v>
          </cell>
          <cell r="G446" t="str">
            <v>Tukang kayu</v>
          </cell>
          <cell r="I446">
            <v>46500</v>
          </cell>
          <cell r="J446">
            <v>558000</v>
          </cell>
        </row>
        <row r="447">
          <cell r="E447">
            <v>1.2</v>
          </cell>
          <cell r="F447" t="str">
            <v>Oh</v>
          </cell>
          <cell r="G447" t="str">
            <v>Kepala Tukang Kayu</v>
          </cell>
          <cell r="I447">
            <v>47500</v>
          </cell>
          <cell r="J447">
            <v>57000</v>
          </cell>
        </row>
        <row r="448">
          <cell r="E448">
            <v>0.2</v>
          </cell>
          <cell r="F448" t="str">
            <v>Oh</v>
          </cell>
          <cell r="G448" t="str">
            <v>Mandor</v>
          </cell>
          <cell r="I448">
            <v>0</v>
          </cell>
          <cell r="J448">
            <v>0</v>
          </cell>
        </row>
        <row r="449">
          <cell r="A449" t="str">
            <v>F.6b</v>
          </cell>
          <cell r="I449" t="str">
            <v>Total  :</v>
          </cell>
          <cell r="J449">
            <v>741000</v>
          </cell>
          <cell r="K449">
            <v>253500</v>
          </cell>
          <cell r="L449">
            <v>994500</v>
          </cell>
        </row>
        <row r="450">
          <cell r="C450" t="str">
            <v>F.6c</v>
          </cell>
          <cell r="D450" t="str">
            <v>1 M2  PASANG USUK + RENG KAYU KAMPER</v>
          </cell>
        </row>
        <row r="451">
          <cell r="E451">
            <v>1.2E-2</v>
          </cell>
          <cell r="F451" t="str">
            <v>M3</v>
          </cell>
          <cell r="G451" t="str">
            <v>Kayu Kamper Usuk 5/7</v>
          </cell>
          <cell r="I451">
            <v>4250000</v>
          </cell>
          <cell r="K451">
            <v>51000</v>
          </cell>
        </row>
        <row r="452">
          <cell r="E452">
            <v>0.15</v>
          </cell>
          <cell r="F452" t="str">
            <v>Kg</v>
          </cell>
          <cell r="G452" t="str">
            <v>Paku biasa 2" - 5"</v>
          </cell>
          <cell r="I452">
            <v>7500</v>
          </cell>
          <cell r="K452">
            <v>1125</v>
          </cell>
        </row>
        <row r="453">
          <cell r="E453">
            <v>0.1</v>
          </cell>
          <cell r="F453" t="str">
            <v>Oh</v>
          </cell>
          <cell r="G453" t="str">
            <v>Pekerja</v>
          </cell>
          <cell r="I453">
            <v>31500</v>
          </cell>
          <cell r="J453">
            <v>3150</v>
          </cell>
        </row>
        <row r="454">
          <cell r="E454">
            <v>0.1</v>
          </cell>
          <cell r="F454" t="str">
            <v>Oh</v>
          </cell>
          <cell r="G454" t="str">
            <v>Tukang kayu</v>
          </cell>
          <cell r="I454">
            <v>46500</v>
          </cell>
          <cell r="J454">
            <v>4650</v>
          </cell>
        </row>
        <row r="455">
          <cell r="E455">
            <v>0.01</v>
          </cell>
          <cell r="F455" t="str">
            <v>Oh</v>
          </cell>
          <cell r="G455" t="str">
            <v>Kepala Tukang Kayu</v>
          </cell>
          <cell r="I455">
            <v>47500</v>
          </cell>
          <cell r="J455">
            <v>475</v>
          </cell>
        </row>
        <row r="456">
          <cell r="E456">
            <v>5.0000000000000001E-3</v>
          </cell>
          <cell r="F456" t="str">
            <v>Oh</v>
          </cell>
          <cell r="G456" t="str">
            <v>Mandor</v>
          </cell>
          <cell r="I456">
            <v>0</v>
          </cell>
          <cell r="J456">
            <v>0</v>
          </cell>
        </row>
        <row r="457">
          <cell r="A457" t="str">
            <v>F.6c</v>
          </cell>
          <cell r="I457" t="str">
            <v>Total  :</v>
          </cell>
          <cell r="J457">
            <v>8275</v>
          </cell>
          <cell r="K457">
            <v>52125</v>
          </cell>
          <cell r="L457">
            <v>60400</v>
          </cell>
        </row>
        <row r="458">
          <cell r="C458" t="str">
            <v>F.6d</v>
          </cell>
          <cell r="D458" t="str">
            <v>1 M2  PASANG USUK KAYU KAMPER</v>
          </cell>
        </row>
        <row r="459">
          <cell r="E459">
            <v>9.5999999999999992E-3</v>
          </cell>
          <cell r="F459" t="str">
            <v>M3</v>
          </cell>
          <cell r="G459" t="str">
            <v>Kayu Kamper Usuk 5/7</v>
          </cell>
          <cell r="I459">
            <v>4250000</v>
          </cell>
          <cell r="K459">
            <v>40800</v>
          </cell>
        </row>
        <row r="460">
          <cell r="E460">
            <v>0.12</v>
          </cell>
          <cell r="F460" t="str">
            <v>Kg</v>
          </cell>
          <cell r="G460" t="str">
            <v>Paku biasa 2" - 5"</v>
          </cell>
          <cell r="I460">
            <v>7500</v>
          </cell>
          <cell r="K460">
            <v>900</v>
          </cell>
        </row>
        <row r="461">
          <cell r="E461">
            <v>0.08</v>
          </cell>
          <cell r="F461" t="str">
            <v>Oh</v>
          </cell>
          <cell r="G461" t="str">
            <v>Pekerja</v>
          </cell>
          <cell r="I461">
            <v>31500</v>
          </cell>
          <cell r="J461">
            <v>2520</v>
          </cell>
        </row>
        <row r="462">
          <cell r="E462">
            <v>0.08</v>
          </cell>
          <cell r="F462" t="str">
            <v>Oh</v>
          </cell>
          <cell r="G462" t="str">
            <v>Tukang kayu</v>
          </cell>
          <cell r="I462">
            <v>46500</v>
          </cell>
          <cell r="J462">
            <v>3720</v>
          </cell>
        </row>
        <row r="463">
          <cell r="E463">
            <v>8.0000000000000002E-3</v>
          </cell>
          <cell r="F463" t="str">
            <v>Oh</v>
          </cell>
          <cell r="G463" t="str">
            <v>Kepala Tukang Kayu</v>
          </cell>
          <cell r="I463">
            <v>47500</v>
          </cell>
          <cell r="J463">
            <v>380</v>
          </cell>
        </row>
        <row r="464">
          <cell r="A464" t="str">
            <v>F.6d</v>
          </cell>
          <cell r="E464">
            <v>4.0000000000000001E-3</v>
          </cell>
          <cell r="F464" t="str">
            <v>Oh</v>
          </cell>
          <cell r="G464" t="str">
            <v>Mandor</v>
          </cell>
          <cell r="I464">
            <v>0</v>
          </cell>
          <cell r="J464">
            <v>0</v>
          </cell>
        </row>
        <row r="465">
          <cell r="I465" t="str">
            <v>Total  :</v>
          </cell>
          <cell r="J465">
            <v>6620</v>
          </cell>
          <cell r="K465">
            <v>41700</v>
          </cell>
          <cell r="L465">
            <v>48320</v>
          </cell>
        </row>
        <row r="466">
          <cell r="A466" t="str">
            <v>F.6da</v>
          </cell>
          <cell r="C466" t="str">
            <v>F.6da</v>
          </cell>
          <cell r="D466" t="str">
            <v>1 M2  PASANG USUK KAYU KAMPER DIKETAM</v>
          </cell>
          <cell r="I466" t="str">
            <v>Total  :</v>
          </cell>
          <cell r="J466">
            <v>7470</v>
          </cell>
          <cell r="K466">
            <v>41700</v>
          </cell>
          <cell r="L466">
            <v>49170</v>
          </cell>
        </row>
        <row r="467">
          <cell r="C467" t="str">
            <v>F.6e</v>
          </cell>
          <cell r="D467" t="str">
            <v>1 M2  PASANG USUK KAYU KRUING</v>
          </cell>
        </row>
        <row r="468">
          <cell r="E468">
            <v>9.5999999999999992E-3</v>
          </cell>
          <cell r="F468" t="str">
            <v>M3</v>
          </cell>
          <cell r="G468" t="str">
            <v>Kayu Kruing Usuk 5/7</v>
          </cell>
          <cell r="I468">
            <v>3500000</v>
          </cell>
          <cell r="K468">
            <v>33600</v>
          </cell>
        </row>
        <row r="469">
          <cell r="E469">
            <v>0.12</v>
          </cell>
          <cell r="F469" t="str">
            <v>Kg</v>
          </cell>
          <cell r="G469" t="str">
            <v>Paku biasa 2" - 5"</v>
          </cell>
          <cell r="I469">
            <v>7500</v>
          </cell>
          <cell r="K469">
            <v>900</v>
          </cell>
        </row>
        <row r="470">
          <cell r="E470">
            <v>0.08</v>
          </cell>
          <cell r="F470" t="str">
            <v>Oh</v>
          </cell>
          <cell r="G470" t="str">
            <v>Pekerja</v>
          </cell>
          <cell r="I470">
            <v>31500</v>
          </cell>
          <cell r="J470">
            <v>2520</v>
          </cell>
        </row>
        <row r="471">
          <cell r="E471">
            <v>0.08</v>
          </cell>
          <cell r="F471" t="str">
            <v>Oh</v>
          </cell>
          <cell r="G471" t="str">
            <v>Tukang kayu</v>
          </cell>
          <cell r="I471">
            <v>46500</v>
          </cell>
          <cell r="J471">
            <v>3720</v>
          </cell>
        </row>
        <row r="472">
          <cell r="E472">
            <v>8.0000000000000002E-3</v>
          </cell>
          <cell r="F472" t="str">
            <v>Oh</v>
          </cell>
          <cell r="G472" t="str">
            <v>Kepala Tukang Kayu</v>
          </cell>
          <cell r="I472">
            <v>47500</v>
          </cell>
          <cell r="J472">
            <v>380</v>
          </cell>
        </row>
        <row r="473">
          <cell r="E473">
            <v>4.0000000000000001E-3</v>
          </cell>
          <cell r="F473" t="str">
            <v>Oh</v>
          </cell>
          <cell r="G473" t="str">
            <v>Mandor</v>
          </cell>
          <cell r="I473">
            <v>0</v>
          </cell>
          <cell r="J473">
            <v>0</v>
          </cell>
        </row>
        <row r="474">
          <cell r="A474" t="str">
            <v>F.6e</v>
          </cell>
          <cell r="I474" t="str">
            <v>Total  :</v>
          </cell>
          <cell r="J474">
            <v>6620</v>
          </cell>
          <cell r="K474">
            <v>34500</v>
          </cell>
          <cell r="L474">
            <v>41120</v>
          </cell>
        </row>
        <row r="475">
          <cell r="C475" t="str">
            <v>F.6f</v>
          </cell>
          <cell r="D475" t="str">
            <v>1 M2  PASANG USUK KAYU LAMA</v>
          </cell>
        </row>
        <row r="476">
          <cell r="E476">
            <v>0.15</v>
          </cell>
          <cell r="F476" t="str">
            <v>Kg</v>
          </cell>
          <cell r="G476" t="str">
            <v>Paku biasa 2" - 5"</v>
          </cell>
          <cell r="I476">
            <v>7500</v>
          </cell>
          <cell r="K476">
            <v>1125</v>
          </cell>
        </row>
        <row r="477">
          <cell r="E477">
            <v>0.05</v>
          </cell>
          <cell r="F477" t="str">
            <v>Oh</v>
          </cell>
          <cell r="G477" t="str">
            <v>Pekerja</v>
          </cell>
          <cell r="I477">
            <v>31500</v>
          </cell>
          <cell r="J477">
            <v>1575</v>
          </cell>
        </row>
        <row r="478">
          <cell r="E478">
            <v>5.0000000000000001E-3</v>
          </cell>
          <cell r="F478" t="str">
            <v>Oh</v>
          </cell>
          <cell r="G478" t="str">
            <v>Tukang kayu</v>
          </cell>
          <cell r="I478">
            <v>46500</v>
          </cell>
          <cell r="J478">
            <v>232.5</v>
          </cell>
        </row>
        <row r="479">
          <cell r="E479">
            <v>0.05</v>
          </cell>
          <cell r="F479" t="str">
            <v>Oh</v>
          </cell>
          <cell r="G479" t="str">
            <v>Kepala Tukang Kayu</v>
          </cell>
          <cell r="I479">
            <v>47500</v>
          </cell>
          <cell r="J479">
            <v>2375</v>
          </cell>
        </row>
        <row r="480">
          <cell r="E480">
            <v>2.5000000000000001E-2</v>
          </cell>
          <cell r="F480" t="str">
            <v>Oh</v>
          </cell>
          <cell r="G480" t="str">
            <v>Mandor</v>
          </cell>
          <cell r="I480">
            <v>0</v>
          </cell>
          <cell r="J480">
            <v>0</v>
          </cell>
        </row>
        <row r="481">
          <cell r="A481" t="str">
            <v>F.6f</v>
          </cell>
          <cell r="I481" t="str">
            <v>Total  :</v>
          </cell>
          <cell r="J481">
            <v>4182.5</v>
          </cell>
          <cell r="K481">
            <v>1125</v>
          </cell>
          <cell r="L481">
            <v>5307.5</v>
          </cell>
        </row>
        <row r="482">
          <cell r="C482" t="str">
            <v>F.6g</v>
          </cell>
          <cell r="D482" t="str">
            <v>1 M2  PASANG RENG KAYU KAMPER</v>
          </cell>
        </row>
        <row r="483">
          <cell r="E483">
            <v>2.3999999999999998E-3</v>
          </cell>
          <cell r="F483" t="str">
            <v>M3</v>
          </cell>
          <cell r="G483" t="str">
            <v>Kayu Kamper Reng</v>
          </cell>
          <cell r="I483">
            <v>4250000</v>
          </cell>
          <cell r="K483">
            <v>10200</v>
          </cell>
        </row>
        <row r="484">
          <cell r="E484">
            <v>0.03</v>
          </cell>
          <cell r="F484" t="str">
            <v>Kg</v>
          </cell>
          <cell r="G484" t="str">
            <v>Paku biasa 2" - 5"</v>
          </cell>
          <cell r="I484">
            <v>7500</v>
          </cell>
          <cell r="K484">
            <v>225</v>
          </cell>
        </row>
        <row r="485">
          <cell r="E485">
            <v>0.02</v>
          </cell>
          <cell r="F485" t="str">
            <v>Oh</v>
          </cell>
          <cell r="G485" t="str">
            <v>Pekerja</v>
          </cell>
          <cell r="I485">
            <v>31500</v>
          </cell>
          <cell r="J485">
            <v>630</v>
          </cell>
        </row>
        <row r="486">
          <cell r="E486">
            <v>0.02</v>
          </cell>
          <cell r="F486" t="str">
            <v>Oh</v>
          </cell>
          <cell r="G486" t="str">
            <v>Tukang kayu</v>
          </cell>
          <cell r="I486">
            <v>46500</v>
          </cell>
          <cell r="J486">
            <v>930</v>
          </cell>
        </row>
        <row r="487">
          <cell r="E487">
            <v>2E-3</v>
          </cell>
          <cell r="F487" t="str">
            <v>Oh</v>
          </cell>
          <cell r="G487" t="str">
            <v>Kepala Tukang Kayu</v>
          </cell>
          <cell r="I487">
            <v>47500</v>
          </cell>
          <cell r="J487">
            <v>95</v>
          </cell>
        </row>
        <row r="488">
          <cell r="E488">
            <v>5.0000000000000001E-3</v>
          </cell>
          <cell r="F488" t="str">
            <v>Oh</v>
          </cell>
          <cell r="G488" t="str">
            <v>Mandor</v>
          </cell>
          <cell r="I488">
            <v>0</v>
          </cell>
          <cell r="J488">
            <v>0</v>
          </cell>
        </row>
        <row r="489">
          <cell r="A489" t="str">
            <v>F.6g</v>
          </cell>
          <cell r="I489" t="str">
            <v>Total  :</v>
          </cell>
          <cell r="J489">
            <v>1655</v>
          </cell>
          <cell r="K489">
            <v>10425</v>
          </cell>
          <cell r="L489">
            <v>12080</v>
          </cell>
        </row>
        <row r="490">
          <cell r="C490" t="str">
            <v>F.6h</v>
          </cell>
          <cell r="D490" t="str">
            <v>1 M2  PASANG USUK KAYU KRUING + RENG KAMPER ATAP SENG</v>
          </cell>
        </row>
        <row r="491">
          <cell r="E491">
            <v>8.0000000000000002E-3</v>
          </cell>
          <cell r="F491" t="str">
            <v>M3</v>
          </cell>
          <cell r="G491" t="str">
            <v>Kayu Kruing Usuk 5/7</v>
          </cell>
          <cell r="I491">
            <v>3500000</v>
          </cell>
          <cell r="K491">
            <v>28000</v>
          </cell>
        </row>
        <row r="492">
          <cell r="E492">
            <v>4.0000000000000001E-3</v>
          </cell>
          <cell r="F492" t="str">
            <v>M3</v>
          </cell>
          <cell r="G492" t="str">
            <v>Kayu Kamper Reng</v>
          </cell>
          <cell r="I492">
            <v>4250000</v>
          </cell>
          <cell r="K492">
            <v>17000</v>
          </cell>
        </row>
        <row r="493">
          <cell r="E493">
            <v>0.15</v>
          </cell>
          <cell r="F493" t="str">
            <v>Kg</v>
          </cell>
          <cell r="G493" t="str">
            <v>Paku biasa 2" - 5"</v>
          </cell>
          <cell r="I493">
            <v>7500</v>
          </cell>
          <cell r="K493">
            <v>1125</v>
          </cell>
        </row>
        <row r="494">
          <cell r="E494">
            <v>0.1</v>
          </cell>
          <cell r="F494" t="str">
            <v>Oh</v>
          </cell>
          <cell r="G494" t="str">
            <v>Pekerja</v>
          </cell>
          <cell r="I494">
            <v>31500</v>
          </cell>
          <cell r="J494">
            <v>3150</v>
          </cell>
        </row>
        <row r="495">
          <cell r="E495">
            <v>0.1</v>
          </cell>
          <cell r="F495" t="str">
            <v>Oh</v>
          </cell>
          <cell r="G495" t="str">
            <v>Tukang kayu</v>
          </cell>
          <cell r="I495">
            <v>46500</v>
          </cell>
          <cell r="J495">
            <v>4650</v>
          </cell>
        </row>
        <row r="496">
          <cell r="E496">
            <v>0.01</v>
          </cell>
          <cell r="F496" t="str">
            <v>Oh</v>
          </cell>
          <cell r="G496" t="str">
            <v>Kepala Tukang Kayu</v>
          </cell>
          <cell r="I496">
            <v>47500</v>
          </cell>
          <cell r="J496">
            <v>475</v>
          </cell>
        </row>
        <row r="497">
          <cell r="E497">
            <v>3.0000000000000001E-3</v>
          </cell>
          <cell r="F497" t="str">
            <v>Oh</v>
          </cell>
          <cell r="G497" t="str">
            <v>Mandor</v>
          </cell>
          <cell r="I497">
            <v>0</v>
          </cell>
          <cell r="J497">
            <v>0</v>
          </cell>
        </row>
        <row r="498">
          <cell r="A498" t="str">
            <v>F.6h</v>
          </cell>
          <cell r="I498" t="str">
            <v>Total  :</v>
          </cell>
          <cell r="J498">
            <v>8275</v>
          </cell>
          <cell r="K498">
            <v>46125</v>
          </cell>
          <cell r="L498">
            <v>54400</v>
          </cell>
        </row>
        <row r="499">
          <cell r="C499" t="str">
            <v>F.7</v>
          </cell>
          <cell r="D499" t="str">
            <v>1 M2  PAS. RANGKA LANGIT - LANGIT 1 x 1 M KAYU KAMPER</v>
          </cell>
        </row>
        <row r="500">
          <cell r="E500">
            <v>1.2E-2</v>
          </cell>
          <cell r="F500" t="str">
            <v>M3</v>
          </cell>
          <cell r="G500" t="str">
            <v>Kayu kamper usuk 4/6</v>
          </cell>
          <cell r="I500">
            <v>4250000</v>
          </cell>
          <cell r="K500">
            <v>51000</v>
          </cell>
        </row>
        <row r="501">
          <cell r="E501">
            <v>0.1</v>
          </cell>
          <cell r="F501" t="str">
            <v>Kg</v>
          </cell>
          <cell r="G501" t="str">
            <v>Paku biasa 2" - 5"</v>
          </cell>
          <cell r="I501">
            <v>7500</v>
          </cell>
          <cell r="K501">
            <v>750</v>
          </cell>
        </row>
        <row r="502">
          <cell r="E502">
            <v>0.15</v>
          </cell>
          <cell r="F502" t="str">
            <v>Oh</v>
          </cell>
          <cell r="G502" t="str">
            <v>Pekerja</v>
          </cell>
          <cell r="I502">
            <v>31500</v>
          </cell>
          <cell r="J502">
            <v>4725</v>
          </cell>
        </row>
        <row r="503">
          <cell r="E503">
            <v>0.25</v>
          </cell>
          <cell r="F503" t="str">
            <v>Oh</v>
          </cell>
          <cell r="G503" t="str">
            <v>Tukang kayu</v>
          </cell>
          <cell r="I503">
            <v>46500</v>
          </cell>
          <cell r="J503">
            <v>11625</v>
          </cell>
        </row>
        <row r="504">
          <cell r="E504">
            <v>2.5000000000000001E-2</v>
          </cell>
          <cell r="F504" t="str">
            <v>Oh</v>
          </cell>
          <cell r="G504" t="str">
            <v>Kepala Tukang Kayu</v>
          </cell>
          <cell r="I504">
            <v>47500</v>
          </cell>
          <cell r="J504">
            <v>1187.5</v>
          </cell>
        </row>
        <row r="505">
          <cell r="E505">
            <v>7.4999999999999997E-2</v>
          </cell>
          <cell r="F505" t="str">
            <v>Oh</v>
          </cell>
          <cell r="G505" t="str">
            <v>Mandor</v>
          </cell>
          <cell r="I505">
            <v>0</v>
          </cell>
          <cell r="J505">
            <v>0</v>
          </cell>
        </row>
        <row r="506">
          <cell r="A506" t="str">
            <v>F.7</v>
          </cell>
          <cell r="I506" t="str">
            <v>Total  :</v>
          </cell>
          <cell r="J506">
            <v>17537.5</v>
          </cell>
          <cell r="K506">
            <v>51750</v>
          </cell>
          <cell r="L506">
            <v>69287.5</v>
          </cell>
        </row>
        <row r="507">
          <cell r="C507" t="str">
            <v>F.8</v>
          </cell>
          <cell r="D507" t="str">
            <v>1 M2  PAS. RANGKA LANGIT - LANGIT 30 x 60 Cm KAYU KAMPER</v>
          </cell>
        </row>
        <row r="508">
          <cell r="E508">
            <v>2.3E-2</v>
          </cell>
          <cell r="F508" t="str">
            <v>M3</v>
          </cell>
          <cell r="G508" t="str">
            <v>Kayu kamper usuk 4/6</v>
          </cell>
          <cell r="I508">
            <v>4250000</v>
          </cell>
          <cell r="K508">
            <v>97750</v>
          </cell>
        </row>
        <row r="509">
          <cell r="E509">
            <v>0.15</v>
          </cell>
          <cell r="F509" t="str">
            <v>Kg</v>
          </cell>
          <cell r="G509" t="str">
            <v>Paku biasa 2" - 5"</v>
          </cell>
          <cell r="I509">
            <v>7500</v>
          </cell>
          <cell r="K509">
            <v>1125</v>
          </cell>
        </row>
        <row r="510">
          <cell r="E510">
            <v>0.2</v>
          </cell>
          <cell r="F510" t="str">
            <v>Oh</v>
          </cell>
          <cell r="G510" t="str">
            <v>Pekerja</v>
          </cell>
          <cell r="I510">
            <v>31500</v>
          </cell>
          <cell r="J510">
            <v>6300</v>
          </cell>
        </row>
        <row r="511">
          <cell r="E511">
            <v>0.3</v>
          </cell>
          <cell r="F511" t="str">
            <v>Oh</v>
          </cell>
          <cell r="G511" t="str">
            <v>Tukang kayu</v>
          </cell>
          <cell r="I511">
            <v>46500</v>
          </cell>
          <cell r="J511">
            <v>13950</v>
          </cell>
        </row>
        <row r="512">
          <cell r="E512">
            <v>0.03</v>
          </cell>
          <cell r="F512" t="str">
            <v>Oh</v>
          </cell>
          <cell r="G512" t="str">
            <v>Kepala Tukang Kayu</v>
          </cell>
          <cell r="I512">
            <v>47500</v>
          </cell>
          <cell r="J512">
            <v>1425</v>
          </cell>
        </row>
        <row r="513">
          <cell r="E513">
            <v>0.01</v>
          </cell>
          <cell r="F513" t="str">
            <v>Oh</v>
          </cell>
          <cell r="G513" t="str">
            <v>Mandor</v>
          </cell>
          <cell r="I513">
            <v>0</v>
          </cell>
          <cell r="J513">
            <v>0</v>
          </cell>
          <cell r="M513" t="e">
            <v>#REF!</v>
          </cell>
        </row>
        <row r="514">
          <cell r="A514" t="str">
            <v>F.8</v>
          </cell>
          <cell r="I514" t="str">
            <v>Total  :</v>
          </cell>
          <cell r="J514">
            <v>21675</v>
          </cell>
          <cell r="K514">
            <v>98875</v>
          </cell>
          <cell r="L514">
            <v>120550</v>
          </cell>
        </row>
        <row r="515">
          <cell r="C515" t="str">
            <v>F.9</v>
          </cell>
          <cell r="D515" t="str">
            <v>1 M2  PAS. RANGKA LANGIT - LANGIT 30 x 30 Cm KAYU KAMPER</v>
          </cell>
        </row>
        <row r="516">
          <cell r="E516">
            <v>2.7E-2</v>
          </cell>
          <cell r="F516" t="str">
            <v>M3</v>
          </cell>
          <cell r="G516" t="str">
            <v>Kayu kamper usuk 4/6</v>
          </cell>
          <cell r="I516">
            <v>4250000</v>
          </cell>
          <cell r="K516">
            <v>114750</v>
          </cell>
        </row>
        <row r="517">
          <cell r="E517">
            <v>0.2</v>
          </cell>
          <cell r="F517" t="str">
            <v>Kg</v>
          </cell>
          <cell r="G517" t="str">
            <v>Paku biasa 2" - 5"</v>
          </cell>
          <cell r="I517">
            <v>7500</v>
          </cell>
          <cell r="K517">
            <v>1500</v>
          </cell>
        </row>
        <row r="518">
          <cell r="E518">
            <v>0.25</v>
          </cell>
          <cell r="F518" t="str">
            <v>Oh</v>
          </cell>
          <cell r="G518" t="str">
            <v>Pekerja</v>
          </cell>
          <cell r="I518">
            <v>31500</v>
          </cell>
          <cell r="J518">
            <v>7875</v>
          </cell>
        </row>
        <row r="519">
          <cell r="E519">
            <v>0.35</v>
          </cell>
          <cell r="F519" t="str">
            <v>Oh</v>
          </cell>
          <cell r="G519" t="str">
            <v>Tukang kayu</v>
          </cell>
          <cell r="I519">
            <v>46500</v>
          </cell>
          <cell r="J519">
            <v>16274.999999999998</v>
          </cell>
        </row>
        <row r="520">
          <cell r="E520">
            <v>3.5000000000000003E-2</v>
          </cell>
          <cell r="F520" t="str">
            <v>Oh</v>
          </cell>
          <cell r="G520" t="str">
            <v>Kepala Tukang Kayu</v>
          </cell>
          <cell r="I520">
            <v>47500</v>
          </cell>
          <cell r="J520">
            <v>1662.5000000000002</v>
          </cell>
        </row>
        <row r="521">
          <cell r="E521">
            <v>1.2500000000000001E-2</v>
          </cell>
          <cell r="F521" t="str">
            <v>Oh</v>
          </cell>
          <cell r="G521" t="str">
            <v>Mandor</v>
          </cell>
          <cell r="I521">
            <v>0</v>
          </cell>
          <cell r="J521">
            <v>0</v>
          </cell>
        </row>
        <row r="522">
          <cell r="A522" t="str">
            <v>F.9</v>
          </cell>
          <cell r="I522" t="str">
            <v>Total  :</v>
          </cell>
          <cell r="J522">
            <v>25812.5</v>
          </cell>
          <cell r="K522">
            <v>116250</v>
          </cell>
          <cell r="L522">
            <v>142062.5</v>
          </cell>
        </row>
        <row r="523">
          <cell r="C523" t="str">
            <v>F.10</v>
          </cell>
          <cell r="D523" t="str">
            <v>1 M1  PAS. LISTPLANK 3x20 Cm, KAYU KAMPER</v>
          </cell>
        </row>
        <row r="524">
          <cell r="E524">
            <v>7.1999999999999998E-3</v>
          </cell>
          <cell r="F524" t="str">
            <v>M3</v>
          </cell>
          <cell r="G524" t="str">
            <v>Kayu kamper papan 3/20</v>
          </cell>
          <cell r="I524">
            <v>5000000</v>
          </cell>
          <cell r="K524">
            <v>36000</v>
          </cell>
        </row>
        <row r="525">
          <cell r="E525">
            <v>0.05</v>
          </cell>
          <cell r="F525" t="str">
            <v>Kg</v>
          </cell>
          <cell r="G525" t="str">
            <v>Paku biasa 2" - 5"</v>
          </cell>
          <cell r="I525">
            <v>7500</v>
          </cell>
          <cell r="K525">
            <v>375</v>
          </cell>
        </row>
        <row r="526">
          <cell r="E526">
            <v>0.1</v>
          </cell>
          <cell r="F526" t="str">
            <v>Oh</v>
          </cell>
          <cell r="G526" t="str">
            <v>Pekerja</v>
          </cell>
          <cell r="I526">
            <v>31500</v>
          </cell>
          <cell r="J526">
            <v>3150</v>
          </cell>
        </row>
        <row r="527">
          <cell r="E527">
            <v>0.2</v>
          </cell>
          <cell r="F527" t="str">
            <v>Oh</v>
          </cell>
          <cell r="G527" t="str">
            <v>Tukang kayu</v>
          </cell>
          <cell r="I527">
            <v>46500</v>
          </cell>
          <cell r="J527">
            <v>9300</v>
          </cell>
        </row>
        <row r="528">
          <cell r="E528">
            <v>0.02</v>
          </cell>
          <cell r="F528" t="str">
            <v>Oh</v>
          </cell>
          <cell r="G528" t="str">
            <v>Kepala Tukang Kayu</v>
          </cell>
          <cell r="I528">
            <v>47500</v>
          </cell>
          <cell r="J528">
            <v>950</v>
          </cell>
        </row>
        <row r="529">
          <cell r="E529">
            <v>5.0000000000000001E-3</v>
          </cell>
          <cell r="F529" t="str">
            <v>Oh</v>
          </cell>
          <cell r="G529" t="str">
            <v>Mandor</v>
          </cell>
          <cell r="I529">
            <v>0</v>
          </cell>
          <cell r="J529">
            <v>0</v>
          </cell>
        </row>
        <row r="530">
          <cell r="A530" t="str">
            <v>F.10</v>
          </cell>
          <cell r="I530" t="str">
            <v>Total  :</v>
          </cell>
          <cell r="J530">
            <v>13400</v>
          </cell>
          <cell r="K530">
            <v>36375</v>
          </cell>
          <cell r="L530">
            <v>49775</v>
          </cell>
        </row>
        <row r="531">
          <cell r="C531" t="str">
            <v>F.11</v>
          </cell>
          <cell r="D531" t="str">
            <v>1 M1  PAS. LISTPLANK  2 x (3x20) Cm, KAYU KAMPER</v>
          </cell>
        </row>
        <row r="532">
          <cell r="E532">
            <v>1.4500000000000001E-2</v>
          </cell>
          <cell r="F532" t="str">
            <v>M3</v>
          </cell>
          <cell r="G532" t="str">
            <v>Kayu kamper papan 3/20</v>
          </cell>
          <cell r="I532">
            <v>5000000</v>
          </cell>
          <cell r="K532">
            <v>72500</v>
          </cell>
        </row>
        <row r="533">
          <cell r="E533">
            <v>0.06</v>
          </cell>
          <cell r="F533" t="str">
            <v>Kg</v>
          </cell>
          <cell r="G533" t="str">
            <v>Paku biasa 2" - 5"</v>
          </cell>
          <cell r="I533">
            <v>7500</v>
          </cell>
          <cell r="K533">
            <v>450</v>
          </cell>
        </row>
        <row r="534">
          <cell r="E534">
            <v>0.15</v>
          </cell>
          <cell r="F534" t="str">
            <v>Oh</v>
          </cell>
          <cell r="G534" t="str">
            <v>Pekerja</v>
          </cell>
          <cell r="I534">
            <v>31500</v>
          </cell>
          <cell r="J534">
            <v>4725</v>
          </cell>
        </row>
        <row r="535">
          <cell r="E535">
            <v>0.25</v>
          </cell>
          <cell r="F535" t="str">
            <v>Oh</v>
          </cell>
          <cell r="G535" t="str">
            <v>Tukang kayu</v>
          </cell>
          <cell r="I535">
            <v>46500</v>
          </cell>
          <cell r="J535">
            <v>11625</v>
          </cell>
        </row>
        <row r="536">
          <cell r="E536">
            <v>2.5000000000000001E-2</v>
          </cell>
          <cell r="F536" t="str">
            <v>Oh</v>
          </cell>
          <cell r="G536" t="str">
            <v>Kepala Tukang Kayu</v>
          </cell>
          <cell r="I536">
            <v>47500</v>
          </cell>
          <cell r="J536">
            <v>1187.5</v>
          </cell>
        </row>
        <row r="537">
          <cell r="E537">
            <v>7.4999999999999997E-2</v>
          </cell>
          <cell r="F537" t="str">
            <v>Oh</v>
          </cell>
          <cell r="G537" t="str">
            <v>Mandor</v>
          </cell>
          <cell r="I537">
            <v>0</v>
          </cell>
          <cell r="J537">
            <v>0</v>
          </cell>
        </row>
        <row r="538">
          <cell r="A538" t="str">
            <v>F.11</v>
          </cell>
          <cell r="I538" t="str">
            <v>Total  :</v>
          </cell>
          <cell r="J538">
            <v>17537.5</v>
          </cell>
          <cell r="K538">
            <v>72950</v>
          </cell>
          <cell r="L538">
            <v>90487.5</v>
          </cell>
        </row>
        <row r="539">
          <cell r="C539" t="str">
            <v>F.12</v>
          </cell>
          <cell r="D539" t="str">
            <v>1 M2  PAS. RANGKA DINDING PEMISAH, KAYU KAMPER</v>
          </cell>
        </row>
        <row r="540">
          <cell r="E540">
            <v>1.95E-2</v>
          </cell>
          <cell r="F540" t="str">
            <v>M3</v>
          </cell>
          <cell r="G540" t="str">
            <v>Kayu Kamper Balok 6/12</v>
          </cell>
          <cell r="I540">
            <v>4250000</v>
          </cell>
          <cell r="K540">
            <v>82875</v>
          </cell>
        </row>
        <row r="541">
          <cell r="E541">
            <v>7.0000000000000001E-3</v>
          </cell>
          <cell r="F541" t="str">
            <v>M3</v>
          </cell>
          <cell r="G541" t="str">
            <v>Kayu Kamper Papan 3/20</v>
          </cell>
          <cell r="I541">
            <v>5000000</v>
          </cell>
          <cell r="K541">
            <v>35000</v>
          </cell>
        </row>
        <row r="542">
          <cell r="E542">
            <v>0.1</v>
          </cell>
          <cell r="F542" t="str">
            <v>Kg</v>
          </cell>
          <cell r="G542" t="str">
            <v>Paku biasa 2" - 5"</v>
          </cell>
          <cell r="I542">
            <v>7500</v>
          </cell>
          <cell r="K542">
            <v>750</v>
          </cell>
        </row>
        <row r="543">
          <cell r="E543">
            <v>0.15</v>
          </cell>
          <cell r="F543" t="str">
            <v>Oh</v>
          </cell>
          <cell r="G543" t="str">
            <v>Pekerja</v>
          </cell>
          <cell r="I543">
            <v>31500</v>
          </cell>
          <cell r="J543">
            <v>4725</v>
          </cell>
        </row>
        <row r="544">
          <cell r="E544">
            <v>0.45</v>
          </cell>
          <cell r="F544" t="str">
            <v>Oh</v>
          </cell>
          <cell r="G544" t="str">
            <v>Tukang kayu</v>
          </cell>
          <cell r="I544">
            <v>46500</v>
          </cell>
          <cell r="J544">
            <v>20925</v>
          </cell>
        </row>
        <row r="545">
          <cell r="E545">
            <v>4.4999999999999998E-2</v>
          </cell>
          <cell r="F545" t="str">
            <v>Oh</v>
          </cell>
          <cell r="G545" t="str">
            <v>Kepala Tukang Kayu</v>
          </cell>
          <cell r="I545">
            <v>47500</v>
          </cell>
          <cell r="J545">
            <v>2137.5</v>
          </cell>
        </row>
        <row r="546">
          <cell r="E546">
            <v>7.4999999999999997E-2</v>
          </cell>
          <cell r="F546" t="str">
            <v>Oh</v>
          </cell>
          <cell r="G546" t="str">
            <v>Mandor</v>
          </cell>
          <cell r="I546">
            <v>0</v>
          </cell>
          <cell r="J546">
            <v>0</v>
          </cell>
        </row>
        <row r="547">
          <cell r="A547" t="str">
            <v>F.12</v>
          </cell>
          <cell r="I547" t="str">
            <v>Total  :</v>
          </cell>
          <cell r="J547">
            <v>27787.5</v>
          </cell>
          <cell r="K547">
            <v>118625</v>
          </cell>
          <cell r="L547">
            <v>146412.5</v>
          </cell>
        </row>
        <row r="548">
          <cell r="C548" t="str">
            <v>F.13</v>
          </cell>
          <cell r="D548" t="str">
            <v>1 M2  PAS. PLAYWOOD TEBAL 4 MM, UNTUK DINDING</v>
          </cell>
        </row>
        <row r="549">
          <cell r="E549">
            <v>0.4</v>
          </cell>
          <cell r="F549" t="str">
            <v>Lbr</v>
          </cell>
          <cell r="G549" t="str">
            <v>Playwood 4 mm</v>
          </cell>
          <cell r="I549">
            <v>52500</v>
          </cell>
          <cell r="K549">
            <v>21000</v>
          </cell>
        </row>
        <row r="550">
          <cell r="E550">
            <v>0.05</v>
          </cell>
          <cell r="F550" t="str">
            <v>Kg</v>
          </cell>
          <cell r="G550" t="str">
            <v>Paku List</v>
          </cell>
          <cell r="I550">
            <v>14500</v>
          </cell>
          <cell r="K550">
            <v>725</v>
          </cell>
        </row>
        <row r="551">
          <cell r="E551">
            <v>2.5000000000000001E-2</v>
          </cell>
          <cell r="F551" t="str">
            <v>Oh</v>
          </cell>
          <cell r="G551" t="str">
            <v>Pekerja</v>
          </cell>
          <cell r="I551">
            <v>31500</v>
          </cell>
          <cell r="J551">
            <v>787.5</v>
          </cell>
        </row>
        <row r="552">
          <cell r="E552">
            <v>7.4999999999999997E-2</v>
          </cell>
          <cell r="F552" t="str">
            <v>Oh</v>
          </cell>
          <cell r="G552" t="str">
            <v>Tukang kayu</v>
          </cell>
          <cell r="I552">
            <v>46500</v>
          </cell>
          <cell r="J552">
            <v>3487.5</v>
          </cell>
        </row>
        <row r="553">
          <cell r="E553">
            <v>7.4999999999999997E-3</v>
          </cell>
          <cell r="F553" t="str">
            <v>Oh</v>
          </cell>
          <cell r="G553" t="str">
            <v>Kepala Tukang Kayu</v>
          </cell>
          <cell r="I553">
            <v>47500</v>
          </cell>
          <cell r="J553">
            <v>356.25</v>
          </cell>
        </row>
        <row r="554">
          <cell r="E554">
            <v>1.2999999999999999E-3</v>
          </cell>
          <cell r="F554" t="str">
            <v>Oh</v>
          </cell>
          <cell r="G554" t="str">
            <v>Mandor</v>
          </cell>
          <cell r="I554">
            <v>0</v>
          </cell>
          <cell r="J554">
            <v>0</v>
          </cell>
        </row>
        <row r="555">
          <cell r="A555" t="str">
            <v>F.13</v>
          </cell>
          <cell r="I555" t="str">
            <v>Total  :</v>
          </cell>
          <cell r="J555">
            <v>4631.25</v>
          </cell>
          <cell r="K555">
            <v>21725</v>
          </cell>
          <cell r="L555">
            <v>26356.25</v>
          </cell>
        </row>
        <row r="556">
          <cell r="C556" t="str">
            <v>F.13a</v>
          </cell>
          <cell r="D556" t="str">
            <v>1 M2  PAS. PLAYWOOD TEBAL 4 MM, UNTUK DINDING + RANGKA</v>
          </cell>
        </row>
        <row r="557">
          <cell r="E557">
            <v>1.95E-2</v>
          </cell>
          <cell r="F557" t="str">
            <v>M3</v>
          </cell>
          <cell r="G557" t="str">
            <v>Kayu kruing balok 6/12</v>
          </cell>
          <cell r="I557">
            <v>3500000</v>
          </cell>
          <cell r="K557">
            <v>68250</v>
          </cell>
        </row>
        <row r="558">
          <cell r="E558">
            <v>7.0000000000000001E-3</v>
          </cell>
          <cell r="F558" t="str">
            <v>M3</v>
          </cell>
          <cell r="G558" t="str">
            <v>Kayu Kruing Papan</v>
          </cell>
          <cell r="I558">
            <v>3800000</v>
          </cell>
          <cell r="K558">
            <v>26600</v>
          </cell>
        </row>
        <row r="559">
          <cell r="E559">
            <v>0.1</v>
          </cell>
          <cell r="F559" t="str">
            <v>Kg</v>
          </cell>
          <cell r="G559" t="str">
            <v>Paku biasa 2" - 5"</v>
          </cell>
          <cell r="I559">
            <v>7500</v>
          </cell>
          <cell r="K559">
            <v>750</v>
          </cell>
        </row>
        <row r="560">
          <cell r="E560">
            <v>0.8</v>
          </cell>
          <cell r="F560" t="str">
            <v>Lbr</v>
          </cell>
          <cell r="G560" t="str">
            <v>Playwood 4 mm</v>
          </cell>
          <cell r="I560">
            <v>52500</v>
          </cell>
          <cell r="K560">
            <v>42000</v>
          </cell>
        </row>
        <row r="561">
          <cell r="E561">
            <v>0.17499999999999999</v>
          </cell>
          <cell r="F561" t="str">
            <v>Oh</v>
          </cell>
          <cell r="G561" t="str">
            <v>Pekerja</v>
          </cell>
          <cell r="I561">
            <v>31500</v>
          </cell>
          <cell r="J561">
            <v>5512.5</v>
          </cell>
        </row>
        <row r="562">
          <cell r="E562">
            <v>0.52500000000000002</v>
          </cell>
          <cell r="F562" t="str">
            <v>Oh</v>
          </cell>
          <cell r="G562" t="str">
            <v>Tukang kayu</v>
          </cell>
          <cell r="I562">
            <v>46500</v>
          </cell>
          <cell r="J562">
            <v>24412.5</v>
          </cell>
        </row>
        <row r="563">
          <cell r="E563">
            <v>5.2499999999999998E-2</v>
          </cell>
          <cell r="F563" t="str">
            <v>Oh</v>
          </cell>
          <cell r="G563" t="str">
            <v>Kepala Tukang Kayu</v>
          </cell>
          <cell r="I563">
            <v>47500</v>
          </cell>
          <cell r="J563">
            <v>2493.75</v>
          </cell>
        </row>
        <row r="564">
          <cell r="E564">
            <v>7.6299999999999993E-2</v>
          </cell>
          <cell r="F564" t="str">
            <v>Oh</v>
          </cell>
          <cell r="G564" t="str">
            <v>Mandor</v>
          </cell>
          <cell r="I564">
            <v>0</v>
          </cell>
          <cell r="J564">
            <v>0</v>
          </cell>
        </row>
        <row r="565">
          <cell r="A565" t="str">
            <v>F.13a</v>
          </cell>
          <cell r="I565" t="str">
            <v>Total  :</v>
          </cell>
          <cell r="J565">
            <v>32418.75</v>
          </cell>
          <cell r="K565">
            <v>137600</v>
          </cell>
          <cell r="L565">
            <v>170018.75</v>
          </cell>
        </row>
        <row r="567">
          <cell r="C567" t="str">
            <v>G.</v>
          </cell>
          <cell r="D567" t="str">
            <v>PEKERJAAN BETON</v>
          </cell>
        </row>
        <row r="568">
          <cell r="C568" t="str">
            <v>G.1</v>
          </cell>
          <cell r="D568" t="str">
            <v xml:space="preserve">1 M3  MEMBUAT BETON 1Pc : 3Ps : 5Krl  </v>
          </cell>
        </row>
        <row r="569">
          <cell r="E569">
            <v>218</v>
          </cell>
          <cell r="F569" t="str">
            <v>Kg</v>
          </cell>
          <cell r="G569" t="str">
            <v>Semen Gresik</v>
          </cell>
          <cell r="I569">
            <v>795</v>
          </cell>
          <cell r="K569">
            <v>173310</v>
          </cell>
        </row>
        <row r="570">
          <cell r="E570">
            <v>0.52</v>
          </cell>
          <cell r="F570" t="str">
            <v>M3</v>
          </cell>
          <cell r="G570" t="str">
            <v>Pasir Beton</v>
          </cell>
          <cell r="I570">
            <v>77500</v>
          </cell>
          <cell r="K570">
            <v>40300</v>
          </cell>
        </row>
        <row r="571">
          <cell r="E571">
            <v>0.87</v>
          </cell>
          <cell r="F571" t="str">
            <v>M3</v>
          </cell>
          <cell r="G571" t="str">
            <v>Koral Beton</v>
          </cell>
          <cell r="I571">
            <v>77500</v>
          </cell>
          <cell r="K571">
            <v>67425</v>
          </cell>
        </row>
        <row r="572">
          <cell r="E572">
            <v>1.65</v>
          </cell>
          <cell r="F572" t="str">
            <v>Oh</v>
          </cell>
          <cell r="G572" t="str">
            <v>Pekerja</v>
          </cell>
          <cell r="I572">
            <v>31500</v>
          </cell>
          <cell r="J572">
            <v>51975</v>
          </cell>
        </row>
        <row r="573">
          <cell r="E573">
            <v>0.25</v>
          </cell>
          <cell r="F573" t="str">
            <v>Oh</v>
          </cell>
          <cell r="G573" t="str">
            <v>Tukang batu</v>
          </cell>
          <cell r="I573">
            <v>44250</v>
          </cell>
          <cell r="J573">
            <v>11062.5</v>
          </cell>
        </row>
        <row r="574">
          <cell r="E574">
            <v>2.5000000000000001E-2</v>
          </cell>
          <cell r="F574" t="str">
            <v>Oh</v>
          </cell>
          <cell r="G574" t="str">
            <v>Kepala Tukang Batu</v>
          </cell>
          <cell r="I574">
            <v>47500</v>
          </cell>
          <cell r="J574">
            <v>1187.5</v>
          </cell>
        </row>
        <row r="575">
          <cell r="E575">
            <v>0.08</v>
          </cell>
          <cell r="F575" t="str">
            <v>Oh</v>
          </cell>
          <cell r="G575" t="str">
            <v>Mandor</v>
          </cell>
          <cell r="I575">
            <v>0</v>
          </cell>
          <cell r="J575">
            <v>0</v>
          </cell>
        </row>
        <row r="576">
          <cell r="A576" t="str">
            <v>G.1</v>
          </cell>
          <cell r="I576" t="str">
            <v>Total  :</v>
          </cell>
          <cell r="J576">
            <v>64225</v>
          </cell>
          <cell r="K576">
            <v>281035</v>
          </cell>
          <cell r="L576">
            <v>345260</v>
          </cell>
        </row>
        <row r="577">
          <cell r="C577" t="str">
            <v>G.2</v>
          </cell>
          <cell r="D577" t="str">
            <v>1 M3  MEMBUAT BETON 1Pc : 2Ps : 3Krl</v>
          </cell>
        </row>
        <row r="578">
          <cell r="E578">
            <v>232</v>
          </cell>
          <cell r="F578" t="str">
            <v>Kg</v>
          </cell>
          <cell r="G578" t="str">
            <v>Semen Gresik</v>
          </cell>
          <cell r="I578">
            <v>795</v>
          </cell>
          <cell r="K578">
            <v>184440</v>
          </cell>
        </row>
        <row r="579">
          <cell r="E579">
            <v>0.52</v>
          </cell>
          <cell r="F579" t="str">
            <v>M3</v>
          </cell>
          <cell r="G579" t="str">
            <v>Pasir Beton</v>
          </cell>
          <cell r="I579">
            <v>77500</v>
          </cell>
          <cell r="K579">
            <v>40300</v>
          </cell>
        </row>
        <row r="580">
          <cell r="E580">
            <v>0.78</v>
          </cell>
          <cell r="F580" t="str">
            <v>M3</v>
          </cell>
          <cell r="G580" t="str">
            <v>Koral Beton</v>
          </cell>
          <cell r="I580">
            <v>77500</v>
          </cell>
          <cell r="K580">
            <v>60450</v>
          </cell>
        </row>
        <row r="581">
          <cell r="E581">
            <v>1.65</v>
          </cell>
          <cell r="F581" t="str">
            <v>Oh</v>
          </cell>
          <cell r="G581" t="str">
            <v>Pekerja</v>
          </cell>
          <cell r="I581">
            <v>31500</v>
          </cell>
          <cell r="J581">
            <v>51975</v>
          </cell>
        </row>
        <row r="582">
          <cell r="E582">
            <v>0.25</v>
          </cell>
          <cell r="F582" t="str">
            <v>Oh</v>
          </cell>
          <cell r="G582" t="str">
            <v>Tukang batu</v>
          </cell>
          <cell r="I582">
            <v>44250</v>
          </cell>
          <cell r="J582">
            <v>11062.5</v>
          </cell>
        </row>
        <row r="583">
          <cell r="E583">
            <v>2.5000000000000001E-2</v>
          </cell>
          <cell r="F583" t="str">
            <v>Oh</v>
          </cell>
          <cell r="G583" t="str">
            <v>Kepala Tukang Batu</v>
          </cell>
          <cell r="I583">
            <v>47500</v>
          </cell>
          <cell r="J583">
            <v>1187.5</v>
          </cell>
        </row>
        <row r="584">
          <cell r="E584">
            <v>0.08</v>
          </cell>
          <cell r="F584" t="str">
            <v>Oh</v>
          </cell>
          <cell r="G584" t="str">
            <v>Mandor</v>
          </cell>
          <cell r="I584">
            <v>0</v>
          </cell>
          <cell r="J584">
            <v>0</v>
          </cell>
        </row>
        <row r="585">
          <cell r="A585" t="str">
            <v>G.2</v>
          </cell>
          <cell r="I585" t="str">
            <v>Total  :</v>
          </cell>
          <cell r="J585">
            <v>64225</v>
          </cell>
          <cell r="K585">
            <v>285190</v>
          </cell>
          <cell r="L585">
            <v>349415</v>
          </cell>
        </row>
        <row r="586">
          <cell r="C586" t="str">
            <v>G.3</v>
          </cell>
          <cell r="D586" t="str">
            <v>1 M3  MEMBUAT BETON 1Pc : 2Ps : 4Krl</v>
          </cell>
        </row>
        <row r="587">
          <cell r="E587">
            <v>280</v>
          </cell>
          <cell r="F587" t="str">
            <v>Kg</v>
          </cell>
          <cell r="G587" t="str">
            <v>Semen Gresik</v>
          </cell>
          <cell r="I587">
            <v>795</v>
          </cell>
          <cell r="K587">
            <v>222600</v>
          </cell>
        </row>
        <row r="588">
          <cell r="E588">
            <v>0.45</v>
          </cell>
          <cell r="F588" t="str">
            <v>M3</v>
          </cell>
          <cell r="G588" t="str">
            <v>Pasir Beton</v>
          </cell>
          <cell r="I588">
            <v>77500</v>
          </cell>
          <cell r="K588">
            <v>34875</v>
          </cell>
        </row>
        <row r="589">
          <cell r="E589">
            <v>0.9</v>
          </cell>
          <cell r="F589" t="str">
            <v>M3</v>
          </cell>
          <cell r="G589" t="str">
            <v>Koral Beton</v>
          </cell>
          <cell r="I589">
            <v>77500</v>
          </cell>
          <cell r="K589">
            <v>69750</v>
          </cell>
        </row>
        <row r="590">
          <cell r="E590">
            <v>1.65</v>
          </cell>
          <cell r="F590" t="str">
            <v>Oh</v>
          </cell>
          <cell r="G590" t="str">
            <v>Pekerja</v>
          </cell>
          <cell r="I590">
            <v>31500</v>
          </cell>
          <cell r="J590">
            <v>51975</v>
          </cell>
        </row>
        <row r="591">
          <cell r="E591">
            <v>0.25</v>
          </cell>
          <cell r="F591" t="str">
            <v>Oh</v>
          </cell>
          <cell r="G591" t="str">
            <v>Tukang batu</v>
          </cell>
          <cell r="I591">
            <v>44250</v>
          </cell>
          <cell r="J591">
            <v>11062.5</v>
          </cell>
        </row>
        <row r="592">
          <cell r="E592">
            <v>2.5000000000000001E-2</v>
          </cell>
          <cell r="F592" t="str">
            <v>Oh</v>
          </cell>
          <cell r="G592" t="str">
            <v>Kepala Tukang batu</v>
          </cell>
          <cell r="I592">
            <v>47500</v>
          </cell>
          <cell r="J592">
            <v>1187.5</v>
          </cell>
        </row>
        <row r="593">
          <cell r="E593">
            <v>0.08</v>
          </cell>
          <cell r="F593" t="str">
            <v>Oh</v>
          </cell>
          <cell r="G593" t="str">
            <v>Mandor</v>
          </cell>
          <cell r="I593">
            <v>0</v>
          </cell>
          <cell r="J593">
            <v>0</v>
          </cell>
        </row>
        <row r="594">
          <cell r="A594" t="str">
            <v>G.3</v>
          </cell>
          <cell r="I594" t="str">
            <v>Total  :</v>
          </cell>
          <cell r="J594">
            <v>64225</v>
          </cell>
          <cell r="K594">
            <v>327225</v>
          </cell>
          <cell r="L594">
            <v>391450</v>
          </cell>
        </row>
        <row r="595">
          <cell r="C595" t="str">
            <v>G.4</v>
          </cell>
          <cell r="D595" t="str">
            <v>1 KG PEMBESIAN DENGAN BESI POLOS/ULIR</v>
          </cell>
        </row>
        <row r="596">
          <cell r="E596">
            <v>1.05</v>
          </cell>
          <cell r="F596" t="str">
            <v>Kg</v>
          </cell>
          <cell r="G596" t="str">
            <v>Besi beton</v>
          </cell>
          <cell r="I596">
            <v>3677.4375</v>
          </cell>
          <cell r="K596">
            <v>3861.3093750000003</v>
          </cell>
        </row>
        <row r="597">
          <cell r="E597">
            <v>1.4999999999999999E-2</v>
          </cell>
          <cell r="F597" t="str">
            <v>M3</v>
          </cell>
          <cell r="G597" t="str">
            <v>Kawat Ikat Beton</v>
          </cell>
          <cell r="I597">
            <v>7000</v>
          </cell>
          <cell r="K597">
            <v>105</v>
          </cell>
        </row>
        <row r="598">
          <cell r="E598">
            <v>7.0000000000000001E-3</v>
          </cell>
          <cell r="F598" t="str">
            <v>Oh</v>
          </cell>
          <cell r="G598" t="str">
            <v>Pekerja</v>
          </cell>
          <cell r="I598">
            <v>31500</v>
          </cell>
          <cell r="J598">
            <v>220.5</v>
          </cell>
        </row>
        <row r="599">
          <cell r="E599">
            <v>7.0000000000000001E-3</v>
          </cell>
          <cell r="F599" t="str">
            <v>Oh</v>
          </cell>
          <cell r="G599" t="str">
            <v>Tukang besi</v>
          </cell>
          <cell r="I599">
            <v>42500</v>
          </cell>
          <cell r="J599">
            <v>297.5</v>
          </cell>
        </row>
        <row r="600">
          <cell r="E600">
            <v>6.9999999999999999E-4</v>
          </cell>
          <cell r="F600" t="str">
            <v>Oh</v>
          </cell>
          <cell r="G600" t="str">
            <v>Kepala Tukang Besi</v>
          </cell>
          <cell r="I600">
            <v>47500</v>
          </cell>
          <cell r="J600">
            <v>33.25</v>
          </cell>
        </row>
        <row r="601">
          <cell r="E601">
            <v>2.9999999999999997E-4</v>
          </cell>
          <cell r="F601" t="str">
            <v>Oh</v>
          </cell>
          <cell r="G601" t="str">
            <v>Mandor</v>
          </cell>
          <cell r="I601">
            <v>0</v>
          </cell>
          <cell r="J601">
            <v>0</v>
          </cell>
        </row>
        <row r="602">
          <cell r="A602" t="str">
            <v>G.4</v>
          </cell>
          <cell r="I602" t="str">
            <v>Total  :</v>
          </cell>
          <cell r="J602">
            <v>551.25</v>
          </cell>
          <cell r="K602">
            <v>3966.3093750000003</v>
          </cell>
          <cell r="L602">
            <v>4517.5593750000007</v>
          </cell>
        </row>
        <row r="603">
          <cell r="C603" t="str">
            <v>G.5</v>
          </cell>
          <cell r="D603" t="str">
            <v>1 M2  PASANG BEKISTING UNTUK PONDASI</v>
          </cell>
        </row>
        <row r="604">
          <cell r="E604">
            <v>0.04</v>
          </cell>
          <cell r="F604" t="str">
            <v>M3</v>
          </cell>
          <cell r="G604" t="str">
            <v>Kayu terentang</v>
          </cell>
          <cell r="I604">
            <v>2500000</v>
          </cell>
          <cell r="K604">
            <v>100000</v>
          </cell>
        </row>
        <row r="605">
          <cell r="E605">
            <v>0.3</v>
          </cell>
          <cell r="F605" t="str">
            <v>Kg</v>
          </cell>
          <cell r="G605" t="str">
            <v>Paku biasa 2" - 5"</v>
          </cell>
          <cell r="I605">
            <v>7500</v>
          </cell>
          <cell r="K605">
            <v>2250</v>
          </cell>
        </row>
        <row r="606">
          <cell r="E606">
            <v>0.1</v>
          </cell>
          <cell r="F606" t="str">
            <v>Ltr</v>
          </cell>
          <cell r="G606" t="str">
            <v>Minyak bekisting</v>
          </cell>
          <cell r="I606">
            <v>0</v>
          </cell>
          <cell r="K606">
            <v>0</v>
          </cell>
        </row>
        <row r="607">
          <cell r="E607">
            <v>0.3</v>
          </cell>
          <cell r="F607" t="str">
            <v>Oh</v>
          </cell>
          <cell r="G607" t="str">
            <v>Pekerja</v>
          </cell>
          <cell r="I607">
            <v>31500</v>
          </cell>
          <cell r="J607">
            <v>9450</v>
          </cell>
        </row>
        <row r="608">
          <cell r="E608">
            <v>0.26</v>
          </cell>
          <cell r="F608" t="str">
            <v>Oh</v>
          </cell>
          <cell r="G608" t="str">
            <v>Tukang kayu</v>
          </cell>
          <cell r="I608">
            <v>46500</v>
          </cell>
          <cell r="J608">
            <v>12090</v>
          </cell>
        </row>
        <row r="609">
          <cell r="E609">
            <v>2.5999999999999999E-2</v>
          </cell>
          <cell r="F609" t="str">
            <v>Oh</v>
          </cell>
          <cell r="G609" t="str">
            <v>Kepala Tukang Kayu</v>
          </cell>
          <cell r="I609">
            <v>47500</v>
          </cell>
          <cell r="J609">
            <v>1235</v>
          </cell>
        </row>
        <row r="610">
          <cell r="E610">
            <v>5.0000000000000001E-3</v>
          </cell>
          <cell r="F610" t="str">
            <v>Oh</v>
          </cell>
          <cell r="G610" t="str">
            <v>Mandor</v>
          </cell>
          <cell r="I610">
            <v>0</v>
          </cell>
          <cell r="J610">
            <v>0</v>
          </cell>
        </row>
        <row r="611">
          <cell r="A611" t="str">
            <v>G.5</v>
          </cell>
          <cell r="I611" t="str">
            <v>Total  :</v>
          </cell>
          <cell r="J611">
            <v>22775</v>
          </cell>
          <cell r="K611">
            <v>102250</v>
          </cell>
          <cell r="L611">
            <v>125025</v>
          </cell>
        </row>
        <row r="612">
          <cell r="C612" t="str">
            <v>G.6</v>
          </cell>
          <cell r="D612" t="str">
            <v>1 M2  PASANG BEKISTING UNTUK SLOOF</v>
          </cell>
        </row>
        <row r="613">
          <cell r="E613">
            <v>4.4999999999999998E-2</v>
          </cell>
          <cell r="F613" t="str">
            <v>M3</v>
          </cell>
          <cell r="G613" t="str">
            <v>Kayu terentang</v>
          </cell>
          <cell r="I613">
            <v>2500000</v>
          </cell>
          <cell r="K613">
            <v>112500</v>
          </cell>
        </row>
        <row r="614">
          <cell r="E614">
            <v>0.3</v>
          </cell>
          <cell r="F614" t="str">
            <v>Kg</v>
          </cell>
          <cell r="G614" t="str">
            <v>Paku biasa 2" - 5"</v>
          </cell>
          <cell r="I614">
            <v>7500</v>
          </cell>
          <cell r="K614">
            <v>2250</v>
          </cell>
        </row>
        <row r="615">
          <cell r="E615">
            <v>0.1</v>
          </cell>
          <cell r="F615" t="str">
            <v>Ltr</v>
          </cell>
          <cell r="G615" t="str">
            <v>Minyak bekisting</v>
          </cell>
          <cell r="I615">
            <v>0</v>
          </cell>
          <cell r="K615">
            <v>0</v>
          </cell>
        </row>
        <row r="616">
          <cell r="E616">
            <v>0.3</v>
          </cell>
          <cell r="F616" t="str">
            <v>Oh</v>
          </cell>
          <cell r="G616" t="str">
            <v>Pekerja</v>
          </cell>
          <cell r="I616">
            <v>31500</v>
          </cell>
          <cell r="J616">
            <v>9450</v>
          </cell>
        </row>
        <row r="617">
          <cell r="E617">
            <v>0.26</v>
          </cell>
          <cell r="F617" t="str">
            <v>Oh</v>
          </cell>
          <cell r="G617" t="str">
            <v>Tukang kayu</v>
          </cell>
          <cell r="I617">
            <v>46500</v>
          </cell>
          <cell r="J617">
            <v>12090</v>
          </cell>
        </row>
        <row r="618">
          <cell r="E618">
            <v>2.5999999999999999E-2</v>
          </cell>
          <cell r="F618" t="str">
            <v>Oh</v>
          </cell>
          <cell r="G618" t="str">
            <v>Kepala Tukang Kayu</v>
          </cell>
          <cell r="I618">
            <v>47500</v>
          </cell>
          <cell r="J618">
            <v>1235</v>
          </cell>
        </row>
        <row r="619">
          <cell r="E619">
            <v>5.0000000000000001E-3</v>
          </cell>
          <cell r="F619" t="str">
            <v>Oh</v>
          </cell>
          <cell r="G619" t="str">
            <v>Mandor</v>
          </cell>
          <cell r="I619">
            <v>0</v>
          </cell>
          <cell r="J619">
            <v>0</v>
          </cell>
        </row>
        <row r="620">
          <cell r="A620" t="str">
            <v>G.6</v>
          </cell>
          <cell r="I620" t="str">
            <v>Total  :</v>
          </cell>
          <cell r="J620">
            <v>22775</v>
          </cell>
          <cell r="K620">
            <v>114750</v>
          </cell>
          <cell r="L620">
            <v>137525</v>
          </cell>
        </row>
        <row r="621">
          <cell r="C621" t="str">
            <v>G.7</v>
          </cell>
          <cell r="D621" t="str">
            <v>1 M2  PASANG BEKESTING UNTUK KOLOM</v>
          </cell>
        </row>
        <row r="622">
          <cell r="E622">
            <v>0.04</v>
          </cell>
          <cell r="F622" t="str">
            <v>M3</v>
          </cell>
          <cell r="G622" t="str">
            <v>Kayu terentang</v>
          </cell>
          <cell r="I622">
            <v>2500000</v>
          </cell>
          <cell r="K622">
            <v>100000</v>
          </cell>
        </row>
        <row r="623">
          <cell r="E623">
            <v>0.4</v>
          </cell>
          <cell r="F623" t="str">
            <v>Kg</v>
          </cell>
          <cell r="G623" t="str">
            <v>Paku biasa 2" - 5"</v>
          </cell>
          <cell r="I623">
            <v>7500</v>
          </cell>
          <cell r="K623">
            <v>3000</v>
          </cell>
        </row>
        <row r="624">
          <cell r="E624">
            <v>0.2</v>
          </cell>
          <cell r="F624" t="str">
            <v>Ltr</v>
          </cell>
          <cell r="G624" t="str">
            <v>Minyak bekisting</v>
          </cell>
          <cell r="I624">
            <v>0</v>
          </cell>
          <cell r="K624">
            <v>0</v>
          </cell>
        </row>
        <row r="625">
          <cell r="E625">
            <v>1.4999999999999999E-2</v>
          </cell>
          <cell r="F625" t="str">
            <v>M3</v>
          </cell>
          <cell r="G625" t="str">
            <v>Kayu meranti usuk 4/6</v>
          </cell>
          <cell r="I625">
            <v>2500000</v>
          </cell>
          <cell r="K625">
            <v>37500</v>
          </cell>
        </row>
        <row r="626">
          <cell r="E626">
            <v>0.35</v>
          </cell>
          <cell r="F626" t="str">
            <v>Lbr</v>
          </cell>
          <cell r="G626" t="str">
            <v>Playwood 9 mm</v>
          </cell>
          <cell r="I626">
            <v>112500</v>
          </cell>
          <cell r="K626">
            <v>39375</v>
          </cell>
        </row>
        <row r="627">
          <cell r="E627">
            <v>2</v>
          </cell>
          <cell r="F627" t="str">
            <v>Btng</v>
          </cell>
          <cell r="G627" t="str">
            <v>Kayu Dolken Ø8-10/4m</v>
          </cell>
          <cell r="I627">
            <v>0</v>
          </cell>
          <cell r="K627">
            <v>0</v>
          </cell>
        </row>
        <row r="628">
          <cell r="E628">
            <v>0.3</v>
          </cell>
          <cell r="F628" t="str">
            <v>Oh</v>
          </cell>
          <cell r="G628" t="str">
            <v>Pekerja</v>
          </cell>
          <cell r="I628">
            <v>31500</v>
          </cell>
          <cell r="J628">
            <v>9450</v>
          </cell>
        </row>
        <row r="629">
          <cell r="E629">
            <v>0.33</v>
          </cell>
          <cell r="F629" t="str">
            <v>Oh</v>
          </cell>
          <cell r="G629" t="str">
            <v>Tukang kayu</v>
          </cell>
          <cell r="I629">
            <v>46500</v>
          </cell>
          <cell r="J629">
            <v>15345</v>
          </cell>
        </row>
        <row r="630">
          <cell r="E630">
            <v>3.3000000000000002E-2</v>
          </cell>
          <cell r="F630" t="str">
            <v>Oh</v>
          </cell>
          <cell r="G630" t="str">
            <v>Kepala Tukang Kayu</v>
          </cell>
          <cell r="I630">
            <v>47500</v>
          </cell>
          <cell r="J630">
            <v>1567.5</v>
          </cell>
        </row>
        <row r="631">
          <cell r="E631">
            <v>6.0000000000000001E-3</v>
          </cell>
          <cell r="F631" t="str">
            <v>Oh</v>
          </cell>
          <cell r="G631" t="str">
            <v>Mandor</v>
          </cell>
          <cell r="I631">
            <v>0</v>
          </cell>
          <cell r="J631">
            <v>0</v>
          </cell>
        </row>
        <row r="632">
          <cell r="A632" t="str">
            <v>G.7</v>
          </cell>
          <cell r="I632" t="str">
            <v>Total  :</v>
          </cell>
          <cell r="J632">
            <v>26362.5</v>
          </cell>
          <cell r="K632">
            <v>179875</v>
          </cell>
          <cell r="L632">
            <v>206237.5</v>
          </cell>
        </row>
        <row r="633">
          <cell r="C633" t="str">
            <v>G.8</v>
          </cell>
          <cell r="D633" t="str">
            <v>1 M2  PASANG BEKESTING UNTUK BALOK</v>
          </cell>
        </row>
        <row r="634">
          <cell r="E634">
            <v>0.04</v>
          </cell>
          <cell r="F634" t="str">
            <v>M3</v>
          </cell>
          <cell r="G634" t="str">
            <v>Kayu terentang</v>
          </cell>
          <cell r="I634">
            <v>2500000</v>
          </cell>
          <cell r="K634">
            <v>100000</v>
          </cell>
        </row>
        <row r="635">
          <cell r="E635">
            <v>0.4</v>
          </cell>
          <cell r="F635" t="str">
            <v>Kg</v>
          </cell>
          <cell r="G635" t="str">
            <v>Paku biasa 2" - 5"</v>
          </cell>
          <cell r="I635">
            <v>7500</v>
          </cell>
          <cell r="K635">
            <v>3000</v>
          </cell>
        </row>
        <row r="636">
          <cell r="E636">
            <v>0.2</v>
          </cell>
          <cell r="F636" t="str">
            <v>Ltr</v>
          </cell>
          <cell r="G636" t="str">
            <v>Minyak bekisting</v>
          </cell>
          <cell r="I636">
            <v>0</v>
          </cell>
          <cell r="K636">
            <v>0</v>
          </cell>
        </row>
        <row r="637">
          <cell r="E637">
            <v>1.7999999999999999E-2</v>
          </cell>
          <cell r="F637" t="str">
            <v>M3</v>
          </cell>
          <cell r="G637" t="str">
            <v>Kayu meranti usuk 4/6</v>
          </cell>
          <cell r="I637">
            <v>2500000</v>
          </cell>
          <cell r="K637">
            <v>45000</v>
          </cell>
        </row>
        <row r="638">
          <cell r="E638">
            <v>0.35</v>
          </cell>
          <cell r="F638" t="str">
            <v>Lbr</v>
          </cell>
          <cell r="G638" t="str">
            <v>Playwood 9 mm</v>
          </cell>
          <cell r="I638">
            <v>112500</v>
          </cell>
          <cell r="K638">
            <v>39375</v>
          </cell>
        </row>
        <row r="639">
          <cell r="E639">
            <v>2</v>
          </cell>
          <cell r="F639" t="str">
            <v>Btng</v>
          </cell>
          <cell r="G639" t="str">
            <v>Kayu Dolken Ø8-10/4m</v>
          </cell>
          <cell r="I639">
            <v>0</v>
          </cell>
          <cell r="K639">
            <v>0</v>
          </cell>
        </row>
        <row r="640">
          <cell r="E640">
            <v>0.32</v>
          </cell>
          <cell r="F640" t="str">
            <v>Oh</v>
          </cell>
          <cell r="G640" t="str">
            <v>Pekerja</v>
          </cell>
          <cell r="I640">
            <v>31500</v>
          </cell>
          <cell r="J640">
            <v>10080</v>
          </cell>
        </row>
        <row r="641">
          <cell r="E641">
            <v>0.33</v>
          </cell>
          <cell r="F641" t="str">
            <v>Oh</v>
          </cell>
          <cell r="G641" t="str">
            <v>Tukang kayu</v>
          </cell>
          <cell r="I641">
            <v>46500</v>
          </cell>
          <cell r="J641">
            <v>15345</v>
          </cell>
        </row>
        <row r="642">
          <cell r="E642">
            <v>3.3000000000000002E-2</v>
          </cell>
          <cell r="F642" t="str">
            <v>Oh</v>
          </cell>
          <cell r="G642" t="str">
            <v>Kepala Tukang Kayu</v>
          </cell>
          <cell r="I642">
            <v>47500</v>
          </cell>
          <cell r="J642">
            <v>1567.5</v>
          </cell>
        </row>
        <row r="643">
          <cell r="E643">
            <v>6.0000000000000001E-3</v>
          </cell>
          <cell r="F643" t="str">
            <v>Oh</v>
          </cell>
          <cell r="G643" t="str">
            <v>Mandor</v>
          </cell>
          <cell r="I643">
            <v>0</v>
          </cell>
          <cell r="J643">
            <v>0</v>
          </cell>
        </row>
        <row r="644">
          <cell r="A644" t="str">
            <v>G.8</v>
          </cell>
          <cell r="I644" t="str">
            <v>Total  :</v>
          </cell>
          <cell r="J644">
            <v>26992.5</v>
          </cell>
          <cell r="K644">
            <v>187375</v>
          </cell>
          <cell r="L644">
            <v>214367.5</v>
          </cell>
        </row>
        <row r="645">
          <cell r="C645" t="str">
            <v>G.9</v>
          </cell>
          <cell r="D645" t="str">
            <v>1 M2  PASANG BEKISTING UNTUK LANTAI</v>
          </cell>
        </row>
        <row r="646">
          <cell r="E646">
            <v>0.04</v>
          </cell>
          <cell r="F646" t="str">
            <v>M3</v>
          </cell>
          <cell r="G646" t="str">
            <v>Kayu terentang</v>
          </cell>
          <cell r="I646">
            <v>2500000</v>
          </cell>
          <cell r="K646">
            <v>100000</v>
          </cell>
        </row>
        <row r="647">
          <cell r="E647">
            <v>0.4</v>
          </cell>
          <cell r="F647" t="str">
            <v>Kg</v>
          </cell>
          <cell r="G647" t="str">
            <v>Paku biasa 2" - 5"</v>
          </cell>
          <cell r="I647">
            <v>7500</v>
          </cell>
          <cell r="K647">
            <v>3000</v>
          </cell>
        </row>
        <row r="648">
          <cell r="E648">
            <v>0.2</v>
          </cell>
          <cell r="F648" t="str">
            <v>Ltr</v>
          </cell>
          <cell r="G648" t="str">
            <v>Minyak bekisting</v>
          </cell>
          <cell r="I648">
            <v>0</v>
          </cell>
          <cell r="K648">
            <v>0</v>
          </cell>
        </row>
        <row r="649">
          <cell r="E649">
            <v>1.4999999999999999E-2</v>
          </cell>
          <cell r="F649" t="str">
            <v>M3</v>
          </cell>
          <cell r="G649" t="str">
            <v>Kayu meranti usuk 4/6</v>
          </cell>
          <cell r="I649">
            <v>2500000</v>
          </cell>
          <cell r="K649">
            <v>37500</v>
          </cell>
        </row>
        <row r="650">
          <cell r="E650">
            <v>0.35</v>
          </cell>
          <cell r="F650" t="str">
            <v>Lbr</v>
          </cell>
          <cell r="G650" t="str">
            <v>Playwood 9 mm</v>
          </cell>
          <cell r="I650">
            <v>112500</v>
          </cell>
          <cell r="K650">
            <v>39375</v>
          </cell>
        </row>
        <row r="651">
          <cell r="E651">
            <v>6</v>
          </cell>
          <cell r="F651" t="str">
            <v>Btng</v>
          </cell>
          <cell r="G651" t="str">
            <v>Kayu Dolken Ø8-10/4m</v>
          </cell>
          <cell r="I651">
            <v>0</v>
          </cell>
          <cell r="K651">
            <v>0</v>
          </cell>
        </row>
        <row r="652">
          <cell r="E652">
            <v>0.32</v>
          </cell>
          <cell r="F652" t="str">
            <v>Oh</v>
          </cell>
          <cell r="G652" t="str">
            <v>Pekerja</v>
          </cell>
          <cell r="I652">
            <v>31500</v>
          </cell>
          <cell r="J652">
            <v>10080</v>
          </cell>
        </row>
        <row r="653">
          <cell r="E653">
            <v>0.33</v>
          </cell>
          <cell r="F653" t="str">
            <v>Oh</v>
          </cell>
          <cell r="G653" t="str">
            <v>Tukang kayu</v>
          </cell>
          <cell r="I653">
            <v>46500</v>
          </cell>
          <cell r="J653">
            <v>15345</v>
          </cell>
        </row>
        <row r="654">
          <cell r="E654">
            <v>3.3000000000000002E-2</v>
          </cell>
          <cell r="F654" t="str">
            <v>Oh</v>
          </cell>
          <cell r="G654" t="str">
            <v>Kepala Tukang Kayu</v>
          </cell>
          <cell r="I654">
            <v>47500</v>
          </cell>
          <cell r="J654">
            <v>1567.5</v>
          </cell>
        </row>
        <row r="655">
          <cell r="E655">
            <v>6.0000000000000001E-3</v>
          </cell>
          <cell r="F655" t="str">
            <v>Oh</v>
          </cell>
          <cell r="G655" t="str">
            <v>Mandor</v>
          </cell>
          <cell r="I655">
            <v>0</v>
          </cell>
          <cell r="J655">
            <v>0</v>
          </cell>
        </row>
        <row r="656">
          <cell r="A656" t="str">
            <v>G.9</v>
          </cell>
          <cell r="I656" t="str">
            <v>Total  :</v>
          </cell>
          <cell r="J656">
            <v>26992.5</v>
          </cell>
          <cell r="K656">
            <v>179875</v>
          </cell>
          <cell r="L656">
            <v>206867.5</v>
          </cell>
        </row>
        <row r="657">
          <cell r="C657" t="str">
            <v>G.10</v>
          </cell>
          <cell r="D657" t="str">
            <v>1 M2  PASANG BEKISTING UNTUK TANGGA</v>
          </cell>
        </row>
        <row r="658">
          <cell r="E658">
            <v>0.03</v>
          </cell>
          <cell r="F658" t="str">
            <v>M3</v>
          </cell>
          <cell r="G658" t="str">
            <v>Kayu terentang</v>
          </cell>
          <cell r="I658">
            <v>2500000</v>
          </cell>
          <cell r="K658">
            <v>75000</v>
          </cell>
        </row>
        <row r="659">
          <cell r="E659">
            <v>0.4</v>
          </cell>
          <cell r="F659" t="str">
            <v>Kg</v>
          </cell>
          <cell r="G659" t="str">
            <v>Paku biasa 2" - 5"</v>
          </cell>
          <cell r="I659">
            <v>7500</v>
          </cell>
          <cell r="K659">
            <v>3000</v>
          </cell>
        </row>
        <row r="660">
          <cell r="E660">
            <v>0.15</v>
          </cell>
          <cell r="F660" t="str">
            <v>Ltr</v>
          </cell>
          <cell r="G660" t="str">
            <v>Minyak bekisting</v>
          </cell>
          <cell r="I660">
            <v>0</v>
          </cell>
          <cell r="K660">
            <v>0</v>
          </cell>
        </row>
        <row r="661">
          <cell r="E661">
            <v>1.4999999999999999E-2</v>
          </cell>
          <cell r="F661" t="str">
            <v>M3</v>
          </cell>
          <cell r="G661" t="str">
            <v>Kayu meranti usuk 4/6</v>
          </cell>
          <cell r="I661">
            <v>2500000</v>
          </cell>
          <cell r="K661">
            <v>37500</v>
          </cell>
        </row>
        <row r="662">
          <cell r="E662">
            <v>0.35</v>
          </cell>
          <cell r="F662" t="str">
            <v>Lbr</v>
          </cell>
          <cell r="G662" t="str">
            <v>Playwood 9 mm</v>
          </cell>
          <cell r="I662">
            <v>112500</v>
          </cell>
          <cell r="K662">
            <v>39375</v>
          </cell>
        </row>
        <row r="663">
          <cell r="E663">
            <v>2</v>
          </cell>
          <cell r="F663" t="str">
            <v>Btng</v>
          </cell>
          <cell r="G663" t="str">
            <v>Kayu Dolken Ø8-10/4m</v>
          </cell>
          <cell r="I663">
            <v>0</v>
          </cell>
          <cell r="K663">
            <v>0</v>
          </cell>
        </row>
        <row r="664">
          <cell r="E664">
            <v>0.32</v>
          </cell>
          <cell r="F664" t="str">
            <v>Oh</v>
          </cell>
          <cell r="G664" t="str">
            <v>Pekerja</v>
          </cell>
          <cell r="I664">
            <v>31500</v>
          </cell>
          <cell r="J664">
            <v>10080</v>
          </cell>
        </row>
        <row r="665">
          <cell r="E665">
            <v>0.33</v>
          </cell>
          <cell r="F665" t="str">
            <v>Oh</v>
          </cell>
          <cell r="G665" t="str">
            <v>Tukang kayu</v>
          </cell>
          <cell r="I665">
            <v>46500</v>
          </cell>
          <cell r="J665">
            <v>15345</v>
          </cell>
        </row>
        <row r="666">
          <cell r="E666">
            <v>3.3000000000000002E-2</v>
          </cell>
          <cell r="F666" t="str">
            <v>Oh</v>
          </cell>
          <cell r="G666" t="str">
            <v>Kepala Tukang Kayu</v>
          </cell>
          <cell r="I666">
            <v>47500</v>
          </cell>
          <cell r="J666">
            <v>1567.5</v>
          </cell>
        </row>
        <row r="667">
          <cell r="E667">
            <v>6.0000000000000001E-3</v>
          </cell>
          <cell r="F667" t="str">
            <v>Oh</v>
          </cell>
          <cell r="G667" t="str">
            <v>Mandor</v>
          </cell>
          <cell r="I667">
            <v>0</v>
          </cell>
          <cell r="J667">
            <v>0</v>
          </cell>
        </row>
        <row r="668">
          <cell r="A668" t="str">
            <v>G.10</v>
          </cell>
          <cell r="I668" t="str">
            <v>Total  :</v>
          </cell>
          <cell r="J668">
            <v>26992.5</v>
          </cell>
          <cell r="K668">
            <v>154875</v>
          </cell>
          <cell r="L668">
            <v>181867.5</v>
          </cell>
        </row>
        <row r="669">
          <cell r="C669" t="str">
            <v>G.11</v>
          </cell>
          <cell r="D669" t="str">
            <v>1 M3  MEMBUAT BETON DENGAN MUTU K225</v>
          </cell>
        </row>
        <row r="670">
          <cell r="E670">
            <v>388</v>
          </cell>
          <cell r="F670" t="str">
            <v>Kg</v>
          </cell>
          <cell r="G670" t="str">
            <v>Semen Gresik</v>
          </cell>
          <cell r="I670">
            <v>795</v>
          </cell>
          <cell r="K670">
            <v>308460</v>
          </cell>
        </row>
        <row r="671">
          <cell r="E671">
            <v>0.65</v>
          </cell>
          <cell r="F671" t="str">
            <v>M3</v>
          </cell>
          <cell r="G671" t="str">
            <v>Pasir Beton</v>
          </cell>
          <cell r="I671">
            <v>77500</v>
          </cell>
          <cell r="K671">
            <v>50375</v>
          </cell>
        </row>
        <row r="672">
          <cell r="E672">
            <v>0.65</v>
          </cell>
          <cell r="F672" t="str">
            <v>M3</v>
          </cell>
          <cell r="G672" t="str">
            <v>Koral Beton</v>
          </cell>
          <cell r="I672">
            <v>77500</v>
          </cell>
          <cell r="K672">
            <v>50375</v>
          </cell>
        </row>
        <row r="673">
          <cell r="E673">
            <v>6</v>
          </cell>
          <cell r="F673" t="str">
            <v>Oh</v>
          </cell>
          <cell r="G673" t="str">
            <v>Pekerja</v>
          </cell>
          <cell r="I673">
            <v>31500</v>
          </cell>
          <cell r="J673">
            <v>189000</v>
          </cell>
        </row>
        <row r="674">
          <cell r="E674">
            <v>1</v>
          </cell>
          <cell r="F674" t="str">
            <v>Oh</v>
          </cell>
          <cell r="G674" t="str">
            <v>Tukang batu</v>
          </cell>
          <cell r="I674">
            <v>44250</v>
          </cell>
          <cell r="J674">
            <v>44250</v>
          </cell>
        </row>
        <row r="675">
          <cell r="E675">
            <v>0.1</v>
          </cell>
          <cell r="F675" t="str">
            <v>Oh</v>
          </cell>
          <cell r="G675" t="str">
            <v>Kepala Tukang Batu</v>
          </cell>
          <cell r="I675">
            <v>47500</v>
          </cell>
          <cell r="J675">
            <v>4750</v>
          </cell>
        </row>
        <row r="676">
          <cell r="E676">
            <v>0.3</v>
          </cell>
          <cell r="F676" t="str">
            <v>Oh</v>
          </cell>
          <cell r="G676" t="str">
            <v>Mandor</v>
          </cell>
          <cell r="I676">
            <v>0</v>
          </cell>
          <cell r="J676">
            <v>0</v>
          </cell>
        </row>
        <row r="677">
          <cell r="A677" t="str">
            <v>G.11</v>
          </cell>
          <cell r="I677" t="str">
            <v>Total  :</v>
          </cell>
          <cell r="J677">
            <v>238000</v>
          </cell>
          <cell r="K677">
            <v>409210</v>
          </cell>
          <cell r="L677">
            <v>647210</v>
          </cell>
        </row>
        <row r="678">
          <cell r="C678" t="str">
            <v>G.12</v>
          </cell>
          <cell r="D678" t="str">
            <v>1 M3  MEMBUAT BETON DENGAN MUTU K275</v>
          </cell>
        </row>
        <row r="679">
          <cell r="E679">
            <v>400</v>
          </cell>
          <cell r="F679" t="str">
            <v>Kg</v>
          </cell>
          <cell r="G679" t="str">
            <v>Semen Gresik</v>
          </cell>
          <cell r="I679">
            <v>795</v>
          </cell>
          <cell r="K679">
            <v>318000</v>
          </cell>
        </row>
        <row r="680">
          <cell r="E680">
            <v>0.4</v>
          </cell>
          <cell r="F680" t="str">
            <v>M3</v>
          </cell>
          <cell r="G680" t="str">
            <v>Pasir Beton</v>
          </cell>
          <cell r="I680">
            <v>77500</v>
          </cell>
          <cell r="K680">
            <v>31000</v>
          </cell>
        </row>
        <row r="681">
          <cell r="E681">
            <v>0.82</v>
          </cell>
          <cell r="F681" t="str">
            <v>M3</v>
          </cell>
          <cell r="G681" t="str">
            <v>Koral Beton</v>
          </cell>
          <cell r="I681">
            <v>77500</v>
          </cell>
          <cell r="K681">
            <v>63549.999999999993</v>
          </cell>
        </row>
        <row r="682">
          <cell r="E682">
            <v>6</v>
          </cell>
          <cell r="F682" t="str">
            <v>Oh</v>
          </cell>
          <cell r="G682" t="str">
            <v>Pekerja</v>
          </cell>
          <cell r="I682">
            <v>31500</v>
          </cell>
          <cell r="J682">
            <v>189000</v>
          </cell>
        </row>
        <row r="683">
          <cell r="E683">
            <v>1</v>
          </cell>
          <cell r="F683" t="str">
            <v>Oh</v>
          </cell>
          <cell r="G683" t="str">
            <v>Tukang batu</v>
          </cell>
          <cell r="I683">
            <v>44250</v>
          </cell>
          <cell r="J683">
            <v>44250</v>
          </cell>
        </row>
        <row r="684">
          <cell r="E684">
            <v>0.1</v>
          </cell>
          <cell r="F684" t="str">
            <v>Oh</v>
          </cell>
          <cell r="G684" t="str">
            <v>Kepala Tukang Batu</v>
          </cell>
          <cell r="I684">
            <v>47500</v>
          </cell>
          <cell r="J684">
            <v>4750</v>
          </cell>
        </row>
        <row r="685">
          <cell r="E685">
            <v>0.3</v>
          </cell>
          <cell r="F685" t="str">
            <v>Oh</v>
          </cell>
          <cell r="G685" t="str">
            <v>Mandor</v>
          </cell>
          <cell r="I685">
            <v>0</v>
          </cell>
          <cell r="J685">
            <v>0</v>
          </cell>
        </row>
        <row r="686">
          <cell r="A686" t="str">
            <v>G.12</v>
          </cell>
          <cell r="I686" t="str">
            <v>Total  :</v>
          </cell>
          <cell r="J686">
            <v>238000</v>
          </cell>
          <cell r="K686">
            <v>412550</v>
          </cell>
          <cell r="L686">
            <v>650550</v>
          </cell>
        </row>
        <row r="687">
          <cell r="C687" t="str">
            <v>G.13</v>
          </cell>
          <cell r="D687" t="str">
            <v>1 M3  MEMBUAT PONDASI BETON BERTULANG (150 KG BESI + BEKISTING)</v>
          </cell>
        </row>
        <row r="688">
          <cell r="E688">
            <v>0.2</v>
          </cell>
          <cell r="F688" t="str">
            <v>M3</v>
          </cell>
          <cell r="G688" t="str">
            <v>Kayu terentang</v>
          </cell>
          <cell r="I688">
            <v>2500000</v>
          </cell>
          <cell r="K688">
            <v>500000</v>
          </cell>
        </row>
        <row r="689">
          <cell r="E689">
            <v>1.5</v>
          </cell>
          <cell r="F689" t="str">
            <v>Kg</v>
          </cell>
          <cell r="G689" t="str">
            <v>Paku biasa 2" - 5"</v>
          </cell>
          <cell r="I689">
            <v>7500</v>
          </cell>
          <cell r="K689">
            <v>11250</v>
          </cell>
        </row>
        <row r="690">
          <cell r="E690">
            <v>0.4</v>
          </cell>
          <cell r="F690" t="str">
            <v>Ltr</v>
          </cell>
          <cell r="G690" t="str">
            <v>Minyak bekisting</v>
          </cell>
          <cell r="I690">
            <v>0</v>
          </cell>
          <cell r="K690">
            <v>0</v>
          </cell>
        </row>
        <row r="691">
          <cell r="E691">
            <v>150</v>
          </cell>
          <cell r="F691" t="str">
            <v>Kg</v>
          </cell>
          <cell r="G691" t="str">
            <v>Besi Beton</v>
          </cell>
          <cell r="I691">
            <v>3677.4375</v>
          </cell>
          <cell r="K691">
            <v>551615.625</v>
          </cell>
        </row>
        <row r="692">
          <cell r="E692">
            <v>2.25</v>
          </cell>
          <cell r="F692" t="str">
            <v>Kg</v>
          </cell>
          <cell r="G692" t="str">
            <v>Kawat Ikat beton</v>
          </cell>
          <cell r="I692">
            <v>7000</v>
          </cell>
          <cell r="K692">
            <v>15750</v>
          </cell>
        </row>
        <row r="693">
          <cell r="E693">
            <v>323</v>
          </cell>
          <cell r="F693" t="str">
            <v>Kg</v>
          </cell>
          <cell r="G693" t="str">
            <v>Semen Gresik</v>
          </cell>
          <cell r="I693">
            <v>795</v>
          </cell>
          <cell r="K693">
            <v>256785</v>
          </cell>
        </row>
        <row r="694">
          <cell r="E694">
            <v>0.52</v>
          </cell>
          <cell r="F694" t="str">
            <v>M3</v>
          </cell>
          <cell r="G694" t="str">
            <v>Pasir Beton</v>
          </cell>
          <cell r="I694">
            <v>77500</v>
          </cell>
          <cell r="K694">
            <v>40300</v>
          </cell>
        </row>
        <row r="695">
          <cell r="E695">
            <v>0.78</v>
          </cell>
          <cell r="F695" t="str">
            <v>M3</v>
          </cell>
          <cell r="G695" t="str">
            <v>Koral Beton</v>
          </cell>
          <cell r="I695">
            <v>77500</v>
          </cell>
          <cell r="K695">
            <v>60450</v>
          </cell>
        </row>
        <row r="696">
          <cell r="E696">
            <v>3.9</v>
          </cell>
          <cell r="F696" t="str">
            <v>Oh</v>
          </cell>
          <cell r="G696" t="str">
            <v>Pekerja</v>
          </cell>
          <cell r="I696">
            <v>31500</v>
          </cell>
          <cell r="J696">
            <v>122850</v>
          </cell>
        </row>
        <row r="697">
          <cell r="E697">
            <v>0.35</v>
          </cell>
          <cell r="F697" t="str">
            <v>Oh</v>
          </cell>
          <cell r="G697" t="str">
            <v>Tukang batu</v>
          </cell>
          <cell r="I697">
            <v>44250</v>
          </cell>
          <cell r="J697">
            <v>15487.499999999998</v>
          </cell>
        </row>
        <row r="698">
          <cell r="E698">
            <v>1.04</v>
          </cell>
          <cell r="F698" t="str">
            <v>Oh</v>
          </cell>
          <cell r="G698" t="str">
            <v>Tukang kayu</v>
          </cell>
          <cell r="I698">
            <v>46500</v>
          </cell>
          <cell r="J698">
            <v>48360</v>
          </cell>
        </row>
        <row r="699">
          <cell r="E699">
            <v>1.05</v>
          </cell>
          <cell r="F699" t="str">
            <v>Oh</v>
          </cell>
          <cell r="G699" t="str">
            <v>Tukang besi</v>
          </cell>
          <cell r="I699">
            <v>42500</v>
          </cell>
          <cell r="J699">
            <v>44625</v>
          </cell>
        </row>
        <row r="700">
          <cell r="E700">
            <v>0.245</v>
          </cell>
          <cell r="F700" t="str">
            <v>Oh</v>
          </cell>
          <cell r="G700" t="str">
            <v>Kepala tukang besi</v>
          </cell>
          <cell r="I700">
            <v>47500</v>
          </cell>
          <cell r="J700">
            <v>11637.5</v>
          </cell>
        </row>
        <row r="701">
          <cell r="E701">
            <v>0.16500000000000001</v>
          </cell>
          <cell r="F701" t="str">
            <v>Oh</v>
          </cell>
          <cell r="G701" t="str">
            <v>Mandor</v>
          </cell>
          <cell r="I701">
            <v>0</v>
          </cell>
          <cell r="J701">
            <v>0</v>
          </cell>
        </row>
        <row r="702">
          <cell r="A702" t="str">
            <v>G.13</v>
          </cell>
          <cell r="I702" t="str">
            <v>Total  :</v>
          </cell>
          <cell r="J702">
            <v>242960</v>
          </cell>
          <cell r="K702">
            <v>1436150.625</v>
          </cell>
          <cell r="L702">
            <v>1679110.625</v>
          </cell>
        </row>
        <row r="703">
          <cell r="C703" t="str">
            <v>G.14</v>
          </cell>
          <cell r="D703" t="str">
            <v>1 M3  MEMBUAT SLOOF BETON BERTULANG (200 KG BESI + BEKISTING)</v>
          </cell>
        </row>
        <row r="704">
          <cell r="E704">
            <v>0.27</v>
          </cell>
          <cell r="F704" t="str">
            <v>M3</v>
          </cell>
          <cell r="G704" t="str">
            <v>Kayu terentang</v>
          </cell>
          <cell r="I704">
            <v>2500000</v>
          </cell>
          <cell r="K704">
            <v>675000</v>
          </cell>
        </row>
        <row r="705">
          <cell r="E705">
            <v>2</v>
          </cell>
          <cell r="F705" t="str">
            <v>Kg</v>
          </cell>
          <cell r="G705" t="str">
            <v>Paku biasa 2" - 5"</v>
          </cell>
          <cell r="I705">
            <v>7500</v>
          </cell>
          <cell r="K705">
            <v>15000</v>
          </cell>
        </row>
        <row r="706">
          <cell r="E706">
            <v>0.6</v>
          </cell>
          <cell r="F706" t="str">
            <v>Ltr</v>
          </cell>
          <cell r="G706" t="str">
            <v>Minyak bekisting</v>
          </cell>
          <cell r="I706">
            <v>0</v>
          </cell>
          <cell r="K706">
            <v>0</v>
          </cell>
        </row>
        <row r="707">
          <cell r="E707">
            <v>200</v>
          </cell>
          <cell r="F707" t="str">
            <v>Kg</v>
          </cell>
          <cell r="G707" t="str">
            <v>Besi beton</v>
          </cell>
          <cell r="I707">
            <v>3677.4375</v>
          </cell>
          <cell r="K707">
            <v>735487.5</v>
          </cell>
        </row>
        <row r="708">
          <cell r="E708">
            <v>3</v>
          </cell>
          <cell r="F708" t="str">
            <v>Kg</v>
          </cell>
          <cell r="G708" t="str">
            <v>Kawat ikat beton</v>
          </cell>
          <cell r="I708">
            <v>7000</v>
          </cell>
          <cell r="K708">
            <v>21000</v>
          </cell>
        </row>
        <row r="709">
          <cell r="E709">
            <v>323</v>
          </cell>
          <cell r="F709" t="str">
            <v>Kg</v>
          </cell>
          <cell r="G709" t="str">
            <v>Semen Gresik</v>
          </cell>
          <cell r="I709">
            <v>795</v>
          </cell>
          <cell r="K709">
            <v>256785</v>
          </cell>
        </row>
        <row r="710">
          <cell r="E710">
            <v>0.52</v>
          </cell>
          <cell r="F710" t="str">
            <v>M3</v>
          </cell>
          <cell r="G710" t="str">
            <v>Pasir Beton</v>
          </cell>
          <cell r="I710">
            <v>77500</v>
          </cell>
          <cell r="K710">
            <v>40300</v>
          </cell>
        </row>
        <row r="711">
          <cell r="E711">
            <v>0.78</v>
          </cell>
          <cell r="F711" t="str">
            <v>M3</v>
          </cell>
          <cell r="G711" t="str">
            <v>Koral Beton</v>
          </cell>
          <cell r="I711">
            <v>77500</v>
          </cell>
          <cell r="K711">
            <v>60450</v>
          </cell>
        </row>
        <row r="712">
          <cell r="E712">
            <v>4.8499999999999996</v>
          </cell>
          <cell r="F712" t="str">
            <v>Oh</v>
          </cell>
          <cell r="G712" t="str">
            <v>Pekerja</v>
          </cell>
          <cell r="I712">
            <v>31500</v>
          </cell>
          <cell r="J712">
            <v>152775</v>
          </cell>
        </row>
        <row r="713">
          <cell r="E713">
            <v>0.35</v>
          </cell>
          <cell r="F713" t="str">
            <v>Oh</v>
          </cell>
          <cell r="G713" t="str">
            <v>Tukang batu</v>
          </cell>
          <cell r="I713">
            <v>44250</v>
          </cell>
          <cell r="J713">
            <v>15487.499999999998</v>
          </cell>
        </row>
        <row r="714">
          <cell r="E714">
            <v>1.56</v>
          </cell>
          <cell r="F714" t="str">
            <v>Oh</v>
          </cell>
          <cell r="G714" t="str">
            <v>Tukang kayu</v>
          </cell>
          <cell r="I714">
            <v>46500</v>
          </cell>
          <cell r="J714">
            <v>72540</v>
          </cell>
        </row>
        <row r="715">
          <cell r="E715">
            <v>1.4</v>
          </cell>
          <cell r="F715" t="str">
            <v>Oh</v>
          </cell>
          <cell r="G715" t="str">
            <v>Tukang besi</v>
          </cell>
          <cell r="I715">
            <v>42500</v>
          </cell>
          <cell r="J715">
            <v>59499.999999999993</v>
          </cell>
        </row>
        <row r="716">
          <cell r="E716">
            <v>0.33100000000000002</v>
          </cell>
          <cell r="F716" t="str">
            <v>Oh</v>
          </cell>
          <cell r="G716" t="str">
            <v>Kepala tukang besi</v>
          </cell>
          <cell r="I716">
            <v>47500</v>
          </cell>
          <cell r="J716">
            <v>15722.5</v>
          </cell>
        </row>
        <row r="717">
          <cell r="E717">
            <v>0.17</v>
          </cell>
          <cell r="F717" t="str">
            <v>Oh</v>
          </cell>
          <cell r="G717" t="str">
            <v>Mandor</v>
          </cell>
          <cell r="I717">
            <v>0</v>
          </cell>
          <cell r="J717">
            <v>0</v>
          </cell>
        </row>
        <row r="718">
          <cell r="A718" t="str">
            <v>G.14</v>
          </cell>
          <cell r="I718" t="str">
            <v>Total  :</v>
          </cell>
          <cell r="J718">
            <v>316025</v>
          </cell>
          <cell r="K718">
            <v>1804022.5</v>
          </cell>
          <cell r="L718">
            <v>2120047.5</v>
          </cell>
        </row>
        <row r="719">
          <cell r="C719" t="str">
            <v>G.14a</v>
          </cell>
          <cell r="D719" t="str">
            <v>1 M3  MEMBUAT SLOOF BETON BERTULANG (110 KG BESI + BEKISTING)</v>
          </cell>
        </row>
        <row r="720">
          <cell r="E720">
            <v>0.27</v>
          </cell>
          <cell r="F720" t="str">
            <v>M3</v>
          </cell>
          <cell r="G720" t="str">
            <v>Kayu terentang</v>
          </cell>
          <cell r="I720">
            <v>2500000</v>
          </cell>
          <cell r="K720">
            <v>675000</v>
          </cell>
        </row>
        <row r="721">
          <cell r="E721">
            <v>2</v>
          </cell>
          <cell r="F721" t="str">
            <v>Kg</v>
          </cell>
          <cell r="G721" t="str">
            <v>Paku biasa 2" - 5"</v>
          </cell>
          <cell r="I721">
            <v>7500</v>
          </cell>
          <cell r="K721">
            <v>15000</v>
          </cell>
        </row>
        <row r="722">
          <cell r="E722">
            <v>0.6</v>
          </cell>
          <cell r="F722" t="str">
            <v>Ltr</v>
          </cell>
          <cell r="G722" t="str">
            <v>Minyak bekisting</v>
          </cell>
          <cell r="I722">
            <v>0</v>
          </cell>
          <cell r="K722">
            <v>0</v>
          </cell>
        </row>
        <row r="723">
          <cell r="E723">
            <v>110</v>
          </cell>
          <cell r="F723" t="str">
            <v>Kg</v>
          </cell>
          <cell r="G723" t="str">
            <v>Besi beton</v>
          </cell>
          <cell r="I723">
            <v>3677.4375</v>
          </cell>
          <cell r="K723">
            <v>404518.125</v>
          </cell>
        </row>
        <row r="724">
          <cell r="E724">
            <v>3</v>
          </cell>
          <cell r="F724" t="str">
            <v>Kg</v>
          </cell>
          <cell r="G724" t="str">
            <v>Kawat ikat beton</v>
          </cell>
          <cell r="I724">
            <v>7000</v>
          </cell>
          <cell r="K724">
            <v>21000</v>
          </cell>
        </row>
        <row r="725">
          <cell r="E725">
            <v>323</v>
          </cell>
          <cell r="F725" t="str">
            <v>Kg</v>
          </cell>
          <cell r="G725" t="str">
            <v>Semen Gresik</v>
          </cell>
          <cell r="I725">
            <v>795</v>
          </cell>
          <cell r="K725">
            <v>256785</v>
          </cell>
        </row>
        <row r="726">
          <cell r="E726">
            <v>0.52</v>
          </cell>
          <cell r="F726" t="str">
            <v>M3</v>
          </cell>
          <cell r="G726" t="str">
            <v>Pasir Beton</v>
          </cell>
          <cell r="I726">
            <v>77500</v>
          </cell>
          <cell r="K726">
            <v>40300</v>
          </cell>
        </row>
        <row r="727">
          <cell r="E727">
            <v>0.78</v>
          </cell>
          <cell r="F727" t="str">
            <v>M3</v>
          </cell>
          <cell r="G727" t="str">
            <v>Koral Beton</v>
          </cell>
          <cell r="I727">
            <v>77500</v>
          </cell>
          <cell r="K727">
            <v>60450</v>
          </cell>
        </row>
        <row r="728">
          <cell r="E728">
            <v>4.8499999999999996</v>
          </cell>
          <cell r="F728" t="str">
            <v>Oh</v>
          </cell>
          <cell r="G728" t="str">
            <v>Pekerja</v>
          </cell>
          <cell r="I728">
            <v>31500</v>
          </cell>
          <cell r="J728">
            <v>152775</v>
          </cell>
        </row>
        <row r="729">
          <cell r="E729">
            <v>0.35</v>
          </cell>
          <cell r="F729" t="str">
            <v>Oh</v>
          </cell>
          <cell r="G729" t="str">
            <v>Tukang batu</v>
          </cell>
          <cell r="I729">
            <v>44250</v>
          </cell>
          <cell r="J729">
            <v>15487.499999999998</v>
          </cell>
        </row>
        <row r="730">
          <cell r="E730">
            <v>1.56</v>
          </cell>
          <cell r="F730" t="str">
            <v>Oh</v>
          </cell>
          <cell r="G730" t="str">
            <v>Tukang kayu</v>
          </cell>
          <cell r="I730">
            <v>46500</v>
          </cell>
          <cell r="J730">
            <v>72540</v>
          </cell>
        </row>
        <row r="731">
          <cell r="E731">
            <v>1.4</v>
          </cell>
          <cell r="F731" t="str">
            <v>Oh</v>
          </cell>
          <cell r="G731" t="str">
            <v>Tukang besi</v>
          </cell>
          <cell r="I731">
            <v>42500</v>
          </cell>
          <cell r="J731">
            <v>59499.999999999993</v>
          </cell>
        </row>
        <row r="732">
          <cell r="E732">
            <v>0.33100000000000002</v>
          </cell>
          <cell r="F732" t="str">
            <v>Oh</v>
          </cell>
          <cell r="G732" t="str">
            <v>Kepala tukang besi</v>
          </cell>
          <cell r="I732">
            <v>47500</v>
          </cell>
          <cell r="J732">
            <v>15722.5</v>
          </cell>
        </row>
        <row r="733">
          <cell r="E733">
            <v>0.17</v>
          </cell>
          <cell r="F733" t="str">
            <v>Oh</v>
          </cell>
          <cell r="G733" t="str">
            <v>Mandor</v>
          </cell>
          <cell r="I733">
            <v>0</v>
          </cell>
          <cell r="J733">
            <v>0</v>
          </cell>
        </row>
        <row r="734">
          <cell r="A734" t="str">
            <v>G.14a</v>
          </cell>
          <cell r="I734" t="str">
            <v>Total  :</v>
          </cell>
          <cell r="J734">
            <v>316025</v>
          </cell>
          <cell r="K734">
            <v>1473053.125</v>
          </cell>
          <cell r="L734">
            <v>1789078.125</v>
          </cell>
        </row>
        <row r="735">
          <cell r="C735" t="str">
            <v>G.15</v>
          </cell>
          <cell r="D735" t="str">
            <v>1 M3  MEMBUAT KOLOM BETON BERTULANG (300 KG BESI + BEKISTING)</v>
          </cell>
        </row>
        <row r="736">
          <cell r="E736">
            <v>0.4</v>
          </cell>
          <cell r="F736" t="str">
            <v>M3</v>
          </cell>
          <cell r="G736" t="str">
            <v>Kayu terentang</v>
          </cell>
          <cell r="I736">
            <v>2500000</v>
          </cell>
          <cell r="K736">
            <v>1000000</v>
          </cell>
        </row>
        <row r="737">
          <cell r="E737">
            <v>4</v>
          </cell>
          <cell r="F737" t="str">
            <v>Kg</v>
          </cell>
          <cell r="G737" t="str">
            <v>Paku biasa 2" - 5"</v>
          </cell>
          <cell r="I737">
            <v>7500</v>
          </cell>
          <cell r="K737">
            <v>30000</v>
          </cell>
        </row>
        <row r="738">
          <cell r="E738">
            <v>2</v>
          </cell>
          <cell r="F738" t="str">
            <v>Ltr</v>
          </cell>
          <cell r="G738" t="str">
            <v>Minyak bekisting</v>
          </cell>
          <cell r="I738">
            <v>0</v>
          </cell>
          <cell r="K738">
            <v>0</v>
          </cell>
        </row>
        <row r="739">
          <cell r="E739">
            <v>300</v>
          </cell>
          <cell r="F739" t="str">
            <v>Kg</v>
          </cell>
          <cell r="G739" t="str">
            <v>Besi beton</v>
          </cell>
          <cell r="I739">
            <v>3677.4375</v>
          </cell>
          <cell r="K739">
            <v>1103231.25</v>
          </cell>
        </row>
        <row r="740">
          <cell r="E740">
            <v>4.5</v>
          </cell>
          <cell r="F740" t="str">
            <v>Kg</v>
          </cell>
          <cell r="G740" t="str">
            <v>Kawat ikat beton</v>
          </cell>
          <cell r="I740">
            <v>7000</v>
          </cell>
          <cell r="K740">
            <v>31500</v>
          </cell>
        </row>
        <row r="741">
          <cell r="E741">
            <v>323</v>
          </cell>
          <cell r="F741" t="str">
            <v>Kg</v>
          </cell>
          <cell r="G741" t="str">
            <v>Semen Gresik</v>
          </cell>
          <cell r="I741">
            <v>795</v>
          </cell>
          <cell r="K741">
            <v>256785</v>
          </cell>
        </row>
        <row r="742">
          <cell r="E742">
            <v>0.52</v>
          </cell>
          <cell r="F742" t="str">
            <v>M3</v>
          </cell>
          <cell r="G742" t="str">
            <v>Pasir Beton</v>
          </cell>
          <cell r="I742">
            <v>77500</v>
          </cell>
          <cell r="K742">
            <v>40300</v>
          </cell>
        </row>
        <row r="743">
          <cell r="E743">
            <v>0.78</v>
          </cell>
          <cell r="F743" t="str">
            <v>M3</v>
          </cell>
          <cell r="G743" t="str">
            <v>Koral Beton</v>
          </cell>
          <cell r="I743">
            <v>77500</v>
          </cell>
          <cell r="K743">
            <v>60450</v>
          </cell>
        </row>
        <row r="744">
          <cell r="E744">
            <v>0.15</v>
          </cell>
          <cell r="F744" t="str">
            <v>M3</v>
          </cell>
          <cell r="G744" t="str">
            <v>Kayu Kamper Balok 8/12</v>
          </cell>
          <cell r="I744">
            <v>4250000</v>
          </cell>
          <cell r="K744">
            <v>637500</v>
          </cell>
        </row>
        <row r="745">
          <cell r="E745">
            <v>3.5</v>
          </cell>
          <cell r="F745" t="str">
            <v>lbr</v>
          </cell>
          <cell r="G745" t="str">
            <v>Playwood 9 mm</v>
          </cell>
          <cell r="I745">
            <v>112500</v>
          </cell>
          <cell r="K745">
            <v>393750</v>
          </cell>
        </row>
        <row r="746">
          <cell r="E746">
            <v>20</v>
          </cell>
          <cell r="F746" t="str">
            <v>btng</v>
          </cell>
          <cell r="G746" t="str">
            <v>Kayu Dolken Ø8-10/4m</v>
          </cell>
          <cell r="I746">
            <v>0</v>
          </cell>
          <cell r="K746">
            <v>0</v>
          </cell>
        </row>
        <row r="747">
          <cell r="E747">
            <v>7.3</v>
          </cell>
          <cell r="F747" t="str">
            <v>Oh</v>
          </cell>
          <cell r="G747" t="str">
            <v>Pekerja</v>
          </cell>
          <cell r="I747">
            <v>31500</v>
          </cell>
          <cell r="J747">
            <v>229950</v>
          </cell>
        </row>
        <row r="748">
          <cell r="E748">
            <v>0.35</v>
          </cell>
          <cell r="F748" t="str">
            <v>Oh</v>
          </cell>
          <cell r="G748" t="str">
            <v>Tukang batu</v>
          </cell>
          <cell r="I748">
            <v>44250</v>
          </cell>
          <cell r="J748">
            <v>15487.499999999998</v>
          </cell>
        </row>
        <row r="749">
          <cell r="E749">
            <v>3.3</v>
          </cell>
          <cell r="F749" t="str">
            <v>Oh</v>
          </cell>
          <cell r="G749" t="str">
            <v>Tukang kayu</v>
          </cell>
          <cell r="I749">
            <v>46500</v>
          </cell>
          <cell r="J749">
            <v>153450</v>
          </cell>
        </row>
        <row r="750">
          <cell r="E750">
            <v>2.1</v>
          </cell>
          <cell r="F750" t="str">
            <v>Oh</v>
          </cell>
          <cell r="G750" t="str">
            <v>Tukang besi</v>
          </cell>
          <cell r="I750">
            <v>42500</v>
          </cell>
          <cell r="J750">
            <v>89250</v>
          </cell>
        </row>
        <row r="751">
          <cell r="E751">
            <v>0.56999999999999995</v>
          </cell>
          <cell r="F751" t="str">
            <v>Oh</v>
          </cell>
          <cell r="G751" t="str">
            <v>Kepala tukang besi</v>
          </cell>
          <cell r="I751">
            <v>47500</v>
          </cell>
          <cell r="J751">
            <v>27074.999999999996</v>
          </cell>
        </row>
        <row r="752">
          <cell r="E752">
            <v>0.25</v>
          </cell>
          <cell r="F752" t="str">
            <v>Oh</v>
          </cell>
          <cell r="G752" t="str">
            <v>Mandor</v>
          </cell>
          <cell r="I752">
            <v>0</v>
          </cell>
          <cell r="J752">
            <v>0</v>
          </cell>
        </row>
        <row r="753">
          <cell r="A753" t="str">
            <v>G.15</v>
          </cell>
          <cell r="I753" t="str">
            <v>Total  :</v>
          </cell>
          <cell r="J753">
            <v>515212.5</v>
          </cell>
          <cell r="K753">
            <v>3553516.25</v>
          </cell>
          <cell r="L753">
            <v>4068728.75</v>
          </cell>
        </row>
        <row r="754">
          <cell r="C754" t="str">
            <v>G.15a</v>
          </cell>
          <cell r="D754" t="str">
            <v>1 M3  MEMBUAT KOLOM BETON BERTULANG (185 KG BESI + BEKISTING)</v>
          </cell>
        </row>
        <row r="755">
          <cell r="E755">
            <v>0.4</v>
          </cell>
          <cell r="F755" t="str">
            <v>M3</v>
          </cell>
          <cell r="G755" t="str">
            <v>Kayu terentang</v>
          </cell>
          <cell r="I755">
            <v>2500000</v>
          </cell>
          <cell r="K755">
            <v>1000000</v>
          </cell>
        </row>
        <row r="756">
          <cell r="E756">
            <v>4</v>
          </cell>
          <cell r="F756" t="str">
            <v>Kg</v>
          </cell>
          <cell r="G756" t="str">
            <v>Paku biasa 2" - 5"</v>
          </cell>
          <cell r="I756">
            <v>7500</v>
          </cell>
          <cell r="K756">
            <v>30000</v>
          </cell>
        </row>
        <row r="757">
          <cell r="E757">
            <v>2</v>
          </cell>
          <cell r="F757" t="str">
            <v>Ltr</v>
          </cell>
          <cell r="G757" t="str">
            <v>Minyak bekisting</v>
          </cell>
          <cell r="I757">
            <v>0</v>
          </cell>
          <cell r="K757">
            <v>0</v>
          </cell>
        </row>
        <row r="758">
          <cell r="E758">
            <v>185</v>
          </cell>
          <cell r="F758" t="str">
            <v>Kg</v>
          </cell>
          <cell r="G758" t="str">
            <v>Besi beton</v>
          </cell>
          <cell r="I758">
            <v>3677.4375</v>
          </cell>
          <cell r="K758">
            <v>680325.9375</v>
          </cell>
        </row>
        <row r="759">
          <cell r="E759">
            <v>4.5</v>
          </cell>
          <cell r="F759" t="str">
            <v>Kg</v>
          </cell>
          <cell r="G759" t="str">
            <v>Kawat ikat beton</v>
          </cell>
          <cell r="I759">
            <v>7000</v>
          </cell>
          <cell r="K759">
            <v>31500</v>
          </cell>
        </row>
        <row r="760">
          <cell r="E760">
            <v>323</v>
          </cell>
          <cell r="F760" t="str">
            <v>Kg</v>
          </cell>
          <cell r="G760" t="str">
            <v>Semen Gresik</v>
          </cell>
          <cell r="I760">
            <v>795</v>
          </cell>
          <cell r="K760">
            <v>256785</v>
          </cell>
        </row>
        <row r="761">
          <cell r="E761">
            <v>0.52</v>
          </cell>
          <cell r="F761" t="str">
            <v>M3</v>
          </cell>
          <cell r="G761" t="str">
            <v>Pasir Beton</v>
          </cell>
          <cell r="I761">
            <v>77500</v>
          </cell>
          <cell r="K761">
            <v>40300</v>
          </cell>
        </row>
        <row r="762">
          <cell r="E762">
            <v>0.78</v>
          </cell>
          <cell r="F762" t="str">
            <v>M3</v>
          </cell>
          <cell r="G762" t="str">
            <v>Koral Beton</v>
          </cell>
          <cell r="I762">
            <v>77500</v>
          </cell>
          <cell r="K762">
            <v>60450</v>
          </cell>
        </row>
        <row r="763">
          <cell r="E763">
            <v>0.15</v>
          </cell>
          <cell r="F763" t="str">
            <v>M3</v>
          </cell>
          <cell r="G763" t="str">
            <v>Kayu Kamper Balok 8/12</v>
          </cell>
          <cell r="I763">
            <v>4250000</v>
          </cell>
          <cell r="K763">
            <v>637500</v>
          </cell>
        </row>
        <row r="764">
          <cell r="E764">
            <v>3.5</v>
          </cell>
          <cell r="F764" t="str">
            <v>lbr</v>
          </cell>
          <cell r="G764" t="str">
            <v>Playwood 9 mm</v>
          </cell>
          <cell r="I764">
            <v>112500</v>
          </cell>
          <cell r="K764">
            <v>393750</v>
          </cell>
        </row>
        <row r="765">
          <cell r="E765">
            <v>20</v>
          </cell>
          <cell r="F765" t="str">
            <v>btng</v>
          </cell>
          <cell r="G765" t="str">
            <v>Kayu Dolken Ø8-10/4m</v>
          </cell>
          <cell r="I765">
            <v>0</v>
          </cell>
          <cell r="K765">
            <v>0</v>
          </cell>
        </row>
        <row r="766">
          <cell r="E766">
            <v>7.3</v>
          </cell>
          <cell r="F766" t="str">
            <v>Oh</v>
          </cell>
          <cell r="G766" t="str">
            <v>Pekerja</v>
          </cell>
          <cell r="I766">
            <v>31500</v>
          </cell>
          <cell r="J766">
            <v>229950</v>
          </cell>
        </row>
        <row r="767">
          <cell r="E767">
            <v>0.35</v>
          </cell>
          <cell r="F767" t="str">
            <v>Oh</v>
          </cell>
          <cell r="G767" t="str">
            <v>Tukang batu</v>
          </cell>
          <cell r="I767">
            <v>44250</v>
          </cell>
          <cell r="J767">
            <v>15487.499999999998</v>
          </cell>
        </row>
        <row r="768">
          <cell r="E768">
            <v>3.3</v>
          </cell>
          <cell r="F768" t="str">
            <v>Oh</v>
          </cell>
          <cell r="G768" t="str">
            <v>Tukang kayu</v>
          </cell>
          <cell r="I768">
            <v>46500</v>
          </cell>
          <cell r="J768">
            <v>153450</v>
          </cell>
        </row>
        <row r="769">
          <cell r="E769">
            <v>2.1</v>
          </cell>
          <cell r="F769" t="str">
            <v>Oh</v>
          </cell>
          <cell r="G769" t="str">
            <v>Tukang besi</v>
          </cell>
          <cell r="I769">
            <v>42500</v>
          </cell>
          <cell r="J769">
            <v>89250</v>
          </cell>
        </row>
        <row r="770">
          <cell r="E770">
            <v>0.56999999999999995</v>
          </cell>
          <cell r="F770" t="str">
            <v>Oh</v>
          </cell>
          <cell r="G770" t="str">
            <v>Kepala tukang besi</v>
          </cell>
          <cell r="I770">
            <v>47500</v>
          </cell>
          <cell r="J770">
            <v>27074.999999999996</v>
          </cell>
        </row>
        <row r="771">
          <cell r="E771">
            <v>0.25</v>
          </cell>
          <cell r="F771" t="str">
            <v>Oh</v>
          </cell>
          <cell r="G771" t="str">
            <v>Mandor</v>
          </cell>
          <cell r="I771">
            <v>0</v>
          </cell>
          <cell r="J771">
            <v>0</v>
          </cell>
        </row>
        <row r="772">
          <cell r="A772" t="str">
            <v>G.15a</v>
          </cell>
          <cell r="I772" t="str">
            <v>Total  :</v>
          </cell>
          <cell r="J772">
            <v>515212.5</v>
          </cell>
          <cell r="K772">
            <v>3130610.9375</v>
          </cell>
          <cell r="L772">
            <v>3645823.4375</v>
          </cell>
        </row>
        <row r="773">
          <cell r="C773" t="str">
            <v>G.15b</v>
          </cell>
          <cell r="D773" t="str">
            <v>1 M3  MEMBUAT KOLOM BETON BERTULANG (305 KG BESI + BEKISTING)</v>
          </cell>
        </row>
        <row r="774">
          <cell r="E774">
            <v>0.4</v>
          </cell>
          <cell r="F774" t="str">
            <v>M3</v>
          </cell>
          <cell r="G774" t="str">
            <v>Kayu terentang</v>
          </cell>
          <cell r="I774">
            <v>2500000</v>
          </cell>
          <cell r="K774">
            <v>1000000</v>
          </cell>
        </row>
        <row r="775">
          <cell r="E775">
            <v>4</v>
          </cell>
          <cell r="F775" t="str">
            <v>Kg</v>
          </cell>
          <cell r="G775" t="str">
            <v>Paku biasa 2" - 5"</v>
          </cell>
          <cell r="I775">
            <v>7500</v>
          </cell>
          <cell r="K775">
            <v>30000</v>
          </cell>
        </row>
        <row r="776">
          <cell r="E776">
            <v>2</v>
          </cell>
          <cell r="F776" t="str">
            <v>Ltr</v>
          </cell>
          <cell r="G776" t="str">
            <v>Minyak bekisting</v>
          </cell>
          <cell r="I776">
            <v>0</v>
          </cell>
          <cell r="K776">
            <v>0</v>
          </cell>
        </row>
        <row r="777">
          <cell r="E777">
            <v>305</v>
          </cell>
          <cell r="F777" t="str">
            <v>Kg</v>
          </cell>
          <cell r="G777" t="str">
            <v>Besi beton</v>
          </cell>
          <cell r="I777">
            <v>3677.4375</v>
          </cell>
          <cell r="K777">
            <v>1121618.4375</v>
          </cell>
        </row>
        <row r="778">
          <cell r="E778">
            <v>4.5</v>
          </cell>
          <cell r="F778" t="str">
            <v>Kg</v>
          </cell>
          <cell r="G778" t="str">
            <v>Kawat ikat beton</v>
          </cell>
          <cell r="I778">
            <v>7000</v>
          </cell>
          <cell r="K778">
            <v>31500</v>
          </cell>
        </row>
        <row r="779">
          <cell r="E779">
            <v>323</v>
          </cell>
          <cell r="F779" t="str">
            <v>Kg</v>
          </cell>
          <cell r="G779" t="str">
            <v>Semen Gresik</v>
          </cell>
          <cell r="I779">
            <v>795</v>
          </cell>
          <cell r="K779">
            <v>256785</v>
          </cell>
        </row>
        <row r="780">
          <cell r="E780">
            <v>0.52</v>
          </cell>
          <cell r="F780" t="str">
            <v>M3</v>
          </cell>
          <cell r="G780" t="str">
            <v>Pasir Beton</v>
          </cell>
          <cell r="I780">
            <v>77500</v>
          </cell>
          <cell r="K780">
            <v>40300</v>
          </cell>
        </row>
        <row r="781">
          <cell r="E781">
            <v>0.78</v>
          </cell>
          <cell r="F781" t="str">
            <v>M3</v>
          </cell>
          <cell r="G781" t="str">
            <v>Koral Beton</v>
          </cell>
          <cell r="I781">
            <v>77500</v>
          </cell>
          <cell r="K781">
            <v>60450</v>
          </cell>
        </row>
        <row r="782">
          <cell r="E782">
            <v>0.15</v>
          </cell>
          <cell r="F782" t="str">
            <v>M3</v>
          </cell>
          <cell r="G782" t="str">
            <v>Kayu Kamper Balok 8/12</v>
          </cell>
          <cell r="I782">
            <v>4250000</v>
          </cell>
          <cell r="K782">
            <v>637500</v>
          </cell>
        </row>
        <row r="783">
          <cell r="E783">
            <v>3.5</v>
          </cell>
          <cell r="F783" t="str">
            <v>lbr</v>
          </cell>
          <cell r="G783" t="str">
            <v>Playwood 9 mm</v>
          </cell>
          <cell r="I783">
            <v>112500</v>
          </cell>
          <cell r="K783">
            <v>393750</v>
          </cell>
        </row>
        <row r="784">
          <cell r="E784">
            <v>20</v>
          </cell>
          <cell r="F784" t="str">
            <v>btng</v>
          </cell>
          <cell r="G784" t="str">
            <v>Kayu Dolken Ø8-10/4m</v>
          </cell>
          <cell r="I784">
            <v>0</v>
          </cell>
          <cell r="K784">
            <v>0</v>
          </cell>
        </row>
        <row r="785">
          <cell r="E785">
            <v>7.3</v>
          </cell>
          <cell r="F785" t="str">
            <v>Oh</v>
          </cell>
          <cell r="G785" t="str">
            <v>Pekerja</v>
          </cell>
          <cell r="I785">
            <v>31500</v>
          </cell>
          <cell r="J785">
            <v>229950</v>
          </cell>
        </row>
        <row r="786">
          <cell r="E786">
            <v>0.35</v>
          </cell>
          <cell r="F786" t="str">
            <v>Oh</v>
          </cell>
          <cell r="G786" t="str">
            <v>Tukang batu</v>
          </cell>
          <cell r="I786">
            <v>44250</v>
          </cell>
          <cell r="J786">
            <v>15487.499999999998</v>
          </cell>
        </row>
        <row r="787">
          <cell r="E787">
            <v>3.3</v>
          </cell>
          <cell r="F787" t="str">
            <v>Oh</v>
          </cell>
          <cell r="G787" t="str">
            <v>Tukang kayu</v>
          </cell>
          <cell r="I787">
            <v>46500</v>
          </cell>
          <cell r="J787">
            <v>153450</v>
          </cell>
        </row>
        <row r="788">
          <cell r="E788">
            <v>2.1</v>
          </cell>
          <cell r="F788" t="str">
            <v>Oh</v>
          </cell>
          <cell r="G788" t="str">
            <v>Tukang besi</v>
          </cell>
          <cell r="I788">
            <v>42500</v>
          </cell>
          <cell r="J788">
            <v>89250</v>
          </cell>
        </row>
        <row r="789">
          <cell r="E789">
            <v>0.56999999999999995</v>
          </cell>
          <cell r="F789" t="str">
            <v>Oh</v>
          </cell>
          <cell r="G789" t="str">
            <v>Kepala tukang besi</v>
          </cell>
          <cell r="I789">
            <v>47500</v>
          </cell>
          <cell r="J789">
            <v>27074.999999999996</v>
          </cell>
        </row>
        <row r="790">
          <cell r="E790">
            <v>0.25</v>
          </cell>
          <cell r="F790" t="str">
            <v>Oh</v>
          </cell>
          <cell r="G790" t="str">
            <v>Mandor</v>
          </cell>
          <cell r="I790">
            <v>0</v>
          </cell>
          <cell r="J790">
            <v>0</v>
          </cell>
        </row>
        <row r="791">
          <cell r="A791" t="str">
            <v>G.15b</v>
          </cell>
          <cell r="I791" t="str">
            <v>Total  :</v>
          </cell>
          <cell r="J791">
            <v>515212.5</v>
          </cell>
          <cell r="K791">
            <v>3571903.4375</v>
          </cell>
          <cell r="L791">
            <v>4087115.9375</v>
          </cell>
        </row>
        <row r="792">
          <cell r="C792" t="str">
            <v>G.16</v>
          </cell>
          <cell r="D792" t="str">
            <v>1 M3  MEMBUAT BALOK BETON BERTULANG (200 KG BESI + BEKISTING)</v>
          </cell>
        </row>
        <row r="793">
          <cell r="E793">
            <v>0.32</v>
          </cell>
          <cell r="F793" t="str">
            <v>M3</v>
          </cell>
          <cell r="G793" t="str">
            <v>Kayu terentang</v>
          </cell>
          <cell r="I793">
            <v>2500000</v>
          </cell>
          <cell r="K793">
            <v>800000</v>
          </cell>
        </row>
        <row r="794">
          <cell r="E794">
            <v>3.2</v>
          </cell>
          <cell r="F794" t="str">
            <v>Kg</v>
          </cell>
          <cell r="G794" t="str">
            <v>Paku biasa 2" - 5"</v>
          </cell>
          <cell r="I794">
            <v>7500</v>
          </cell>
          <cell r="K794">
            <v>24000</v>
          </cell>
        </row>
        <row r="795">
          <cell r="E795">
            <v>1.6</v>
          </cell>
          <cell r="F795" t="str">
            <v>Ltr</v>
          </cell>
          <cell r="G795" t="str">
            <v>Minyak bekisting</v>
          </cell>
          <cell r="I795">
            <v>0</v>
          </cell>
          <cell r="K795">
            <v>0</v>
          </cell>
        </row>
        <row r="796">
          <cell r="E796">
            <v>200</v>
          </cell>
          <cell r="F796" t="str">
            <v>Kg</v>
          </cell>
          <cell r="G796" t="str">
            <v>Besi beton</v>
          </cell>
          <cell r="I796">
            <v>3677.4375</v>
          </cell>
          <cell r="K796">
            <v>735487.5</v>
          </cell>
        </row>
        <row r="797">
          <cell r="E797">
            <v>3</v>
          </cell>
          <cell r="F797" t="str">
            <v>Kg</v>
          </cell>
          <cell r="G797" t="str">
            <v>Kawat ikat beton</v>
          </cell>
          <cell r="I797">
            <v>7000</v>
          </cell>
          <cell r="K797">
            <v>21000</v>
          </cell>
        </row>
        <row r="798">
          <cell r="E798">
            <v>323</v>
          </cell>
          <cell r="F798" t="str">
            <v>Kg</v>
          </cell>
          <cell r="G798" t="str">
            <v>Semen Gresik</v>
          </cell>
          <cell r="I798">
            <v>795</v>
          </cell>
          <cell r="K798">
            <v>256785</v>
          </cell>
        </row>
        <row r="799">
          <cell r="E799">
            <v>0.52</v>
          </cell>
          <cell r="F799" t="str">
            <v>M3</v>
          </cell>
          <cell r="G799" t="str">
            <v>Pasir Beton</v>
          </cell>
          <cell r="I799">
            <v>77500</v>
          </cell>
          <cell r="K799">
            <v>40300</v>
          </cell>
        </row>
        <row r="800">
          <cell r="E800">
            <v>0.78</v>
          </cell>
          <cell r="F800" t="str">
            <v>M3</v>
          </cell>
          <cell r="G800" t="str">
            <v>Koral Beton</v>
          </cell>
          <cell r="I800">
            <v>77500</v>
          </cell>
          <cell r="K800">
            <v>60450</v>
          </cell>
        </row>
        <row r="801">
          <cell r="E801">
            <v>0.14000000000000001</v>
          </cell>
          <cell r="F801" t="str">
            <v>M3</v>
          </cell>
          <cell r="G801" t="str">
            <v>Kayu Kamper Balok 8/12</v>
          </cell>
          <cell r="I801">
            <v>4250000</v>
          </cell>
          <cell r="K801">
            <v>595000</v>
          </cell>
        </row>
        <row r="802">
          <cell r="E802">
            <v>2.8</v>
          </cell>
          <cell r="F802" t="str">
            <v>lbr</v>
          </cell>
          <cell r="G802" t="str">
            <v>Playwood 9 mm</v>
          </cell>
          <cell r="I802">
            <v>112500</v>
          </cell>
          <cell r="K802">
            <v>315000</v>
          </cell>
        </row>
        <row r="803">
          <cell r="E803">
            <v>16</v>
          </cell>
          <cell r="F803" t="str">
            <v>btng</v>
          </cell>
          <cell r="G803" t="str">
            <v>Kayu Dolken Ø8-10/4m</v>
          </cell>
          <cell r="I803">
            <v>0</v>
          </cell>
          <cell r="K803">
            <v>0</v>
          </cell>
        </row>
        <row r="804">
          <cell r="E804">
            <v>5.96</v>
          </cell>
          <cell r="F804" t="str">
            <v>Oh</v>
          </cell>
          <cell r="G804" t="str">
            <v>Pekerja</v>
          </cell>
          <cell r="I804">
            <v>31500</v>
          </cell>
          <cell r="J804">
            <v>187740</v>
          </cell>
        </row>
        <row r="805">
          <cell r="E805">
            <v>0.35</v>
          </cell>
          <cell r="F805" t="str">
            <v>Oh</v>
          </cell>
          <cell r="G805" t="str">
            <v>Tukang batu</v>
          </cell>
          <cell r="I805">
            <v>44250</v>
          </cell>
          <cell r="J805">
            <v>15487.499999999998</v>
          </cell>
        </row>
        <row r="806">
          <cell r="E806">
            <v>2.8</v>
          </cell>
          <cell r="F806" t="str">
            <v>Oh</v>
          </cell>
          <cell r="G806" t="str">
            <v>Tukang kayu</v>
          </cell>
          <cell r="I806">
            <v>46500</v>
          </cell>
          <cell r="J806">
            <v>130199.99999999999</v>
          </cell>
        </row>
        <row r="807">
          <cell r="E807">
            <v>1.4</v>
          </cell>
          <cell r="F807" t="str">
            <v>Oh</v>
          </cell>
          <cell r="G807" t="str">
            <v>Tukang besi</v>
          </cell>
          <cell r="I807">
            <v>42500</v>
          </cell>
          <cell r="J807">
            <v>59499.999999999993</v>
          </cell>
        </row>
        <row r="808">
          <cell r="E808">
            <v>0.45500000000000002</v>
          </cell>
          <cell r="F808" t="str">
            <v>Oh</v>
          </cell>
          <cell r="G808" t="str">
            <v>Kepala tukang besi</v>
          </cell>
          <cell r="I808">
            <v>47500</v>
          </cell>
          <cell r="J808">
            <v>21612.5</v>
          </cell>
        </row>
        <row r="809">
          <cell r="E809">
            <v>0.20799999999999999</v>
          </cell>
          <cell r="F809" t="str">
            <v>Oh</v>
          </cell>
          <cell r="G809" t="str">
            <v>Mandor</v>
          </cell>
          <cell r="I809">
            <v>0</v>
          </cell>
          <cell r="J809">
            <v>0</v>
          </cell>
        </row>
        <row r="810">
          <cell r="A810" t="str">
            <v>G.16</v>
          </cell>
          <cell r="I810" t="str">
            <v>Total  :</v>
          </cell>
          <cell r="J810">
            <v>414540</v>
          </cell>
          <cell r="K810">
            <v>2848022.5</v>
          </cell>
          <cell r="L810">
            <v>3262562.5</v>
          </cell>
        </row>
        <row r="811">
          <cell r="C811" t="str">
            <v>G.16a</v>
          </cell>
          <cell r="D811" t="str">
            <v>1 M3  MEMBUAT BALOK BETON BERTULANG (190 KG BESI + BEKISTING)</v>
          </cell>
        </row>
        <row r="812">
          <cell r="E812">
            <v>0.32</v>
          </cell>
          <cell r="F812" t="str">
            <v>M3</v>
          </cell>
          <cell r="G812" t="str">
            <v>Kayu terentang</v>
          </cell>
          <cell r="I812">
            <v>2500000</v>
          </cell>
          <cell r="K812">
            <v>800000</v>
          </cell>
        </row>
        <row r="813">
          <cell r="E813">
            <v>3.2</v>
          </cell>
          <cell r="F813" t="str">
            <v>Kg</v>
          </cell>
          <cell r="G813" t="str">
            <v>Paku biasa 2" - 5"</v>
          </cell>
          <cell r="I813">
            <v>7500</v>
          </cell>
          <cell r="K813">
            <v>24000</v>
          </cell>
        </row>
        <row r="814">
          <cell r="E814">
            <v>1.6</v>
          </cell>
          <cell r="F814" t="str">
            <v>Ltr</v>
          </cell>
          <cell r="G814" t="str">
            <v>Minyak bekisting</v>
          </cell>
          <cell r="I814">
            <v>0</v>
          </cell>
          <cell r="K814">
            <v>0</v>
          </cell>
        </row>
        <row r="815">
          <cell r="E815">
            <v>190</v>
          </cell>
          <cell r="F815" t="str">
            <v>Kg</v>
          </cell>
          <cell r="G815" t="str">
            <v>Besi beton</v>
          </cell>
          <cell r="I815">
            <v>3677.4375</v>
          </cell>
          <cell r="K815">
            <v>698713.125</v>
          </cell>
        </row>
        <row r="816">
          <cell r="E816">
            <v>3</v>
          </cell>
          <cell r="F816" t="str">
            <v>Kg</v>
          </cell>
          <cell r="G816" t="str">
            <v>Kawat ikat beton</v>
          </cell>
          <cell r="I816">
            <v>7000</v>
          </cell>
          <cell r="K816">
            <v>21000</v>
          </cell>
        </row>
        <row r="817">
          <cell r="E817">
            <v>323</v>
          </cell>
          <cell r="F817" t="str">
            <v>Kg</v>
          </cell>
          <cell r="G817" t="str">
            <v>Semen Gresik</v>
          </cell>
          <cell r="I817">
            <v>795</v>
          </cell>
          <cell r="K817">
            <v>256785</v>
          </cell>
        </row>
        <row r="818">
          <cell r="E818">
            <v>0.52</v>
          </cell>
          <cell r="F818" t="str">
            <v>M3</v>
          </cell>
          <cell r="G818" t="str">
            <v>Pasir Beton</v>
          </cell>
          <cell r="I818">
            <v>77500</v>
          </cell>
          <cell r="K818">
            <v>40300</v>
          </cell>
        </row>
        <row r="819">
          <cell r="E819">
            <v>0.78</v>
          </cell>
          <cell r="F819" t="str">
            <v>M3</v>
          </cell>
          <cell r="G819" t="str">
            <v>Koral Beton</v>
          </cell>
          <cell r="I819">
            <v>77500</v>
          </cell>
          <cell r="K819">
            <v>60450</v>
          </cell>
        </row>
        <row r="820">
          <cell r="E820">
            <v>0.14000000000000001</v>
          </cell>
          <cell r="F820" t="str">
            <v>M3</v>
          </cell>
          <cell r="G820" t="str">
            <v>Kayu Kamper Balok 8/12</v>
          </cell>
          <cell r="I820">
            <v>4250000</v>
          </cell>
          <cell r="K820">
            <v>595000</v>
          </cell>
        </row>
        <row r="821">
          <cell r="E821">
            <v>2.8</v>
          </cell>
          <cell r="F821" t="str">
            <v>lbr</v>
          </cell>
          <cell r="G821" t="str">
            <v>Playwood 9 mm</v>
          </cell>
          <cell r="I821">
            <v>112500</v>
          </cell>
          <cell r="K821">
            <v>315000</v>
          </cell>
        </row>
        <row r="822">
          <cell r="E822">
            <v>16</v>
          </cell>
          <cell r="F822" t="str">
            <v>btng</v>
          </cell>
          <cell r="G822" t="str">
            <v>Kayu Dolken Ø8-10/4m</v>
          </cell>
          <cell r="I822">
            <v>0</v>
          </cell>
          <cell r="K822">
            <v>0</v>
          </cell>
        </row>
        <row r="823">
          <cell r="E823">
            <v>5.96</v>
          </cell>
          <cell r="F823" t="str">
            <v>Oh</v>
          </cell>
          <cell r="G823" t="str">
            <v>Pekerja</v>
          </cell>
          <cell r="I823">
            <v>31500</v>
          </cell>
          <cell r="J823">
            <v>187740</v>
          </cell>
        </row>
        <row r="824">
          <cell r="E824">
            <v>0.35</v>
          </cell>
          <cell r="F824" t="str">
            <v>Oh</v>
          </cell>
          <cell r="G824" t="str">
            <v>Tukang batu</v>
          </cell>
          <cell r="I824">
            <v>44250</v>
          </cell>
          <cell r="J824">
            <v>15487.499999999998</v>
          </cell>
        </row>
        <row r="825">
          <cell r="E825">
            <v>2.8</v>
          </cell>
          <cell r="F825" t="str">
            <v>Oh</v>
          </cell>
          <cell r="G825" t="str">
            <v>Tukang kayu</v>
          </cell>
          <cell r="I825">
            <v>46500</v>
          </cell>
          <cell r="J825">
            <v>130199.99999999999</v>
          </cell>
        </row>
        <row r="826">
          <cell r="E826">
            <v>1.4</v>
          </cell>
          <cell r="F826" t="str">
            <v>Oh</v>
          </cell>
          <cell r="G826" t="str">
            <v>Tukang besi</v>
          </cell>
          <cell r="I826">
            <v>42500</v>
          </cell>
          <cell r="J826">
            <v>59499.999999999993</v>
          </cell>
        </row>
        <row r="827">
          <cell r="E827">
            <v>0.45500000000000002</v>
          </cell>
          <cell r="F827" t="str">
            <v>Oh</v>
          </cell>
          <cell r="G827" t="str">
            <v>Kepala tukang besi</v>
          </cell>
          <cell r="I827">
            <v>47500</v>
          </cell>
          <cell r="J827">
            <v>21612.5</v>
          </cell>
        </row>
        <row r="828">
          <cell r="E828">
            <v>0.20799999999999999</v>
          </cell>
          <cell r="F828" t="str">
            <v>Oh</v>
          </cell>
          <cell r="G828" t="str">
            <v>Mandor</v>
          </cell>
          <cell r="I828">
            <v>0</v>
          </cell>
          <cell r="J828">
            <v>0</v>
          </cell>
        </row>
        <row r="829">
          <cell r="A829" t="str">
            <v>G.16a</v>
          </cell>
          <cell r="I829" t="str">
            <v>Total  :</v>
          </cell>
          <cell r="J829">
            <v>414540</v>
          </cell>
          <cell r="K829">
            <v>2811248.125</v>
          </cell>
          <cell r="L829">
            <v>3225788.125</v>
          </cell>
        </row>
        <row r="830">
          <cell r="C830" t="str">
            <v>G.16b</v>
          </cell>
          <cell r="D830" t="str">
            <v>1 M3  MEMBUAT BALOK BETON BERTULANG (240 KG BESI + BEKISTING)</v>
          </cell>
        </row>
        <row r="831">
          <cell r="E831">
            <v>0.32</v>
          </cell>
          <cell r="F831" t="str">
            <v>M3</v>
          </cell>
          <cell r="G831" t="str">
            <v>Kayu terentang</v>
          </cell>
          <cell r="I831">
            <v>2500000</v>
          </cell>
          <cell r="K831">
            <v>800000</v>
          </cell>
        </row>
        <row r="832">
          <cell r="E832">
            <v>3.2</v>
          </cell>
          <cell r="F832" t="str">
            <v>Kg</v>
          </cell>
          <cell r="G832" t="str">
            <v>Paku biasa 2" - 5"</v>
          </cell>
          <cell r="I832">
            <v>7500</v>
          </cell>
          <cell r="K832">
            <v>24000</v>
          </cell>
        </row>
        <row r="833">
          <cell r="E833">
            <v>1.6</v>
          </cell>
          <cell r="F833" t="str">
            <v>Ltr</v>
          </cell>
          <cell r="G833" t="str">
            <v>Minyak bekisting</v>
          </cell>
          <cell r="I833">
            <v>0</v>
          </cell>
          <cell r="K833">
            <v>0</v>
          </cell>
        </row>
        <row r="834">
          <cell r="E834">
            <v>240</v>
          </cell>
          <cell r="F834" t="str">
            <v>Kg</v>
          </cell>
          <cell r="G834" t="str">
            <v>Besi beton</v>
          </cell>
          <cell r="I834">
            <v>3677.4375</v>
          </cell>
          <cell r="K834">
            <v>882585</v>
          </cell>
        </row>
        <row r="835">
          <cell r="E835">
            <v>3</v>
          </cell>
          <cell r="F835" t="str">
            <v>Kg</v>
          </cell>
          <cell r="G835" t="str">
            <v>Kawat ikat beton</v>
          </cell>
          <cell r="I835">
            <v>7000</v>
          </cell>
          <cell r="K835">
            <v>21000</v>
          </cell>
        </row>
        <row r="836">
          <cell r="E836">
            <v>323</v>
          </cell>
          <cell r="F836" t="str">
            <v>Kg</v>
          </cell>
          <cell r="G836" t="str">
            <v>Semen Gresik</v>
          </cell>
          <cell r="I836">
            <v>795</v>
          </cell>
          <cell r="K836">
            <v>256785</v>
          </cell>
        </row>
        <row r="837">
          <cell r="E837">
            <v>0.52</v>
          </cell>
          <cell r="F837" t="str">
            <v>M3</v>
          </cell>
          <cell r="G837" t="str">
            <v>Pasir Beton</v>
          </cell>
          <cell r="I837">
            <v>77500</v>
          </cell>
          <cell r="K837">
            <v>40300</v>
          </cell>
        </row>
        <row r="838">
          <cell r="E838">
            <v>0.78</v>
          </cell>
          <cell r="F838" t="str">
            <v>M3</v>
          </cell>
          <cell r="G838" t="str">
            <v>Koral Beton</v>
          </cell>
          <cell r="I838">
            <v>77500</v>
          </cell>
          <cell r="K838">
            <v>60450</v>
          </cell>
        </row>
        <row r="839">
          <cell r="E839">
            <v>0.14000000000000001</v>
          </cell>
          <cell r="F839" t="str">
            <v>M3</v>
          </cell>
          <cell r="G839" t="str">
            <v>Kayu Kamper Balok 8/12</v>
          </cell>
          <cell r="I839">
            <v>4250000</v>
          </cell>
          <cell r="K839">
            <v>595000</v>
          </cell>
        </row>
        <row r="840">
          <cell r="E840">
            <v>2.8</v>
          </cell>
          <cell r="F840" t="str">
            <v>lbr</v>
          </cell>
          <cell r="G840" t="str">
            <v>Playwood 9 mm</v>
          </cell>
          <cell r="I840">
            <v>112500</v>
          </cell>
          <cell r="K840">
            <v>315000</v>
          </cell>
        </row>
        <row r="841">
          <cell r="E841">
            <v>16</v>
          </cell>
          <cell r="F841" t="str">
            <v>btng</v>
          </cell>
          <cell r="G841" t="str">
            <v>Kayu Dolken Ø8-10/4m</v>
          </cell>
          <cell r="I841">
            <v>0</v>
          </cell>
          <cell r="K841">
            <v>0</v>
          </cell>
        </row>
        <row r="842">
          <cell r="E842">
            <v>5.96</v>
          </cell>
          <cell r="F842" t="str">
            <v>Oh</v>
          </cell>
          <cell r="G842" t="str">
            <v>Pekerja</v>
          </cell>
          <cell r="I842">
            <v>31500</v>
          </cell>
          <cell r="J842">
            <v>187740</v>
          </cell>
        </row>
        <row r="843">
          <cell r="E843">
            <v>0.35</v>
          </cell>
          <cell r="F843" t="str">
            <v>Oh</v>
          </cell>
          <cell r="G843" t="str">
            <v>Tukang batu</v>
          </cell>
          <cell r="I843">
            <v>44250</v>
          </cell>
          <cell r="J843">
            <v>15487.499999999998</v>
          </cell>
        </row>
        <row r="844">
          <cell r="E844">
            <v>2.8</v>
          </cell>
          <cell r="F844" t="str">
            <v>Oh</v>
          </cell>
          <cell r="G844" t="str">
            <v>Tukang kayu</v>
          </cell>
          <cell r="I844">
            <v>46500</v>
          </cell>
          <cell r="J844">
            <v>130199.99999999999</v>
          </cell>
        </row>
        <row r="845">
          <cell r="E845">
            <v>1.4</v>
          </cell>
          <cell r="F845" t="str">
            <v>Oh</v>
          </cell>
          <cell r="G845" t="str">
            <v>Tukang besi</v>
          </cell>
          <cell r="I845">
            <v>42500</v>
          </cell>
          <cell r="J845">
            <v>59499.999999999993</v>
          </cell>
        </row>
        <row r="846">
          <cell r="E846">
            <v>0.45500000000000002</v>
          </cell>
          <cell r="F846" t="str">
            <v>Oh</v>
          </cell>
          <cell r="G846" t="str">
            <v>Kepala tukang besi</v>
          </cell>
          <cell r="I846">
            <v>47500</v>
          </cell>
          <cell r="J846">
            <v>21612.5</v>
          </cell>
        </row>
        <row r="847">
          <cell r="E847">
            <v>0.20799999999999999</v>
          </cell>
          <cell r="F847" t="str">
            <v>Oh</v>
          </cell>
          <cell r="G847" t="str">
            <v>Mandor</v>
          </cell>
          <cell r="I847">
            <v>0</v>
          </cell>
          <cell r="J847">
            <v>0</v>
          </cell>
        </row>
        <row r="848">
          <cell r="A848" t="str">
            <v>G.16b</v>
          </cell>
          <cell r="I848" t="str">
            <v>Total  :</v>
          </cell>
          <cell r="J848">
            <v>414540</v>
          </cell>
          <cell r="K848">
            <v>2995120</v>
          </cell>
          <cell r="L848">
            <v>3409660</v>
          </cell>
        </row>
        <row r="849">
          <cell r="C849" t="str">
            <v>G.17</v>
          </cell>
          <cell r="D849" t="str">
            <v>1 M3  MEMBUAT TANGGA BETON BERTULANG (200 KG BESI + BEKISTING)</v>
          </cell>
        </row>
        <row r="850">
          <cell r="E850">
            <v>0.25</v>
          </cell>
          <cell r="F850" t="str">
            <v>M3</v>
          </cell>
          <cell r="G850" t="str">
            <v>Kayu terentang</v>
          </cell>
          <cell r="I850">
            <v>2500000</v>
          </cell>
          <cell r="K850">
            <v>625000</v>
          </cell>
        </row>
        <row r="851">
          <cell r="E851">
            <v>3</v>
          </cell>
          <cell r="F851" t="str">
            <v>Kg</v>
          </cell>
          <cell r="G851" t="str">
            <v>Paku biasa 2" - 5"</v>
          </cell>
          <cell r="I851">
            <v>7500</v>
          </cell>
          <cell r="K851">
            <v>22500</v>
          </cell>
        </row>
        <row r="852">
          <cell r="E852">
            <v>1.2</v>
          </cell>
          <cell r="F852" t="str">
            <v>Ltr</v>
          </cell>
          <cell r="G852" t="str">
            <v>Minyak bekisting</v>
          </cell>
          <cell r="I852">
            <v>0</v>
          </cell>
          <cell r="K852">
            <v>0</v>
          </cell>
        </row>
        <row r="853">
          <cell r="E853">
            <v>200</v>
          </cell>
          <cell r="F853" t="str">
            <v>Kg</v>
          </cell>
          <cell r="G853" t="str">
            <v>Besi beton</v>
          </cell>
          <cell r="I853">
            <v>3677.4375</v>
          </cell>
          <cell r="K853">
            <v>735487.5</v>
          </cell>
        </row>
        <row r="854">
          <cell r="E854">
            <v>3</v>
          </cell>
          <cell r="F854" t="str">
            <v>Kg</v>
          </cell>
          <cell r="G854" t="str">
            <v>Kawat ikat beton</v>
          </cell>
          <cell r="I854">
            <v>7000</v>
          </cell>
          <cell r="K854">
            <v>21000</v>
          </cell>
        </row>
        <row r="855">
          <cell r="E855">
            <v>323</v>
          </cell>
          <cell r="F855" t="str">
            <v>Kg</v>
          </cell>
          <cell r="G855" t="str">
            <v>Semen Gresik</v>
          </cell>
          <cell r="I855">
            <v>795</v>
          </cell>
          <cell r="K855">
            <v>256785</v>
          </cell>
        </row>
        <row r="856">
          <cell r="E856">
            <v>0.52</v>
          </cell>
          <cell r="F856" t="str">
            <v>M3</v>
          </cell>
          <cell r="G856" t="str">
            <v>Pasir Beton</v>
          </cell>
          <cell r="I856">
            <v>77500</v>
          </cell>
          <cell r="K856">
            <v>40300</v>
          </cell>
        </row>
        <row r="857">
          <cell r="E857">
            <v>0.78</v>
          </cell>
          <cell r="F857" t="str">
            <v>M3</v>
          </cell>
          <cell r="G857" t="str">
            <v>Koral Beton</v>
          </cell>
          <cell r="I857">
            <v>77500</v>
          </cell>
          <cell r="K857">
            <v>60450</v>
          </cell>
        </row>
        <row r="858">
          <cell r="E858">
            <v>0.105</v>
          </cell>
          <cell r="F858" t="str">
            <v>M3</v>
          </cell>
          <cell r="G858" t="str">
            <v>Kayu Kamper Balok 8/12</v>
          </cell>
          <cell r="I858">
            <v>4250000</v>
          </cell>
          <cell r="K858">
            <v>446250</v>
          </cell>
        </row>
        <row r="859">
          <cell r="E859">
            <v>2.5</v>
          </cell>
          <cell r="F859" t="str">
            <v>lbr</v>
          </cell>
          <cell r="G859" t="str">
            <v>Playwood 9 mm</v>
          </cell>
          <cell r="I859">
            <v>112500</v>
          </cell>
          <cell r="K859">
            <v>281250</v>
          </cell>
        </row>
        <row r="860">
          <cell r="E860">
            <v>14</v>
          </cell>
          <cell r="F860" t="str">
            <v>btng</v>
          </cell>
          <cell r="G860" t="str">
            <v>Kayu Dolken Ø8-10/4m</v>
          </cell>
          <cell r="I860">
            <v>0</v>
          </cell>
          <cell r="K860">
            <v>0</v>
          </cell>
        </row>
        <row r="861">
          <cell r="E861">
            <v>5.6</v>
          </cell>
          <cell r="F861" t="str">
            <v>Oh</v>
          </cell>
          <cell r="G861" t="str">
            <v>Pekerja</v>
          </cell>
          <cell r="I861">
            <v>31500</v>
          </cell>
          <cell r="J861">
            <v>176400</v>
          </cell>
        </row>
        <row r="862">
          <cell r="E862">
            <v>0.35</v>
          </cell>
          <cell r="F862" t="str">
            <v>Oh</v>
          </cell>
          <cell r="G862" t="str">
            <v>Tukang batu</v>
          </cell>
          <cell r="I862">
            <v>44250</v>
          </cell>
          <cell r="J862">
            <v>15487.499999999998</v>
          </cell>
        </row>
        <row r="863">
          <cell r="E863">
            <v>2.2999999999999998</v>
          </cell>
          <cell r="F863" t="str">
            <v>Oh</v>
          </cell>
          <cell r="G863" t="str">
            <v>Tukang kayu</v>
          </cell>
          <cell r="I863">
            <v>46500</v>
          </cell>
          <cell r="J863">
            <v>106949.99999999999</v>
          </cell>
        </row>
        <row r="864">
          <cell r="E864">
            <v>1.4</v>
          </cell>
          <cell r="F864" t="str">
            <v>Oh</v>
          </cell>
          <cell r="G864" t="str">
            <v>Tukang besi</v>
          </cell>
          <cell r="I864">
            <v>42500</v>
          </cell>
          <cell r="J864">
            <v>59499.999999999993</v>
          </cell>
        </row>
        <row r="865">
          <cell r="E865">
            <v>0.40500000000000003</v>
          </cell>
          <cell r="F865" t="str">
            <v>Oh</v>
          </cell>
          <cell r="G865" t="str">
            <v>Kepala Tukang Kayu</v>
          </cell>
          <cell r="I865">
            <v>47500</v>
          </cell>
          <cell r="J865">
            <v>19237.5</v>
          </cell>
        </row>
        <row r="866">
          <cell r="E866">
            <v>0.20200000000000001</v>
          </cell>
          <cell r="F866" t="str">
            <v>Oh</v>
          </cell>
          <cell r="G866" t="str">
            <v>Mandor</v>
          </cell>
          <cell r="I866">
            <v>0</v>
          </cell>
          <cell r="J866">
            <v>0</v>
          </cell>
        </row>
        <row r="867">
          <cell r="A867" t="str">
            <v>G.17</v>
          </cell>
          <cell r="I867" t="str">
            <v>Total  :</v>
          </cell>
          <cell r="J867">
            <v>377575</v>
          </cell>
          <cell r="K867">
            <v>2489022.5</v>
          </cell>
          <cell r="L867">
            <v>2866597.5</v>
          </cell>
        </row>
        <row r="868">
          <cell r="C868" t="str">
            <v>G.18</v>
          </cell>
          <cell r="D868" t="str">
            <v>1 M' MEMBUAT KOLOM PENGUAT BETON BERTULANG (11 x 11 cm)</v>
          </cell>
        </row>
        <row r="869">
          <cell r="E869">
            <v>2E-3</v>
          </cell>
          <cell r="F869" t="str">
            <v>M3</v>
          </cell>
          <cell r="G869" t="str">
            <v>Kayu terentang</v>
          </cell>
          <cell r="I869">
            <v>2500000</v>
          </cell>
          <cell r="K869">
            <v>5000</v>
          </cell>
        </row>
        <row r="870">
          <cell r="E870">
            <v>0.01</v>
          </cell>
          <cell r="F870" t="str">
            <v>Kg</v>
          </cell>
          <cell r="G870" t="str">
            <v>Paku biasa 2" - 5"</v>
          </cell>
          <cell r="I870">
            <v>7500</v>
          </cell>
          <cell r="K870">
            <v>75</v>
          </cell>
        </row>
        <row r="871">
          <cell r="E871">
            <v>3</v>
          </cell>
          <cell r="F871" t="str">
            <v>Kg</v>
          </cell>
          <cell r="G871" t="str">
            <v>Besi beton</v>
          </cell>
          <cell r="I871">
            <v>3677.4375</v>
          </cell>
          <cell r="K871">
            <v>11032.3125</v>
          </cell>
        </row>
        <row r="872">
          <cell r="E872">
            <v>0.45</v>
          </cell>
          <cell r="F872" t="str">
            <v>Kg</v>
          </cell>
          <cell r="G872" t="str">
            <v>Kawat ikat beton</v>
          </cell>
          <cell r="I872">
            <v>7000</v>
          </cell>
          <cell r="K872">
            <v>3150</v>
          </cell>
        </row>
        <row r="873">
          <cell r="E873">
            <v>4</v>
          </cell>
          <cell r="F873" t="str">
            <v>Kg</v>
          </cell>
          <cell r="G873" t="str">
            <v>Semen Gresik</v>
          </cell>
          <cell r="I873">
            <v>795</v>
          </cell>
          <cell r="K873">
            <v>3180</v>
          </cell>
        </row>
        <row r="874">
          <cell r="E874">
            <v>6.0000000000000001E-3</v>
          </cell>
          <cell r="F874" t="str">
            <v>M3</v>
          </cell>
          <cell r="G874" t="str">
            <v>Pasir Beton</v>
          </cell>
          <cell r="I874">
            <v>77500</v>
          </cell>
          <cell r="K874">
            <v>465</v>
          </cell>
        </row>
        <row r="875">
          <cell r="E875">
            <v>8.9999999999999993E-3</v>
          </cell>
          <cell r="F875" t="str">
            <v>M3</v>
          </cell>
          <cell r="G875" t="str">
            <v>Koral Beton</v>
          </cell>
          <cell r="I875">
            <v>77500</v>
          </cell>
          <cell r="K875">
            <v>697.5</v>
          </cell>
        </row>
        <row r="876">
          <cell r="E876">
            <v>0.06</v>
          </cell>
          <cell r="F876" t="str">
            <v>Oh</v>
          </cell>
          <cell r="G876" t="str">
            <v>Pekerja</v>
          </cell>
          <cell r="I876">
            <v>31500</v>
          </cell>
          <cell r="J876">
            <v>1890</v>
          </cell>
        </row>
        <row r="877">
          <cell r="E877">
            <v>0.02</v>
          </cell>
          <cell r="F877" t="str">
            <v>Oh</v>
          </cell>
          <cell r="G877" t="str">
            <v>Tukang batu</v>
          </cell>
          <cell r="I877">
            <v>44250</v>
          </cell>
          <cell r="J877">
            <v>885</v>
          </cell>
        </row>
        <row r="878">
          <cell r="E878">
            <v>0.02</v>
          </cell>
          <cell r="F878" t="str">
            <v>Oh</v>
          </cell>
          <cell r="G878" t="str">
            <v>Tukang kayu</v>
          </cell>
          <cell r="I878">
            <v>46500</v>
          </cell>
          <cell r="J878">
            <v>930</v>
          </cell>
        </row>
        <row r="879">
          <cell r="E879">
            <v>0.02</v>
          </cell>
          <cell r="F879" t="str">
            <v>Oh</v>
          </cell>
          <cell r="G879" t="str">
            <v>Tukang besi</v>
          </cell>
          <cell r="I879">
            <v>42500</v>
          </cell>
          <cell r="J879">
            <v>850</v>
          </cell>
        </row>
        <row r="880">
          <cell r="E880">
            <v>6.0000000000000001E-3</v>
          </cell>
          <cell r="F880" t="str">
            <v>Oh</v>
          </cell>
          <cell r="G880" t="str">
            <v>Kepala Tukang Kayu</v>
          </cell>
          <cell r="I880">
            <v>47500</v>
          </cell>
          <cell r="J880">
            <v>285</v>
          </cell>
        </row>
        <row r="881">
          <cell r="E881">
            <v>3.0000000000000001E-3</v>
          </cell>
          <cell r="F881" t="str">
            <v>Oh</v>
          </cell>
          <cell r="G881" t="str">
            <v>Mandor</v>
          </cell>
          <cell r="I881">
            <v>0</v>
          </cell>
          <cell r="J881">
            <v>0</v>
          </cell>
        </row>
        <row r="882">
          <cell r="A882" t="str">
            <v>G.18</v>
          </cell>
          <cell r="I882" t="str">
            <v>Total  :</v>
          </cell>
          <cell r="J882">
            <v>4840</v>
          </cell>
          <cell r="K882">
            <v>23599.8125</v>
          </cell>
          <cell r="L882">
            <v>28439.8125</v>
          </cell>
        </row>
        <row r="883">
          <cell r="C883" t="str">
            <v>G.19</v>
          </cell>
          <cell r="D883" t="str">
            <v>1 M' MEMBUAT KOLOM PENGUAT BETON BERTULANG (10 x 15 cm)</v>
          </cell>
        </row>
        <row r="884">
          <cell r="E884">
            <v>3.0000000000000001E-3</v>
          </cell>
          <cell r="F884" t="str">
            <v>M3</v>
          </cell>
          <cell r="G884" t="str">
            <v>Kayu terentang</v>
          </cell>
          <cell r="I884">
            <v>2500000</v>
          </cell>
          <cell r="K884">
            <v>7500</v>
          </cell>
        </row>
        <row r="885">
          <cell r="E885">
            <v>0.02</v>
          </cell>
          <cell r="F885" t="str">
            <v>Kg</v>
          </cell>
          <cell r="G885" t="str">
            <v>Paku biasa 2" - 5"</v>
          </cell>
          <cell r="I885">
            <v>7500</v>
          </cell>
          <cell r="K885">
            <v>150</v>
          </cell>
        </row>
        <row r="886">
          <cell r="E886">
            <v>3.6</v>
          </cell>
          <cell r="F886" t="str">
            <v>Kg</v>
          </cell>
          <cell r="G886" t="str">
            <v>Besi beton</v>
          </cell>
          <cell r="I886">
            <v>3677.4375</v>
          </cell>
          <cell r="K886">
            <v>13238.775</v>
          </cell>
        </row>
        <row r="887">
          <cell r="E887">
            <v>0.05</v>
          </cell>
          <cell r="F887" t="str">
            <v>Kg</v>
          </cell>
          <cell r="G887" t="str">
            <v>Kawat ikat beton</v>
          </cell>
          <cell r="I887">
            <v>7000</v>
          </cell>
          <cell r="K887">
            <v>350</v>
          </cell>
        </row>
        <row r="888">
          <cell r="E888">
            <v>5.5</v>
          </cell>
          <cell r="F888" t="str">
            <v>Kg</v>
          </cell>
          <cell r="G888" t="str">
            <v>Semen Gresik</v>
          </cell>
          <cell r="I888">
            <v>795</v>
          </cell>
          <cell r="K888">
            <v>4372.5</v>
          </cell>
        </row>
        <row r="889">
          <cell r="E889">
            <v>8.9999999999999993E-3</v>
          </cell>
          <cell r="F889" t="str">
            <v>M3</v>
          </cell>
          <cell r="G889" t="str">
            <v>Pasir Beton</v>
          </cell>
          <cell r="I889">
            <v>77500</v>
          </cell>
          <cell r="K889">
            <v>697.5</v>
          </cell>
        </row>
        <row r="890">
          <cell r="E890">
            <v>1.4999999999999999E-2</v>
          </cell>
          <cell r="F890" t="str">
            <v>M3</v>
          </cell>
          <cell r="G890" t="str">
            <v>Koral Beton</v>
          </cell>
          <cell r="I890">
            <v>77500</v>
          </cell>
          <cell r="K890">
            <v>1162.5</v>
          </cell>
        </row>
        <row r="891">
          <cell r="E891">
            <v>0.1</v>
          </cell>
          <cell r="F891" t="str">
            <v>Oh</v>
          </cell>
          <cell r="G891" t="str">
            <v>Pekerja</v>
          </cell>
          <cell r="I891">
            <v>31500</v>
          </cell>
          <cell r="J891">
            <v>3150</v>
          </cell>
        </row>
        <row r="892">
          <cell r="E892">
            <v>3.3000000000000002E-2</v>
          </cell>
          <cell r="F892" t="str">
            <v>Oh</v>
          </cell>
          <cell r="G892" t="str">
            <v>Tukang batu</v>
          </cell>
          <cell r="I892">
            <v>44250</v>
          </cell>
          <cell r="J892">
            <v>1460.25</v>
          </cell>
        </row>
        <row r="893">
          <cell r="E893">
            <v>3.3000000000000002E-2</v>
          </cell>
          <cell r="F893" t="str">
            <v>Oh</v>
          </cell>
          <cell r="G893" t="str">
            <v>Tukang kayu</v>
          </cell>
          <cell r="I893">
            <v>46500</v>
          </cell>
          <cell r="J893">
            <v>1534.5</v>
          </cell>
        </row>
        <row r="894">
          <cell r="E894">
            <v>3.3000000000000002E-2</v>
          </cell>
          <cell r="F894" t="str">
            <v>Oh</v>
          </cell>
          <cell r="G894" t="str">
            <v>Tukang besi</v>
          </cell>
          <cell r="I894">
            <v>42500</v>
          </cell>
          <cell r="J894">
            <v>1402.5</v>
          </cell>
        </row>
        <row r="895">
          <cell r="E895">
            <v>0.01</v>
          </cell>
          <cell r="F895" t="str">
            <v>Oh</v>
          </cell>
          <cell r="G895" t="str">
            <v>Kepala Tukang Kayu</v>
          </cell>
          <cell r="I895">
            <v>47500</v>
          </cell>
          <cell r="J895">
            <v>475</v>
          </cell>
        </row>
        <row r="896">
          <cell r="E896">
            <v>5.0000000000000001E-3</v>
          </cell>
          <cell r="F896" t="str">
            <v>Oh</v>
          </cell>
          <cell r="G896" t="str">
            <v>Mandor</v>
          </cell>
          <cell r="I896">
            <v>0</v>
          </cell>
          <cell r="J896">
            <v>0</v>
          </cell>
        </row>
        <row r="897">
          <cell r="A897" t="str">
            <v>G.19</v>
          </cell>
          <cell r="I897" t="str">
            <v>Total  :</v>
          </cell>
          <cell r="J897">
            <v>8022.25</v>
          </cell>
          <cell r="K897">
            <v>27471.275000000001</v>
          </cell>
          <cell r="L897">
            <v>35493.525000000001</v>
          </cell>
        </row>
        <row r="899">
          <cell r="C899" t="str">
            <v>H.</v>
          </cell>
          <cell r="D899" t="str">
            <v>PEKERJAAN PENUTUP ATAP</v>
          </cell>
        </row>
        <row r="900">
          <cell r="C900" t="str">
            <v>H.1</v>
          </cell>
          <cell r="D900" t="str">
            <v>1 M2  PASANG ATAP GENTENG PLENTONG LOKAL</v>
          </cell>
        </row>
        <row r="901">
          <cell r="E901">
            <v>12</v>
          </cell>
          <cell r="F901" t="str">
            <v>Bh</v>
          </cell>
          <cell r="G901" t="str">
            <v>Genteng plentong besar</v>
          </cell>
          <cell r="I901">
            <v>725</v>
          </cell>
          <cell r="K901">
            <v>8700</v>
          </cell>
        </row>
        <row r="902">
          <cell r="E902">
            <v>0.15</v>
          </cell>
          <cell r="F902" t="str">
            <v>Oh</v>
          </cell>
          <cell r="G902" t="str">
            <v>Pekerja</v>
          </cell>
          <cell r="I902">
            <v>31500</v>
          </cell>
          <cell r="J902">
            <v>4725</v>
          </cell>
        </row>
        <row r="903">
          <cell r="E903">
            <v>0.06</v>
          </cell>
          <cell r="F903" t="str">
            <v>Oh</v>
          </cell>
          <cell r="G903" t="str">
            <v>Tukang kayu</v>
          </cell>
          <cell r="I903">
            <v>46500</v>
          </cell>
          <cell r="J903">
            <v>2790</v>
          </cell>
        </row>
        <row r="904">
          <cell r="E904">
            <v>6.0000000000000001E-3</v>
          </cell>
          <cell r="F904" t="str">
            <v>Oh</v>
          </cell>
          <cell r="G904" t="str">
            <v>Kepala Tukang Kayu</v>
          </cell>
          <cell r="I904">
            <v>47500</v>
          </cell>
          <cell r="J904">
            <v>285</v>
          </cell>
        </row>
        <row r="905">
          <cell r="E905">
            <v>8.0000000000000002E-3</v>
          </cell>
          <cell r="F905" t="str">
            <v>Oh</v>
          </cell>
          <cell r="G905" t="str">
            <v>Mandor</v>
          </cell>
          <cell r="I905">
            <v>0</v>
          </cell>
          <cell r="J905">
            <v>0</v>
          </cell>
        </row>
        <row r="906">
          <cell r="A906" t="str">
            <v>H.1</v>
          </cell>
          <cell r="I906" t="str">
            <v>Total  :</v>
          </cell>
          <cell r="J906">
            <v>7800</v>
          </cell>
          <cell r="K906">
            <v>8700</v>
          </cell>
          <cell r="L906">
            <v>16500</v>
          </cell>
        </row>
        <row r="907">
          <cell r="C907" t="str">
            <v>H.2</v>
          </cell>
          <cell r="D907" t="str">
            <v>1 M'  PASANG BUBUNGAN PLENTONG</v>
          </cell>
        </row>
        <row r="908">
          <cell r="E908">
            <v>4</v>
          </cell>
          <cell r="F908" t="str">
            <v>Bh</v>
          </cell>
          <cell r="G908" t="str">
            <v>Bubungan plentong besar</v>
          </cell>
          <cell r="I908">
            <v>2750</v>
          </cell>
          <cell r="K908">
            <v>11000</v>
          </cell>
        </row>
        <row r="909">
          <cell r="E909">
            <v>8</v>
          </cell>
          <cell r="F909" t="str">
            <v>Kg</v>
          </cell>
          <cell r="G909" t="str">
            <v>Semen Gresik</v>
          </cell>
          <cell r="I909">
            <v>795</v>
          </cell>
          <cell r="K909">
            <v>6360</v>
          </cell>
        </row>
        <row r="910">
          <cell r="E910">
            <v>3.2000000000000001E-2</v>
          </cell>
          <cell r="F910" t="str">
            <v>M3</v>
          </cell>
          <cell r="G910" t="str">
            <v>Pasir Pasangan</v>
          </cell>
          <cell r="I910">
            <v>77500</v>
          </cell>
          <cell r="K910">
            <v>2480</v>
          </cell>
        </row>
        <row r="911">
          <cell r="E911">
            <v>0.4</v>
          </cell>
          <cell r="F911" t="str">
            <v>Oh</v>
          </cell>
          <cell r="G911" t="str">
            <v>Pekerja</v>
          </cell>
          <cell r="I911">
            <v>31500</v>
          </cell>
          <cell r="J911">
            <v>12600</v>
          </cell>
        </row>
        <row r="912">
          <cell r="E912">
            <v>0.2</v>
          </cell>
          <cell r="F912" t="str">
            <v>Oh</v>
          </cell>
          <cell r="G912" t="str">
            <v>Tukang kayu</v>
          </cell>
          <cell r="I912">
            <v>46500</v>
          </cell>
          <cell r="J912">
            <v>9300</v>
          </cell>
        </row>
        <row r="913">
          <cell r="E913">
            <v>0.02</v>
          </cell>
          <cell r="F913" t="str">
            <v>Oh</v>
          </cell>
          <cell r="G913" t="str">
            <v>Kepala Tukang Kayu</v>
          </cell>
          <cell r="I913">
            <v>47500</v>
          </cell>
          <cell r="J913">
            <v>950</v>
          </cell>
        </row>
        <row r="914">
          <cell r="E914">
            <v>2E-3</v>
          </cell>
          <cell r="F914" t="str">
            <v>Oh</v>
          </cell>
          <cell r="G914" t="str">
            <v>Mandor</v>
          </cell>
          <cell r="I914">
            <v>0</v>
          </cell>
          <cell r="J914">
            <v>0</v>
          </cell>
        </row>
        <row r="915">
          <cell r="A915" t="str">
            <v>H.2</v>
          </cell>
          <cell r="I915" t="str">
            <v>Total  :</v>
          </cell>
          <cell r="J915">
            <v>22850</v>
          </cell>
          <cell r="K915">
            <v>19840</v>
          </cell>
          <cell r="L915">
            <v>42690</v>
          </cell>
        </row>
        <row r="916">
          <cell r="C916" t="str">
            <v>H.3</v>
          </cell>
          <cell r="D916" t="str">
            <v>1 M2  PASANG ATAP GENTENG ASBES GELOMBANG 1,8 x 0,92 M x 5 MM</v>
          </cell>
        </row>
        <row r="917">
          <cell r="E917">
            <v>0.75</v>
          </cell>
          <cell r="F917" t="str">
            <v>Lbr</v>
          </cell>
          <cell r="G917" t="str">
            <v>Asbes Gelombang 1,8M'x0,80M'/4mm</v>
          </cell>
          <cell r="I917">
            <v>17750</v>
          </cell>
          <cell r="K917">
            <v>13312.5</v>
          </cell>
        </row>
        <row r="918">
          <cell r="E918">
            <v>0.12</v>
          </cell>
          <cell r="F918" t="str">
            <v>Kg</v>
          </cell>
          <cell r="G918" t="str">
            <v>Paku pancing 60 x 230</v>
          </cell>
          <cell r="I918">
            <v>142.5</v>
          </cell>
          <cell r="K918">
            <v>17.099999999999998</v>
          </cell>
        </row>
        <row r="919">
          <cell r="E919">
            <v>0.14000000000000001</v>
          </cell>
          <cell r="F919" t="str">
            <v>Oh</v>
          </cell>
          <cell r="G919" t="str">
            <v>Pekerja</v>
          </cell>
          <cell r="I919">
            <v>31500</v>
          </cell>
          <cell r="J919">
            <v>4410</v>
          </cell>
        </row>
        <row r="920">
          <cell r="E920">
            <v>7.0000000000000007E-2</v>
          </cell>
          <cell r="F920" t="str">
            <v>Oh</v>
          </cell>
          <cell r="G920" t="str">
            <v>Tukang kayu</v>
          </cell>
          <cell r="I920">
            <v>46500</v>
          </cell>
          <cell r="J920">
            <v>3255.0000000000005</v>
          </cell>
        </row>
        <row r="921">
          <cell r="E921">
            <v>7.0000000000000001E-3</v>
          </cell>
          <cell r="F921" t="str">
            <v>Oh</v>
          </cell>
          <cell r="G921" t="str">
            <v>Kepala Tukang Kayu</v>
          </cell>
          <cell r="I921">
            <v>47500</v>
          </cell>
          <cell r="J921">
            <v>332.5</v>
          </cell>
        </row>
        <row r="922">
          <cell r="E922">
            <v>7.0000000000000001E-3</v>
          </cell>
          <cell r="F922" t="str">
            <v>Oh</v>
          </cell>
          <cell r="G922" t="str">
            <v>Mandor</v>
          </cell>
          <cell r="I922">
            <v>0</v>
          </cell>
          <cell r="J922">
            <v>0</v>
          </cell>
        </row>
        <row r="923">
          <cell r="A923" t="str">
            <v>H.3</v>
          </cell>
          <cell r="I923" t="str">
            <v>Total  :</v>
          </cell>
          <cell r="J923">
            <v>7997.5</v>
          </cell>
          <cell r="K923">
            <v>13329.6</v>
          </cell>
          <cell r="L923">
            <v>21327.1</v>
          </cell>
        </row>
        <row r="924">
          <cell r="C924" t="str">
            <v>H.4</v>
          </cell>
          <cell r="D924" t="str">
            <v xml:space="preserve">1 M'  PASANG BUBUNGAN STEL GELOMBANG  0,92 M </v>
          </cell>
        </row>
        <row r="925">
          <cell r="E925">
            <v>2.4</v>
          </cell>
          <cell r="F925" t="str">
            <v>Lbr</v>
          </cell>
          <cell r="G925" t="str">
            <v>Bubungan Stel Gelombang</v>
          </cell>
          <cell r="I925">
            <v>17250</v>
          </cell>
          <cell r="K925">
            <v>41400</v>
          </cell>
        </row>
        <row r="926">
          <cell r="E926">
            <v>6</v>
          </cell>
          <cell r="F926" t="str">
            <v>Kg</v>
          </cell>
          <cell r="G926" t="str">
            <v>Paku Skrup 3.5"</v>
          </cell>
          <cell r="I926">
            <v>312.5</v>
          </cell>
          <cell r="K926">
            <v>1875</v>
          </cell>
        </row>
        <row r="927">
          <cell r="E927">
            <v>8.4000000000000005E-2</v>
          </cell>
          <cell r="F927" t="str">
            <v>Oh</v>
          </cell>
          <cell r="G927" t="str">
            <v>Pekerja</v>
          </cell>
          <cell r="I927">
            <v>31500</v>
          </cell>
          <cell r="J927">
            <v>2646</v>
          </cell>
        </row>
        <row r="928">
          <cell r="E928">
            <v>0.125</v>
          </cell>
          <cell r="F928" t="str">
            <v>Oh</v>
          </cell>
          <cell r="G928" t="str">
            <v>Tukang kayu</v>
          </cell>
          <cell r="I928">
            <v>46500</v>
          </cell>
          <cell r="J928">
            <v>5812.5</v>
          </cell>
        </row>
        <row r="929">
          <cell r="E929">
            <v>1.2999999999999999E-2</v>
          </cell>
          <cell r="F929" t="str">
            <v>Oh</v>
          </cell>
          <cell r="G929" t="str">
            <v>Kepala Tukang Kayu</v>
          </cell>
          <cell r="I929">
            <v>47500</v>
          </cell>
          <cell r="J929">
            <v>617.5</v>
          </cell>
        </row>
        <row r="930">
          <cell r="E930">
            <v>4.0000000000000001E-3</v>
          </cell>
          <cell r="F930" t="str">
            <v>Oh</v>
          </cell>
          <cell r="G930" t="str">
            <v>Mandor</v>
          </cell>
          <cell r="I930">
            <v>0</v>
          </cell>
          <cell r="J930">
            <v>0</v>
          </cell>
        </row>
        <row r="931">
          <cell r="A931" t="str">
            <v>H.4</v>
          </cell>
          <cell r="I931" t="str">
            <v>Total  :</v>
          </cell>
          <cell r="J931">
            <v>9076</v>
          </cell>
          <cell r="K931">
            <v>43275</v>
          </cell>
          <cell r="L931">
            <v>52351</v>
          </cell>
        </row>
        <row r="932">
          <cell r="C932" t="str">
            <v>H.5</v>
          </cell>
          <cell r="D932" t="str">
            <v>1 M2  PASANG ATAP SIRAP</v>
          </cell>
          <cell r="M932">
            <v>0</v>
          </cell>
        </row>
        <row r="933">
          <cell r="E933">
            <v>60</v>
          </cell>
          <cell r="F933" t="str">
            <v>Bh</v>
          </cell>
          <cell r="G933" t="str">
            <v>Genteng Sirap</v>
          </cell>
          <cell r="I933">
            <v>43750</v>
          </cell>
          <cell r="K933">
            <v>2625000</v>
          </cell>
        </row>
        <row r="934">
          <cell r="E934">
            <v>0.2</v>
          </cell>
          <cell r="F934" t="str">
            <v>Kg</v>
          </cell>
          <cell r="G934" t="str">
            <v>Paku list</v>
          </cell>
          <cell r="I934">
            <v>14500</v>
          </cell>
          <cell r="K934">
            <v>2900</v>
          </cell>
        </row>
        <row r="935">
          <cell r="E935">
            <v>0.16600000000000001</v>
          </cell>
          <cell r="F935" t="str">
            <v>Oh</v>
          </cell>
          <cell r="G935" t="str">
            <v>Pekerja</v>
          </cell>
          <cell r="I935">
            <v>31500</v>
          </cell>
          <cell r="J935">
            <v>5229</v>
          </cell>
        </row>
        <row r="936">
          <cell r="E936">
            <v>0.25</v>
          </cell>
          <cell r="F936" t="str">
            <v>Oh</v>
          </cell>
          <cell r="G936" t="str">
            <v>Tukang kayu</v>
          </cell>
          <cell r="I936">
            <v>46500</v>
          </cell>
          <cell r="J936">
            <v>11625</v>
          </cell>
        </row>
        <row r="937">
          <cell r="E937">
            <v>2.5000000000000001E-2</v>
          </cell>
          <cell r="F937" t="str">
            <v>Oh</v>
          </cell>
          <cell r="G937" t="str">
            <v>Kepala Tukang Kayu</v>
          </cell>
          <cell r="I937">
            <v>47500</v>
          </cell>
          <cell r="J937">
            <v>1187.5</v>
          </cell>
        </row>
        <row r="938">
          <cell r="E938">
            <v>8.0000000000000002E-3</v>
          </cell>
          <cell r="F938" t="str">
            <v>Oh</v>
          </cell>
          <cell r="G938" t="str">
            <v>Mandor</v>
          </cell>
          <cell r="I938">
            <v>0</v>
          </cell>
          <cell r="J938">
            <v>0</v>
          </cell>
        </row>
        <row r="939">
          <cell r="A939" t="str">
            <v>H.5</v>
          </cell>
          <cell r="I939" t="str">
            <v>Total  :</v>
          </cell>
          <cell r="J939">
            <v>18041.5</v>
          </cell>
          <cell r="K939">
            <v>2627900</v>
          </cell>
          <cell r="L939">
            <v>2645941.5</v>
          </cell>
        </row>
        <row r="940">
          <cell r="C940" t="str">
            <v>H.6</v>
          </cell>
          <cell r="D940" t="str">
            <v>1 M'  PASANG NOK ATAP SIRAP</v>
          </cell>
        </row>
        <row r="941">
          <cell r="E941">
            <v>0.4</v>
          </cell>
          <cell r="F941" t="str">
            <v>Lbr</v>
          </cell>
          <cell r="G941" t="str">
            <v>Seng plat 3" x 6" BJLS 28</v>
          </cell>
          <cell r="I941">
            <v>34500</v>
          </cell>
          <cell r="K941">
            <v>13800</v>
          </cell>
        </row>
        <row r="942">
          <cell r="E942">
            <v>0.06</v>
          </cell>
          <cell r="F942" t="str">
            <v>Kg</v>
          </cell>
          <cell r="G942" t="str">
            <v>Paku list</v>
          </cell>
          <cell r="I942">
            <v>14500</v>
          </cell>
          <cell r="K942">
            <v>870</v>
          </cell>
        </row>
        <row r="943">
          <cell r="E943">
            <v>0.05</v>
          </cell>
          <cell r="F943" t="str">
            <v>Kg</v>
          </cell>
          <cell r="G943" t="str">
            <v>Paku biasa 2" - 5"</v>
          </cell>
          <cell r="I943">
            <v>7500</v>
          </cell>
          <cell r="K943">
            <v>375</v>
          </cell>
        </row>
        <row r="944">
          <cell r="E944">
            <v>4.0000000000000001E-3</v>
          </cell>
          <cell r="F944" t="str">
            <v>M3</v>
          </cell>
          <cell r="G944" t="str">
            <v>Kayu Kamper Papan 3/20</v>
          </cell>
          <cell r="I944">
            <v>5000000</v>
          </cell>
          <cell r="K944">
            <v>20000</v>
          </cell>
        </row>
        <row r="945">
          <cell r="E945">
            <v>0.125</v>
          </cell>
          <cell r="F945" t="str">
            <v>Oh</v>
          </cell>
          <cell r="G945" t="str">
            <v>Pekerja</v>
          </cell>
          <cell r="I945">
            <v>31500</v>
          </cell>
          <cell r="J945">
            <v>3937.5</v>
          </cell>
        </row>
        <row r="946">
          <cell r="E946">
            <v>0.25</v>
          </cell>
          <cell r="F946" t="str">
            <v>Oh</v>
          </cell>
          <cell r="G946" t="str">
            <v>Tukang kayu</v>
          </cell>
          <cell r="I946">
            <v>46500</v>
          </cell>
          <cell r="J946">
            <v>11625</v>
          </cell>
        </row>
        <row r="947">
          <cell r="E947">
            <v>2.5000000000000001E-2</v>
          </cell>
          <cell r="F947" t="str">
            <v>Oh</v>
          </cell>
          <cell r="G947" t="str">
            <v>Kepala Tukang Kayu</v>
          </cell>
          <cell r="I947">
            <v>47500</v>
          </cell>
          <cell r="J947">
            <v>1187.5</v>
          </cell>
        </row>
        <row r="948">
          <cell r="E948">
            <v>8.0000000000000002E-3</v>
          </cell>
          <cell r="F948" t="str">
            <v>Oh</v>
          </cell>
          <cell r="G948" t="str">
            <v>Mandor</v>
          </cell>
          <cell r="I948">
            <v>0</v>
          </cell>
          <cell r="J948">
            <v>0</v>
          </cell>
        </row>
        <row r="949">
          <cell r="A949" t="str">
            <v>H.6</v>
          </cell>
          <cell r="I949" t="str">
            <v>Total  :</v>
          </cell>
          <cell r="J949">
            <v>16750</v>
          </cell>
          <cell r="K949">
            <v>35045</v>
          </cell>
          <cell r="L949">
            <v>51795</v>
          </cell>
        </row>
        <row r="950">
          <cell r="C950" t="str">
            <v>H.7</v>
          </cell>
          <cell r="D950" t="str">
            <v>1 M2  PASANG ATAP ALANG - ALANG</v>
          </cell>
        </row>
        <row r="951">
          <cell r="E951">
            <v>6.5</v>
          </cell>
          <cell r="F951" t="str">
            <v>Lbr</v>
          </cell>
          <cell r="G951" t="str">
            <v>Alang - alang</v>
          </cell>
          <cell r="I951">
            <v>8500</v>
          </cell>
          <cell r="K951">
            <v>55250</v>
          </cell>
        </row>
        <row r="952">
          <cell r="E952">
            <v>0.5</v>
          </cell>
          <cell r="F952" t="str">
            <v>Glng</v>
          </cell>
          <cell r="G952" t="str">
            <v>Tali Pengikat Alang - Alang</v>
          </cell>
          <cell r="I952">
            <v>6500</v>
          </cell>
          <cell r="K952">
            <v>3250</v>
          </cell>
        </row>
        <row r="953">
          <cell r="E953">
            <v>0.2</v>
          </cell>
          <cell r="F953" t="str">
            <v>Oh</v>
          </cell>
          <cell r="G953" t="str">
            <v>Pekerja (Pas. Atap alang-alang)</v>
          </cell>
          <cell r="I953">
            <v>43250</v>
          </cell>
          <cell r="J953">
            <v>8650</v>
          </cell>
        </row>
        <row r="954">
          <cell r="E954">
            <v>0.01</v>
          </cell>
          <cell r="F954" t="str">
            <v>Oh</v>
          </cell>
          <cell r="G954" t="str">
            <v>Mandor</v>
          </cell>
          <cell r="I954">
            <v>0</v>
          </cell>
          <cell r="J954">
            <v>0</v>
          </cell>
        </row>
        <row r="955">
          <cell r="A955" t="str">
            <v>H.7</v>
          </cell>
          <cell r="I955" t="str">
            <v>Total  :</v>
          </cell>
          <cell r="J955">
            <v>8650</v>
          </cell>
          <cell r="K955">
            <v>58500</v>
          </cell>
          <cell r="L955">
            <v>67150</v>
          </cell>
        </row>
        <row r="956">
          <cell r="C956" t="str">
            <v>H.8</v>
          </cell>
          <cell r="D956" t="str">
            <v xml:space="preserve">1 M2  PASANG ATAP SENG GELOMBANG </v>
          </cell>
        </row>
        <row r="957">
          <cell r="E957">
            <v>0.7</v>
          </cell>
          <cell r="F957" t="str">
            <v>Lbr</v>
          </cell>
          <cell r="G957" t="str">
            <v>Seng gelombang BJLS 32</v>
          </cell>
          <cell r="I957">
            <v>33750</v>
          </cell>
          <cell r="K957">
            <v>23625</v>
          </cell>
        </row>
        <row r="958">
          <cell r="E958">
            <v>0.02</v>
          </cell>
          <cell r="F958" t="str">
            <v>Kg</v>
          </cell>
          <cell r="G958" t="str">
            <v>Paku list</v>
          </cell>
          <cell r="I958">
            <v>14500</v>
          </cell>
          <cell r="K958">
            <v>290</v>
          </cell>
        </row>
        <row r="959">
          <cell r="E959">
            <v>0.12</v>
          </cell>
          <cell r="F959" t="str">
            <v>Oh</v>
          </cell>
          <cell r="G959" t="str">
            <v>Pekerja</v>
          </cell>
          <cell r="I959">
            <v>31500</v>
          </cell>
          <cell r="J959">
            <v>3780</v>
          </cell>
        </row>
        <row r="960">
          <cell r="E960">
            <v>0.06</v>
          </cell>
          <cell r="F960" t="str">
            <v>Oh</v>
          </cell>
          <cell r="G960" t="str">
            <v>Tukang kayu</v>
          </cell>
          <cell r="I960">
            <v>46500</v>
          </cell>
          <cell r="J960">
            <v>2790</v>
          </cell>
        </row>
        <row r="961">
          <cell r="E961">
            <v>6.0000000000000001E-3</v>
          </cell>
          <cell r="F961" t="str">
            <v>Oh</v>
          </cell>
          <cell r="G961" t="str">
            <v>Kepala Tukang Kayu</v>
          </cell>
          <cell r="I961">
            <v>47500</v>
          </cell>
          <cell r="J961">
            <v>285</v>
          </cell>
        </row>
        <row r="962">
          <cell r="E962">
            <v>6.0000000000000001E-3</v>
          </cell>
          <cell r="F962" t="str">
            <v>Oh</v>
          </cell>
          <cell r="G962" t="str">
            <v>Mandor</v>
          </cell>
          <cell r="I962">
            <v>0</v>
          </cell>
          <cell r="J962">
            <v>0</v>
          </cell>
        </row>
        <row r="963">
          <cell r="A963" t="str">
            <v>H.8</v>
          </cell>
          <cell r="I963" t="str">
            <v>Total  :</v>
          </cell>
          <cell r="J963">
            <v>6855</v>
          </cell>
          <cell r="K963">
            <v>23915</v>
          </cell>
          <cell r="L963">
            <v>30770</v>
          </cell>
        </row>
        <row r="964">
          <cell r="C964" t="str">
            <v>H.9</v>
          </cell>
          <cell r="D964" t="str">
            <v xml:space="preserve">1 M'  PASANG NOK SENG GELOMBANG </v>
          </cell>
        </row>
        <row r="965">
          <cell r="E965">
            <v>0.3</v>
          </cell>
          <cell r="F965" t="str">
            <v>Lbr</v>
          </cell>
          <cell r="G965" t="str">
            <v>Seng plat 3" x 6" BJLS 28</v>
          </cell>
          <cell r="I965">
            <v>34500</v>
          </cell>
          <cell r="K965">
            <v>10350</v>
          </cell>
        </row>
        <row r="966">
          <cell r="E966">
            <v>0.04</v>
          </cell>
          <cell r="F966" t="str">
            <v>Kg</v>
          </cell>
          <cell r="G966" t="str">
            <v>Paku list</v>
          </cell>
          <cell r="I966">
            <v>14500</v>
          </cell>
          <cell r="K966">
            <v>580</v>
          </cell>
        </row>
        <row r="967">
          <cell r="E967">
            <v>0.15</v>
          </cell>
          <cell r="F967" t="str">
            <v>Oh</v>
          </cell>
          <cell r="G967" t="str">
            <v>Pekerja</v>
          </cell>
          <cell r="I967">
            <v>31500</v>
          </cell>
          <cell r="J967">
            <v>4725</v>
          </cell>
        </row>
        <row r="968">
          <cell r="E968">
            <v>7.0000000000000007E-2</v>
          </cell>
          <cell r="F968" t="str">
            <v>Oh</v>
          </cell>
          <cell r="G968" t="str">
            <v>Tukang kayu</v>
          </cell>
          <cell r="I968">
            <v>46500</v>
          </cell>
          <cell r="J968">
            <v>3255.0000000000005</v>
          </cell>
        </row>
        <row r="969">
          <cell r="E969">
            <v>8.0000000000000002E-3</v>
          </cell>
          <cell r="F969" t="str">
            <v>Oh</v>
          </cell>
          <cell r="G969" t="str">
            <v>Kepala Tukang Kayu</v>
          </cell>
          <cell r="I969">
            <v>47500</v>
          </cell>
          <cell r="J969">
            <v>380</v>
          </cell>
        </row>
        <row r="970">
          <cell r="E970">
            <v>6.0000000000000001E-3</v>
          </cell>
          <cell r="F970" t="str">
            <v>Oh</v>
          </cell>
          <cell r="G970" t="str">
            <v>Mandor</v>
          </cell>
          <cell r="I970">
            <v>0</v>
          </cell>
          <cell r="J970">
            <v>0</v>
          </cell>
        </row>
        <row r="971">
          <cell r="A971" t="str">
            <v>H.9</v>
          </cell>
          <cell r="I971" t="str">
            <v>Total  :</v>
          </cell>
          <cell r="J971">
            <v>8360</v>
          </cell>
          <cell r="K971">
            <v>10930</v>
          </cell>
          <cell r="L971">
            <v>19290</v>
          </cell>
        </row>
        <row r="973">
          <cell r="C973" t="str">
            <v>I.</v>
          </cell>
          <cell r="D973" t="str">
            <v>PEKERJAAN LANGIT - LANGIT</v>
          </cell>
        </row>
        <row r="974">
          <cell r="C974" t="str">
            <v>I.1</v>
          </cell>
          <cell r="D974" t="str">
            <v>1 M2  PASANG LANGIT - LANGIT ASBES 1 x 1 M/ 6 MM</v>
          </cell>
        </row>
        <row r="975">
          <cell r="E975">
            <v>1.1000000000000001</v>
          </cell>
          <cell r="F975" t="str">
            <v>Lbr</v>
          </cell>
          <cell r="G975" t="str">
            <v>Plat asbes 6 mm</v>
          </cell>
          <cell r="I975">
            <v>20000</v>
          </cell>
          <cell r="K975">
            <v>22000</v>
          </cell>
        </row>
        <row r="976">
          <cell r="E976">
            <v>0.01</v>
          </cell>
          <cell r="F976" t="str">
            <v>Kg</v>
          </cell>
          <cell r="G976" t="str">
            <v>Paku list</v>
          </cell>
          <cell r="I976">
            <v>14500</v>
          </cell>
          <cell r="K976">
            <v>145</v>
          </cell>
        </row>
        <row r="977">
          <cell r="E977">
            <v>0.03</v>
          </cell>
          <cell r="F977" t="str">
            <v>Oh</v>
          </cell>
          <cell r="G977" t="str">
            <v>Pekerja</v>
          </cell>
          <cell r="I977">
            <v>31500</v>
          </cell>
          <cell r="J977">
            <v>945</v>
          </cell>
        </row>
        <row r="978">
          <cell r="E978">
            <v>7.0000000000000007E-2</v>
          </cell>
          <cell r="F978" t="str">
            <v>Oh</v>
          </cell>
          <cell r="G978" t="str">
            <v>Tukang kayu</v>
          </cell>
          <cell r="I978">
            <v>46500</v>
          </cell>
          <cell r="J978">
            <v>3255.0000000000005</v>
          </cell>
        </row>
        <row r="979">
          <cell r="E979">
            <v>7.0000000000000001E-3</v>
          </cell>
          <cell r="F979" t="str">
            <v>Oh</v>
          </cell>
          <cell r="G979" t="str">
            <v>Kepala Tukang Kayu</v>
          </cell>
          <cell r="I979">
            <v>47500</v>
          </cell>
          <cell r="J979">
            <v>332.5</v>
          </cell>
        </row>
        <row r="980">
          <cell r="E980">
            <v>1.5E-3</v>
          </cell>
          <cell r="F980" t="str">
            <v>Oh</v>
          </cell>
          <cell r="G980" t="str">
            <v>Mandor</v>
          </cell>
          <cell r="I980">
            <v>0</v>
          </cell>
          <cell r="J980">
            <v>0</v>
          </cell>
        </row>
        <row r="981">
          <cell r="A981" t="str">
            <v>I.1</v>
          </cell>
          <cell r="I981" t="str">
            <v>Total  :</v>
          </cell>
          <cell r="J981">
            <v>4532.5</v>
          </cell>
          <cell r="K981">
            <v>22145</v>
          </cell>
          <cell r="L981">
            <v>26677.5</v>
          </cell>
        </row>
        <row r="982">
          <cell r="C982" t="str">
            <v>I.2</v>
          </cell>
          <cell r="D982" t="str">
            <v>1 M2  PASANG LANGIT - LANGIT PLAYWOOD 30 x 60 CM/ 4 MM</v>
          </cell>
        </row>
        <row r="983">
          <cell r="E983">
            <v>0.36</v>
          </cell>
          <cell r="F983" t="str">
            <v>Lbr</v>
          </cell>
          <cell r="G983" t="str">
            <v>Playwood 4 mm</v>
          </cell>
          <cell r="I983">
            <v>52500</v>
          </cell>
          <cell r="K983">
            <v>18900</v>
          </cell>
        </row>
        <row r="984">
          <cell r="E984">
            <v>0.03</v>
          </cell>
          <cell r="F984" t="str">
            <v>Kg</v>
          </cell>
          <cell r="G984" t="str">
            <v>Paku list</v>
          </cell>
          <cell r="I984">
            <v>14500</v>
          </cell>
          <cell r="K984">
            <v>435</v>
          </cell>
        </row>
        <row r="985">
          <cell r="E985">
            <v>7.0000000000000007E-2</v>
          </cell>
          <cell r="F985" t="str">
            <v>Oh</v>
          </cell>
          <cell r="G985" t="str">
            <v>Pekerja</v>
          </cell>
          <cell r="I985">
            <v>31500</v>
          </cell>
          <cell r="J985">
            <v>2205</v>
          </cell>
        </row>
        <row r="986">
          <cell r="E986">
            <v>0.1</v>
          </cell>
          <cell r="F986" t="str">
            <v>Oh</v>
          </cell>
          <cell r="G986" t="str">
            <v>Tukang kayu</v>
          </cell>
          <cell r="I986">
            <v>46500</v>
          </cell>
          <cell r="J986">
            <v>4650</v>
          </cell>
        </row>
        <row r="987">
          <cell r="E987">
            <v>0.01</v>
          </cell>
          <cell r="F987" t="str">
            <v>Oh</v>
          </cell>
          <cell r="G987" t="str">
            <v>Kepala Tukang Kayu</v>
          </cell>
          <cell r="I987">
            <v>47500</v>
          </cell>
          <cell r="J987">
            <v>475</v>
          </cell>
        </row>
        <row r="988">
          <cell r="E988">
            <v>3.5000000000000001E-3</v>
          </cell>
          <cell r="F988" t="str">
            <v>Oh</v>
          </cell>
          <cell r="G988" t="str">
            <v>Mandor</v>
          </cell>
          <cell r="I988">
            <v>0</v>
          </cell>
          <cell r="J988">
            <v>0</v>
          </cell>
        </row>
        <row r="989">
          <cell r="A989" t="str">
            <v>I.2</v>
          </cell>
          <cell r="I989" t="str">
            <v>Total  :</v>
          </cell>
          <cell r="J989">
            <v>7330</v>
          </cell>
          <cell r="K989">
            <v>19335</v>
          </cell>
          <cell r="L989">
            <v>26665</v>
          </cell>
        </row>
        <row r="990">
          <cell r="C990" t="str">
            <v>I.3</v>
          </cell>
          <cell r="D990" t="str">
            <v>1 M'  PASANG LANGIT - LANGIT KAYU PROFIL</v>
          </cell>
        </row>
        <row r="991">
          <cell r="E991">
            <v>1.1000000000000001</v>
          </cell>
          <cell r="F991" t="str">
            <v>M'</v>
          </cell>
          <cell r="G991" t="str">
            <v>List kayu profil</v>
          </cell>
          <cell r="I991">
            <v>27500</v>
          </cell>
          <cell r="K991">
            <v>30250.000000000004</v>
          </cell>
        </row>
        <row r="992">
          <cell r="E992">
            <v>0.01</v>
          </cell>
          <cell r="F992" t="str">
            <v>Kg</v>
          </cell>
          <cell r="G992" t="str">
            <v>Paku biasa 2" - 5"</v>
          </cell>
          <cell r="I992">
            <v>7500</v>
          </cell>
          <cell r="K992">
            <v>75</v>
          </cell>
        </row>
        <row r="993">
          <cell r="E993">
            <v>0.05</v>
          </cell>
          <cell r="F993" t="str">
            <v>Oh</v>
          </cell>
          <cell r="G993" t="str">
            <v>Pekerja</v>
          </cell>
          <cell r="I993">
            <v>31500</v>
          </cell>
          <cell r="J993">
            <v>1575</v>
          </cell>
        </row>
        <row r="994">
          <cell r="E994">
            <v>0.05</v>
          </cell>
          <cell r="F994" t="str">
            <v>Oh</v>
          </cell>
          <cell r="G994" t="str">
            <v>Tukang kayu</v>
          </cell>
          <cell r="I994">
            <v>46500</v>
          </cell>
          <cell r="J994">
            <v>2325</v>
          </cell>
        </row>
        <row r="995">
          <cell r="E995">
            <v>5.0000000000000001E-3</v>
          </cell>
          <cell r="F995" t="str">
            <v>Oh</v>
          </cell>
          <cell r="G995" t="str">
            <v>Kepala Tukang Kayu</v>
          </cell>
          <cell r="I995">
            <v>47500</v>
          </cell>
          <cell r="J995">
            <v>237.5</v>
          </cell>
        </row>
        <row r="996">
          <cell r="E996">
            <v>3.0000000000000001E-3</v>
          </cell>
          <cell r="F996" t="str">
            <v>Oh</v>
          </cell>
          <cell r="G996" t="str">
            <v>Mandor</v>
          </cell>
          <cell r="I996">
            <v>0</v>
          </cell>
          <cell r="J996">
            <v>0</v>
          </cell>
        </row>
        <row r="997">
          <cell r="A997" t="str">
            <v>I.3</v>
          </cell>
          <cell r="I997" t="str">
            <v>Total  :</v>
          </cell>
          <cell r="J997">
            <v>4137.5</v>
          </cell>
          <cell r="K997">
            <v>30325.000000000004</v>
          </cell>
          <cell r="L997">
            <v>34462.5</v>
          </cell>
        </row>
        <row r="998">
          <cell r="C998" t="str">
            <v>I.4</v>
          </cell>
          <cell r="D998" t="str">
            <v>1 M2  PASANG LANGIT - LANGIT PLAYWWOD  4 MM + RANGKA</v>
          </cell>
        </row>
        <row r="999">
          <cell r="E999">
            <v>2.3E-2</v>
          </cell>
          <cell r="F999" t="str">
            <v>M3</v>
          </cell>
          <cell r="G999" t="str">
            <v>Kayu Kamper Usuk 5/7</v>
          </cell>
          <cell r="I999">
            <v>4250000</v>
          </cell>
          <cell r="K999">
            <v>97750</v>
          </cell>
        </row>
        <row r="1000">
          <cell r="E1000">
            <v>0.06</v>
          </cell>
          <cell r="F1000" t="str">
            <v>Kg</v>
          </cell>
          <cell r="G1000" t="str">
            <v>Paku biasa 2" - 5"</v>
          </cell>
          <cell r="I1000">
            <v>7500</v>
          </cell>
          <cell r="K1000">
            <v>450</v>
          </cell>
        </row>
        <row r="1001">
          <cell r="E1001">
            <v>0.39</v>
          </cell>
          <cell r="F1001" t="str">
            <v>Lbr</v>
          </cell>
          <cell r="G1001" t="str">
            <v>Playwood 4 mm</v>
          </cell>
          <cell r="I1001">
            <v>52500</v>
          </cell>
          <cell r="K1001">
            <v>20475</v>
          </cell>
        </row>
        <row r="1002">
          <cell r="E1002">
            <v>0.27</v>
          </cell>
          <cell r="F1002" t="str">
            <v>Oh</v>
          </cell>
          <cell r="G1002" t="str">
            <v>Pekerja</v>
          </cell>
          <cell r="I1002">
            <v>31500</v>
          </cell>
          <cell r="J1002">
            <v>8505</v>
          </cell>
        </row>
        <row r="1003">
          <cell r="E1003">
            <v>0.4</v>
          </cell>
          <cell r="F1003" t="str">
            <v>Oh</v>
          </cell>
          <cell r="G1003" t="str">
            <v>Tukang kayu</v>
          </cell>
          <cell r="I1003">
            <v>46500</v>
          </cell>
          <cell r="J1003">
            <v>18600</v>
          </cell>
        </row>
        <row r="1004">
          <cell r="E1004">
            <v>0.04</v>
          </cell>
          <cell r="F1004" t="str">
            <v>Oh</v>
          </cell>
          <cell r="G1004" t="str">
            <v>Kepala Tukang Kayu</v>
          </cell>
          <cell r="I1004">
            <v>47500</v>
          </cell>
          <cell r="J1004">
            <v>1900</v>
          </cell>
        </row>
        <row r="1005">
          <cell r="E1005">
            <v>1.35E-2</v>
          </cell>
          <cell r="F1005" t="str">
            <v>Oh</v>
          </cell>
          <cell r="G1005" t="str">
            <v>Mandor</v>
          </cell>
          <cell r="I1005">
            <v>0</v>
          </cell>
          <cell r="J1005">
            <v>0</v>
          </cell>
        </row>
        <row r="1006">
          <cell r="A1006" t="str">
            <v>I.4</v>
          </cell>
          <cell r="I1006" t="str">
            <v>Total  :</v>
          </cell>
          <cell r="J1006">
            <v>29005</v>
          </cell>
          <cell r="K1006">
            <v>118675</v>
          </cell>
          <cell r="L1006">
            <v>147680</v>
          </cell>
        </row>
        <row r="1007">
          <cell r="C1007" t="str">
            <v>I.4a</v>
          </cell>
          <cell r="D1007" t="str">
            <v>1 M2  PASANG LANGIT - LANGIT GEDEG + RANGKA</v>
          </cell>
        </row>
        <row r="1008">
          <cell r="E1008">
            <v>1</v>
          </cell>
          <cell r="F1008" t="str">
            <v>M2</v>
          </cell>
          <cell r="G1008" t="str">
            <v>Gedeg Klas I</v>
          </cell>
          <cell r="I1008">
            <v>16000</v>
          </cell>
          <cell r="K1008">
            <v>16000</v>
          </cell>
        </row>
        <row r="1009">
          <cell r="E1009">
            <v>1.4999999999999999E-2</v>
          </cell>
          <cell r="F1009" t="str">
            <v>M3</v>
          </cell>
          <cell r="G1009" t="str">
            <v>Kayu Kruing Usuk 4/6</v>
          </cell>
          <cell r="I1009">
            <v>3500000</v>
          </cell>
          <cell r="K1009">
            <v>52500</v>
          </cell>
        </row>
        <row r="1010">
          <cell r="E1010">
            <v>0.02</v>
          </cell>
          <cell r="F1010" t="str">
            <v>Kg</v>
          </cell>
          <cell r="G1010" t="str">
            <v>Paku Reng</v>
          </cell>
          <cell r="I1010">
            <v>7500</v>
          </cell>
          <cell r="K1010">
            <v>150</v>
          </cell>
        </row>
        <row r="1011">
          <cell r="E1011">
            <v>0.2</v>
          </cell>
          <cell r="F1011" t="str">
            <v>Hr</v>
          </cell>
          <cell r="G1011" t="str">
            <v>Tukang kayu</v>
          </cell>
          <cell r="I1011">
            <v>46500</v>
          </cell>
          <cell r="J1011">
            <v>9300</v>
          </cell>
        </row>
        <row r="1012">
          <cell r="E1012">
            <v>0.02</v>
          </cell>
          <cell r="F1012" t="str">
            <v>Hr</v>
          </cell>
          <cell r="G1012" t="str">
            <v>Kepala tukang kayu</v>
          </cell>
          <cell r="I1012">
            <v>47500</v>
          </cell>
          <cell r="J1012">
            <v>950</v>
          </cell>
        </row>
        <row r="1013">
          <cell r="E1013">
            <v>0.5</v>
          </cell>
          <cell r="F1013" t="str">
            <v>Hr</v>
          </cell>
          <cell r="G1013" t="str">
            <v>Pekerja</v>
          </cell>
          <cell r="I1013">
            <v>31500</v>
          </cell>
          <cell r="J1013">
            <v>15750</v>
          </cell>
        </row>
        <row r="1014">
          <cell r="E1014">
            <v>2.5000000000000001E-2</v>
          </cell>
          <cell r="F1014" t="str">
            <v>Hr</v>
          </cell>
          <cell r="G1014" t="str">
            <v>Mandor</v>
          </cell>
          <cell r="I1014">
            <v>0</v>
          </cell>
          <cell r="J1014">
            <v>0</v>
          </cell>
        </row>
        <row r="1015">
          <cell r="A1015" t="str">
            <v>I.4a</v>
          </cell>
          <cell r="I1015" t="str">
            <v>Total  :</v>
          </cell>
          <cell r="J1015">
            <v>26000</v>
          </cell>
          <cell r="K1015">
            <v>68650</v>
          </cell>
          <cell r="L1015">
            <v>94650</v>
          </cell>
        </row>
        <row r="1016">
          <cell r="C1016" t="str">
            <v>I.4b</v>
          </cell>
          <cell r="D1016" t="str">
            <v>1 M2  PASANG LANGIT - LANGIT GEDEG TANPA RANGKA</v>
          </cell>
        </row>
        <row r="1017">
          <cell r="E1017">
            <v>1</v>
          </cell>
          <cell r="F1017" t="str">
            <v>M2</v>
          </cell>
          <cell r="G1017" t="str">
            <v>Gedeg Klas I</v>
          </cell>
          <cell r="I1017">
            <v>16000</v>
          </cell>
          <cell r="K1017">
            <v>16000</v>
          </cell>
        </row>
        <row r="1018">
          <cell r="E1018">
            <v>0.02</v>
          </cell>
          <cell r="F1018" t="str">
            <v>Kg</v>
          </cell>
          <cell r="G1018" t="str">
            <v>Paku Reng</v>
          </cell>
          <cell r="I1018">
            <v>7500</v>
          </cell>
          <cell r="K1018">
            <v>150</v>
          </cell>
        </row>
        <row r="1019">
          <cell r="E1019">
            <v>0.2</v>
          </cell>
          <cell r="F1019" t="str">
            <v>Hr</v>
          </cell>
          <cell r="G1019" t="str">
            <v>Tukang kayu</v>
          </cell>
          <cell r="I1019">
            <v>46500</v>
          </cell>
          <cell r="J1019">
            <v>9300</v>
          </cell>
        </row>
        <row r="1020">
          <cell r="E1020">
            <v>0.02</v>
          </cell>
          <cell r="F1020" t="str">
            <v>Hr</v>
          </cell>
          <cell r="G1020" t="str">
            <v>Kepala Tukang Kayu</v>
          </cell>
          <cell r="I1020">
            <v>47500</v>
          </cell>
          <cell r="J1020">
            <v>950</v>
          </cell>
        </row>
        <row r="1021">
          <cell r="E1021">
            <v>0.5</v>
          </cell>
          <cell r="F1021" t="str">
            <v>Hr</v>
          </cell>
          <cell r="G1021" t="str">
            <v>Pekerja</v>
          </cell>
          <cell r="I1021">
            <v>31500</v>
          </cell>
          <cell r="J1021">
            <v>15750</v>
          </cell>
        </row>
        <row r="1022">
          <cell r="E1022">
            <v>2.5000000000000001E-2</v>
          </cell>
          <cell r="F1022" t="str">
            <v>Hr</v>
          </cell>
          <cell r="G1022" t="str">
            <v>Mandor</v>
          </cell>
          <cell r="I1022">
            <v>0</v>
          </cell>
          <cell r="J1022">
            <v>0</v>
          </cell>
        </row>
        <row r="1023">
          <cell r="A1023" t="str">
            <v>I.4b</v>
          </cell>
          <cell r="I1023" t="str">
            <v>Total  :</v>
          </cell>
          <cell r="J1023">
            <v>26000</v>
          </cell>
          <cell r="K1023">
            <v>16150</v>
          </cell>
          <cell r="L1023">
            <v>42150</v>
          </cell>
        </row>
        <row r="1024">
          <cell r="C1024" t="str">
            <v>I.4c</v>
          </cell>
          <cell r="D1024" t="str">
            <v>1 M2  PASANG LANGIT - LANGIT ETERNIT 1 x 1 M + RANGKA KAYU KRUING</v>
          </cell>
        </row>
        <row r="1025">
          <cell r="E1025">
            <v>1.4999999999999999E-2</v>
          </cell>
          <cell r="F1025" t="str">
            <v>M3</v>
          </cell>
          <cell r="G1025" t="str">
            <v>Kayu Meranti Usuk 4/6</v>
          </cell>
          <cell r="I1025">
            <v>2500000</v>
          </cell>
          <cell r="K1025">
            <v>37500</v>
          </cell>
        </row>
        <row r="1026">
          <cell r="E1026">
            <v>0.06</v>
          </cell>
          <cell r="F1026" t="str">
            <v>Kg</v>
          </cell>
          <cell r="G1026" t="str">
            <v>Paku biasa 2" - 5"</v>
          </cell>
          <cell r="I1026">
            <v>7500</v>
          </cell>
          <cell r="K1026">
            <v>450</v>
          </cell>
        </row>
        <row r="1027">
          <cell r="E1027">
            <v>1.1000000000000001</v>
          </cell>
          <cell r="F1027" t="str">
            <v>M2</v>
          </cell>
          <cell r="G1027" t="str">
            <v>Eternit 100x100 cm klas I</v>
          </cell>
          <cell r="I1027">
            <v>9500</v>
          </cell>
          <cell r="K1027">
            <v>10450</v>
          </cell>
        </row>
        <row r="1028">
          <cell r="E1028">
            <v>0.27</v>
          </cell>
          <cell r="F1028" t="str">
            <v>Oh</v>
          </cell>
          <cell r="G1028" t="str">
            <v>Pekerja</v>
          </cell>
          <cell r="I1028">
            <v>31500</v>
          </cell>
          <cell r="J1028">
            <v>8505</v>
          </cell>
        </row>
        <row r="1029">
          <cell r="E1029">
            <v>0.4</v>
          </cell>
          <cell r="F1029" t="str">
            <v>Oh</v>
          </cell>
          <cell r="G1029" t="str">
            <v>Tukang kayu</v>
          </cell>
          <cell r="I1029">
            <v>46500</v>
          </cell>
          <cell r="J1029">
            <v>18600</v>
          </cell>
        </row>
        <row r="1030">
          <cell r="E1030">
            <v>0.04</v>
          </cell>
          <cell r="F1030" t="str">
            <v>Oh</v>
          </cell>
          <cell r="G1030" t="str">
            <v>Kepala Tukang Kayu</v>
          </cell>
          <cell r="I1030">
            <v>47500</v>
          </cell>
          <cell r="J1030">
            <v>1900</v>
          </cell>
        </row>
        <row r="1031">
          <cell r="E1031">
            <v>1.35E-2</v>
          </cell>
          <cell r="F1031" t="str">
            <v>Oh</v>
          </cell>
          <cell r="G1031" t="str">
            <v>Mandor</v>
          </cell>
          <cell r="I1031">
            <v>0</v>
          </cell>
          <cell r="J1031">
            <v>0</v>
          </cell>
        </row>
        <row r="1032">
          <cell r="A1032" t="str">
            <v>I.4c</v>
          </cell>
          <cell r="I1032" t="str">
            <v>Total  :</v>
          </cell>
          <cell r="J1032">
            <v>29005</v>
          </cell>
          <cell r="K1032">
            <v>48400</v>
          </cell>
          <cell r="L1032">
            <v>77405</v>
          </cell>
        </row>
        <row r="1033">
          <cell r="C1033" t="str">
            <v>I.4d</v>
          </cell>
          <cell r="D1033" t="str">
            <v>1 M2  PASANG LANGIT - LANGIT ETERNIT 1 x 1 M + RANGKA KAYU LAMA</v>
          </cell>
        </row>
        <row r="1034">
          <cell r="E1034">
            <v>1.4999999999999999E-2</v>
          </cell>
          <cell r="F1034" t="str">
            <v>M3</v>
          </cell>
          <cell r="G1034" t="str">
            <v>Kayu Meranti Usuk 4/6</v>
          </cell>
          <cell r="K1034">
            <v>0</v>
          </cell>
        </row>
        <row r="1035">
          <cell r="E1035">
            <v>0.06</v>
          </cell>
          <cell r="F1035" t="str">
            <v>Kg</v>
          </cell>
          <cell r="G1035" t="str">
            <v>Paku biasa 2" - 5"</v>
          </cell>
          <cell r="I1035">
            <v>7500</v>
          </cell>
          <cell r="K1035">
            <v>450</v>
          </cell>
        </row>
        <row r="1036">
          <cell r="E1036">
            <v>1.1000000000000001</v>
          </cell>
          <cell r="F1036" t="str">
            <v>M2</v>
          </cell>
          <cell r="G1036" t="str">
            <v>Eternit 100x100 cm klas I</v>
          </cell>
          <cell r="I1036">
            <v>9500</v>
          </cell>
          <cell r="K1036">
            <v>10450</v>
          </cell>
        </row>
        <row r="1037">
          <cell r="E1037">
            <v>0.27</v>
          </cell>
          <cell r="F1037" t="str">
            <v>Oh</v>
          </cell>
          <cell r="G1037" t="str">
            <v>Pekerja</v>
          </cell>
          <cell r="I1037">
            <v>31500</v>
          </cell>
          <cell r="J1037">
            <v>8505</v>
          </cell>
        </row>
        <row r="1038">
          <cell r="E1038">
            <v>0.4</v>
          </cell>
          <cell r="F1038" t="str">
            <v>Oh</v>
          </cell>
          <cell r="G1038" t="str">
            <v>Tukang kayu</v>
          </cell>
          <cell r="I1038">
            <v>46500</v>
          </cell>
          <cell r="J1038">
            <v>18600</v>
          </cell>
        </row>
        <row r="1039">
          <cell r="E1039">
            <v>0.04</v>
          </cell>
          <cell r="F1039" t="str">
            <v>Oh</v>
          </cell>
          <cell r="G1039" t="str">
            <v>Kepala Tukang Kayu</v>
          </cell>
          <cell r="I1039">
            <v>47500</v>
          </cell>
          <cell r="J1039">
            <v>1900</v>
          </cell>
        </row>
        <row r="1040">
          <cell r="E1040">
            <v>1.35E-2</v>
          </cell>
          <cell r="F1040" t="str">
            <v>Oh</v>
          </cell>
          <cell r="G1040" t="str">
            <v>Mandor</v>
          </cell>
          <cell r="I1040">
            <v>0</v>
          </cell>
          <cell r="J1040">
            <v>0</v>
          </cell>
        </row>
        <row r="1041">
          <cell r="A1041" t="str">
            <v>I.4d</v>
          </cell>
          <cell r="I1041" t="str">
            <v>Total  :</v>
          </cell>
          <cell r="J1041">
            <v>29005</v>
          </cell>
          <cell r="K1041">
            <v>10900</v>
          </cell>
          <cell r="L1041">
            <v>39905</v>
          </cell>
        </row>
        <row r="1042">
          <cell r="C1042" t="str">
            <v>I.5</v>
          </cell>
          <cell r="D1042" t="str">
            <v>1 M'  PAS. LIST PLAFOND - KAYU PROFIL</v>
          </cell>
        </row>
        <row r="1043">
          <cell r="E1043">
            <v>0.44000000000000006</v>
          </cell>
          <cell r="F1043" t="str">
            <v>M'</v>
          </cell>
          <cell r="G1043" t="str">
            <v>List kayu profil</v>
          </cell>
          <cell r="I1043">
            <v>27500</v>
          </cell>
          <cell r="K1043">
            <v>12100.000000000002</v>
          </cell>
        </row>
        <row r="1044">
          <cell r="E1044">
            <v>0.05</v>
          </cell>
          <cell r="F1044" t="str">
            <v>Kg</v>
          </cell>
          <cell r="G1044" t="str">
            <v>Paku list</v>
          </cell>
          <cell r="I1044">
            <v>14500</v>
          </cell>
          <cell r="K1044">
            <v>725</v>
          </cell>
        </row>
        <row r="1045">
          <cell r="E1045">
            <v>2.1000000000000001E-2</v>
          </cell>
          <cell r="F1045" t="str">
            <v>Oh</v>
          </cell>
          <cell r="G1045" t="str">
            <v>Pekerja</v>
          </cell>
          <cell r="I1045">
            <v>31500</v>
          </cell>
          <cell r="J1045">
            <v>661.5</v>
          </cell>
        </row>
        <row r="1046">
          <cell r="E1046">
            <v>2.1000000000000001E-2</v>
          </cell>
          <cell r="F1046" t="str">
            <v>Oh</v>
          </cell>
          <cell r="G1046" t="str">
            <v>Tukang kayu</v>
          </cell>
          <cell r="I1046">
            <v>46500</v>
          </cell>
          <cell r="J1046">
            <v>976.50000000000011</v>
          </cell>
        </row>
        <row r="1047">
          <cell r="E1047">
            <v>2E-3</v>
          </cell>
          <cell r="F1047" t="str">
            <v>Oh</v>
          </cell>
          <cell r="G1047" t="str">
            <v>Kepala Tukang Kayu</v>
          </cell>
          <cell r="I1047">
            <v>47500</v>
          </cell>
          <cell r="J1047">
            <v>95</v>
          </cell>
        </row>
        <row r="1048">
          <cell r="E1048">
            <v>1E-3</v>
          </cell>
          <cell r="F1048" t="str">
            <v>Oh</v>
          </cell>
          <cell r="G1048" t="str">
            <v>Mandor</v>
          </cell>
          <cell r="I1048">
            <v>0</v>
          </cell>
          <cell r="J1048">
            <v>0</v>
          </cell>
        </row>
        <row r="1049">
          <cell r="A1049" t="str">
            <v>I.5</v>
          </cell>
          <cell r="I1049" t="str">
            <v>Total  :</v>
          </cell>
          <cell r="J1049">
            <v>1733</v>
          </cell>
          <cell r="K1049">
            <v>12825.000000000002</v>
          </cell>
          <cell r="L1049">
            <v>14558.000000000002</v>
          </cell>
        </row>
        <row r="1050">
          <cell r="C1050" t="str">
            <v>I.5a</v>
          </cell>
          <cell r="D1050" t="str">
            <v>1 M' PEK. LIST NAT PLOFOND TRIPLEKS 3+4 CM</v>
          </cell>
        </row>
        <row r="1051">
          <cell r="E1051">
            <v>3.5000000000000003E-2</v>
          </cell>
          <cell r="F1051" t="str">
            <v>Lbr</v>
          </cell>
          <cell r="G1051" t="str">
            <v>Playwood 4 mm</v>
          </cell>
          <cell r="I1051">
            <v>52500</v>
          </cell>
          <cell r="K1051">
            <v>1837.5000000000002</v>
          </cell>
        </row>
        <row r="1052">
          <cell r="E1052">
            <v>0.04</v>
          </cell>
          <cell r="F1052" t="str">
            <v>Kg</v>
          </cell>
          <cell r="G1052" t="str">
            <v>Paku List</v>
          </cell>
          <cell r="I1052">
            <v>14500</v>
          </cell>
          <cell r="K1052">
            <v>580</v>
          </cell>
        </row>
        <row r="1053">
          <cell r="E1053">
            <v>0.15</v>
          </cell>
          <cell r="F1053" t="str">
            <v>Hr</v>
          </cell>
          <cell r="G1053" t="str">
            <v>Pekerja</v>
          </cell>
          <cell r="I1053">
            <v>31500</v>
          </cell>
          <cell r="J1053">
            <v>4725</v>
          </cell>
        </row>
        <row r="1054">
          <cell r="E1054">
            <v>0.01</v>
          </cell>
          <cell r="F1054" t="str">
            <v>Hr</v>
          </cell>
          <cell r="G1054" t="str">
            <v>Tukang kayu</v>
          </cell>
          <cell r="I1054">
            <v>46500</v>
          </cell>
          <cell r="J1054">
            <v>465</v>
          </cell>
        </row>
        <row r="1055">
          <cell r="E1055">
            <v>1E-3</v>
          </cell>
          <cell r="F1055" t="str">
            <v>Hr</v>
          </cell>
          <cell r="G1055" t="str">
            <v>Kepala Tukang Kayu</v>
          </cell>
          <cell r="I1055">
            <v>47500</v>
          </cell>
          <cell r="J1055">
            <v>47.5</v>
          </cell>
        </row>
        <row r="1056">
          <cell r="E1056">
            <v>0.01</v>
          </cell>
          <cell r="F1056" t="str">
            <v>Hr</v>
          </cell>
          <cell r="G1056" t="str">
            <v>Mandor</v>
          </cell>
          <cell r="I1056">
            <v>0</v>
          </cell>
          <cell r="J1056">
            <v>0</v>
          </cell>
        </row>
        <row r="1057">
          <cell r="A1057" t="str">
            <v>I.5a</v>
          </cell>
          <cell r="I1057" t="str">
            <v>Total  :</v>
          </cell>
          <cell r="J1057">
            <v>5237.5</v>
          </cell>
          <cell r="K1057">
            <v>2417.5</v>
          </cell>
          <cell r="L1057">
            <v>7655</v>
          </cell>
        </row>
        <row r="1059">
          <cell r="C1059" t="str">
            <v>J.</v>
          </cell>
          <cell r="D1059" t="str">
            <v>PEKERJAAN  SANITASI</v>
          </cell>
        </row>
        <row r="1060">
          <cell r="C1060" t="str">
            <v>J.1</v>
          </cell>
          <cell r="D1060" t="str">
            <v>MEMASANG 1 BUAH KLOSET DUDUK/MONOBLOK</v>
          </cell>
        </row>
        <row r="1061">
          <cell r="E1061">
            <v>1</v>
          </cell>
          <cell r="F1061" t="str">
            <v>Bh</v>
          </cell>
          <cell r="G1061" t="str">
            <v>Kloset duduk/monoblok</v>
          </cell>
          <cell r="I1061">
            <v>1040000</v>
          </cell>
          <cell r="K1061">
            <v>1040000</v>
          </cell>
        </row>
        <row r="1062">
          <cell r="E1062" t="str">
            <v>6% x harga kloset</v>
          </cell>
          <cell r="G1062" t="str">
            <v>Perlengkapan</v>
          </cell>
          <cell r="I1062">
            <v>1040000</v>
          </cell>
          <cell r="K1062">
            <v>62400</v>
          </cell>
        </row>
        <row r="1063">
          <cell r="E1063">
            <v>3.3</v>
          </cell>
          <cell r="F1063" t="str">
            <v>Oh</v>
          </cell>
          <cell r="G1063" t="str">
            <v>Pekerja</v>
          </cell>
          <cell r="I1063">
            <v>31500</v>
          </cell>
          <cell r="J1063">
            <v>103950</v>
          </cell>
        </row>
        <row r="1064">
          <cell r="E1064">
            <v>1.1000000000000001</v>
          </cell>
          <cell r="F1064" t="str">
            <v>Oh</v>
          </cell>
          <cell r="G1064" t="str">
            <v>Tukang batu</v>
          </cell>
          <cell r="I1064">
            <v>44250</v>
          </cell>
          <cell r="J1064">
            <v>48675.000000000007</v>
          </cell>
        </row>
        <row r="1065">
          <cell r="E1065">
            <v>1E-3</v>
          </cell>
          <cell r="F1065" t="str">
            <v>Oh</v>
          </cell>
          <cell r="G1065" t="str">
            <v>Kepala Tukang Batu</v>
          </cell>
          <cell r="I1065">
            <v>47500</v>
          </cell>
          <cell r="J1065">
            <v>47.5</v>
          </cell>
        </row>
        <row r="1066">
          <cell r="E1066">
            <v>0.16</v>
          </cell>
          <cell r="F1066" t="str">
            <v>Oh</v>
          </cell>
          <cell r="G1066" t="str">
            <v>Mandor</v>
          </cell>
          <cell r="I1066">
            <v>0</v>
          </cell>
          <cell r="J1066">
            <v>0</v>
          </cell>
        </row>
        <row r="1067">
          <cell r="A1067" t="str">
            <v>J.1</v>
          </cell>
          <cell r="I1067" t="str">
            <v>Total  :</v>
          </cell>
          <cell r="J1067">
            <v>152672.5</v>
          </cell>
          <cell r="K1067">
            <v>1102400</v>
          </cell>
          <cell r="L1067">
            <v>1255072.5</v>
          </cell>
        </row>
        <row r="1068">
          <cell r="C1068" t="str">
            <v>J.2</v>
          </cell>
          <cell r="D1068" t="str">
            <v>MEMASANG 1 BUAT KLOSET JONGKOK PORSELEN</v>
          </cell>
        </row>
        <row r="1069">
          <cell r="E1069">
            <v>1</v>
          </cell>
          <cell r="F1069" t="str">
            <v>Bh</v>
          </cell>
          <cell r="G1069" t="str">
            <v>Kloset jongkok porselen</v>
          </cell>
          <cell r="I1069">
            <v>112500</v>
          </cell>
          <cell r="K1069">
            <v>112500</v>
          </cell>
        </row>
        <row r="1070">
          <cell r="E1070">
            <v>6</v>
          </cell>
          <cell r="F1070" t="str">
            <v>Kg</v>
          </cell>
          <cell r="G1070" t="str">
            <v>Semen Gresik</v>
          </cell>
          <cell r="I1070">
            <v>795</v>
          </cell>
          <cell r="K1070">
            <v>4770</v>
          </cell>
        </row>
        <row r="1071">
          <cell r="E1071">
            <v>0.01</v>
          </cell>
          <cell r="F1071" t="str">
            <v>M3</v>
          </cell>
          <cell r="G1071" t="str">
            <v>Pasir Pasangan</v>
          </cell>
          <cell r="I1071">
            <v>77500</v>
          </cell>
          <cell r="K1071">
            <v>775</v>
          </cell>
        </row>
        <row r="1072">
          <cell r="E1072">
            <v>1</v>
          </cell>
          <cell r="F1072" t="str">
            <v>Oh</v>
          </cell>
          <cell r="G1072" t="str">
            <v>Pekerja</v>
          </cell>
          <cell r="I1072">
            <v>31500</v>
          </cell>
          <cell r="J1072">
            <v>31500</v>
          </cell>
        </row>
        <row r="1073">
          <cell r="E1073">
            <v>1.5</v>
          </cell>
          <cell r="F1073" t="str">
            <v>Oh</v>
          </cell>
          <cell r="G1073" t="str">
            <v>Tukang batu</v>
          </cell>
          <cell r="I1073">
            <v>44250</v>
          </cell>
          <cell r="J1073">
            <v>66375</v>
          </cell>
        </row>
        <row r="1074">
          <cell r="E1074">
            <v>1.5</v>
          </cell>
          <cell r="F1074" t="str">
            <v>Oh</v>
          </cell>
          <cell r="G1074" t="str">
            <v>Kepala Tukang Batu</v>
          </cell>
          <cell r="I1074">
            <v>47500</v>
          </cell>
          <cell r="J1074">
            <v>71250</v>
          </cell>
        </row>
        <row r="1075">
          <cell r="E1075">
            <v>0.16</v>
          </cell>
          <cell r="F1075" t="str">
            <v>Oh</v>
          </cell>
          <cell r="G1075" t="str">
            <v>Mandor</v>
          </cell>
          <cell r="I1075">
            <v>0</v>
          </cell>
          <cell r="J1075">
            <v>0</v>
          </cell>
        </row>
        <row r="1076">
          <cell r="A1076" t="str">
            <v>J.2</v>
          </cell>
          <cell r="I1076" t="str">
            <v>Total  :</v>
          </cell>
          <cell r="J1076">
            <v>169125</v>
          </cell>
          <cell r="K1076">
            <v>118045</v>
          </cell>
          <cell r="L1076">
            <v>287170</v>
          </cell>
        </row>
        <row r="1077">
          <cell r="C1077" t="str">
            <v>J.3</v>
          </cell>
          <cell r="D1077" t="str">
            <v>MEMASANG 1 BUAH URINOIR KIA</v>
          </cell>
        </row>
        <row r="1078">
          <cell r="E1078">
            <v>1</v>
          </cell>
          <cell r="F1078" t="str">
            <v>Bh</v>
          </cell>
          <cell r="G1078" t="str">
            <v>Urinoir</v>
          </cell>
          <cell r="I1078">
            <v>345000</v>
          </cell>
          <cell r="K1078">
            <v>345000</v>
          </cell>
        </row>
        <row r="1079">
          <cell r="E1079" t="str">
            <v>30% x harga Urin</v>
          </cell>
          <cell r="G1079" t="str">
            <v>Perlengkapan</v>
          </cell>
          <cell r="I1079">
            <v>345000</v>
          </cell>
          <cell r="K1079">
            <v>103500</v>
          </cell>
        </row>
        <row r="1080">
          <cell r="E1080">
            <v>6</v>
          </cell>
          <cell r="F1080" t="str">
            <v>Kg</v>
          </cell>
          <cell r="G1080" t="str">
            <v>Semen Gresik</v>
          </cell>
          <cell r="I1080">
            <v>795</v>
          </cell>
          <cell r="K1080">
            <v>4770</v>
          </cell>
        </row>
        <row r="1081">
          <cell r="E1081">
            <v>0.01</v>
          </cell>
          <cell r="F1081" t="str">
            <v>M3</v>
          </cell>
          <cell r="G1081" t="str">
            <v>Pasir Pasangan</v>
          </cell>
          <cell r="I1081">
            <v>77500</v>
          </cell>
          <cell r="K1081">
            <v>775</v>
          </cell>
        </row>
        <row r="1082">
          <cell r="E1082">
            <v>1</v>
          </cell>
          <cell r="F1082" t="str">
            <v>Oh</v>
          </cell>
          <cell r="G1082" t="str">
            <v>Pekerja</v>
          </cell>
          <cell r="I1082">
            <v>31500</v>
          </cell>
          <cell r="J1082">
            <v>31500</v>
          </cell>
        </row>
        <row r="1083">
          <cell r="E1083">
            <v>1</v>
          </cell>
          <cell r="F1083" t="str">
            <v>Oh</v>
          </cell>
          <cell r="G1083" t="str">
            <v>Tukang batu</v>
          </cell>
          <cell r="I1083">
            <v>44250</v>
          </cell>
          <cell r="J1083">
            <v>44250</v>
          </cell>
        </row>
        <row r="1084">
          <cell r="E1084">
            <v>0.1</v>
          </cell>
          <cell r="F1084" t="str">
            <v>Oh</v>
          </cell>
          <cell r="G1084" t="str">
            <v>Kepala Tukang Batu</v>
          </cell>
          <cell r="I1084">
            <v>47500</v>
          </cell>
          <cell r="J1084">
            <v>4750</v>
          </cell>
        </row>
        <row r="1085">
          <cell r="E1085">
            <v>0.1</v>
          </cell>
          <cell r="F1085" t="str">
            <v>Oh</v>
          </cell>
          <cell r="G1085" t="str">
            <v>Mandor</v>
          </cell>
          <cell r="I1085">
            <v>0</v>
          </cell>
          <cell r="J1085">
            <v>0</v>
          </cell>
        </row>
        <row r="1086">
          <cell r="A1086" t="str">
            <v>J.3</v>
          </cell>
          <cell r="I1086" t="str">
            <v>Total  :</v>
          </cell>
          <cell r="J1086">
            <v>80500</v>
          </cell>
          <cell r="K1086">
            <v>454045</v>
          </cell>
          <cell r="L1086">
            <v>534545</v>
          </cell>
        </row>
        <row r="1087">
          <cell r="C1087" t="str">
            <v>J.4</v>
          </cell>
          <cell r="D1087" t="str">
            <v>MEMASANG 1 BUAH WASTAFEL KIA</v>
          </cell>
        </row>
        <row r="1088">
          <cell r="E1088">
            <v>1</v>
          </cell>
          <cell r="F1088" t="str">
            <v>Bh</v>
          </cell>
          <cell r="G1088" t="str">
            <v>Wastafel</v>
          </cell>
          <cell r="I1088">
            <v>177500</v>
          </cell>
          <cell r="K1088">
            <v>177500</v>
          </cell>
        </row>
        <row r="1089">
          <cell r="E1089" t="str">
            <v>12% x harga wast</v>
          </cell>
          <cell r="G1089" t="str">
            <v>Perlengkapan</v>
          </cell>
          <cell r="I1089">
            <v>177500</v>
          </cell>
          <cell r="K1089">
            <v>21300</v>
          </cell>
        </row>
        <row r="1090">
          <cell r="E1090">
            <v>6</v>
          </cell>
          <cell r="F1090" t="str">
            <v>Kg</v>
          </cell>
          <cell r="G1090" t="str">
            <v>Semen Gresik</v>
          </cell>
          <cell r="I1090">
            <v>795</v>
          </cell>
          <cell r="K1090">
            <v>4770</v>
          </cell>
        </row>
        <row r="1091">
          <cell r="E1091">
            <v>0.01</v>
          </cell>
          <cell r="F1091" t="str">
            <v>M3</v>
          </cell>
          <cell r="G1091" t="str">
            <v>Pasir Pasangan</v>
          </cell>
          <cell r="I1091">
            <v>77500</v>
          </cell>
          <cell r="K1091">
            <v>775</v>
          </cell>
        </row>
        <row r="1092">
          <cell r="E1092">
            <v>1.2</v>
          </cell>
          <cell r="F1092" t="str">
            <v>Oh</v>
          </cell>
          <cell r="G1092" t="str">
            <v>Pekerja</v>
          </cell>
          <cell r="I1092">
            <v>31500</v>
          </cell>
          <cell r="J1092">
            <v>37800</v>
          </cell>
        </row>
        <row r="1093">
          <cell r="E1093">
            <v>1.45</v>
          </cell>
          <cell r="F1093" t="str">
            <v>Oh</v>
          </cell>
          <cell r="G1093" t="str">
            <v>Tukang batu</v>
          </cell>
          <cell r="I1093">
            <v>44250</v>
          </cell>
          <cell r="J1093">
            <v>64162.5</v>
          </cell>
        </row>
        <row r="1094">
          <cell r="E1094">
            <v>0.15</v>
          </cell>
          <cell r="F1094" t="str">
            <v>Oh</v>
          </cell>
          <cell r="G1094" t="str">
            <v>Kepala Tukang Batu</v>
          </cell>
          <cell r="I1094">
            <v>47500</v>
          </cell>
          <cell r="J1094">
            <v>7125</v>
          </cell>
        </row>
        <row r="1095">
          <cell r="E1095">
            <v>0.1</v>
          </cell>
          <cell r="F1095" t="str">
            <v>Oh</v>
          </cell>
          <cell r="G1095" t="str">
            <v>Mandor</v>
          </cell>
          <cell r="I1095">
            <v>0</v>
          </cell>
          <cell r="J1095">
            <v>0</v>
          </cell>
        </row>
        <row r="1096">
          <cell r="A1096" t="str">
            <v>J.4</v>
          </cell>
          <cell r="I1096" t="str">
            <v>Total  :</v>
          </cell>
          <cell r="J1096">
            <v>109087.5</v>
          </cell>
          <cell r="K1096">
            <v>204345</v>
          </cell>
          <cell r="L1096">
            <v>313432.5</v>
          </cell>
        </row>
        <row r="1097">
          <cell r="C1097" t="str">
            <v>J.5</v>
          </cell>
          <cell r="D1097" t="str">
            <v>MEMASANG 1 BUAH BAK MANDI FIBREGLASS, VOLUME 0,30 M3</v>
          </cell>
        </row>
        <row r="1098">
          <cell r="E1098">
            <v>1</v>
          </cell>
          <cell r="F1098" t="str">
            <v>Bh</v>
          </cell>
          <cell r="G1098" t="str">
            <v>Bak Mandi (Fiber) 70x70x66 cm</v>
          </cell>
          <cell r="I1098">
            <v>155000</v>
          </cell>
          <cell r="K1098">
            <v>155000</v>
          </cell>
        </row>
        <row r="1099">
          <cell r="E1099" t="str">
            <v>18% x harga wast</v>
          </cell>
          <cell r="G1099" t="str">
            <v>Perlengkapan</v>
          </cell>
          <cell r="I1099">
            <v>155000</v>
          </cell>
          <cell r="K1099">
            <v>27900</v>
          </cell>
        </row>
        <row r="1100">
          <cell r="E1100">
            <v>1.8</v>
          </cell>
          <cell r="F1100" t="str">
            <v>Oh</v>
          </cell>
          <cell r="G1100" t="str">
            <v>Pekerja</v>
          </cell>
          <cell r="I1100">
            <v>31500</v>
          </cell>
          <cell r="J1100">
            <v>56700</v>
          </cell>
        </row>
        <row r="1101">
          <cell r="E1101">
            <v>2.7</v>
          </cell>
          <cell r="F1101" t="str">
            <v>Oh</v>
          </cell>
          <cell r="G1101" t="str">
            <v>Tukang batu</v>
          </cell>
          <cell r="I1101">
            <v>44250</v>
          </cell>
          <cell r="J1101">
            <v>119475.00000000001</v>
          </cell>
        </row>
        <row r="1102">
          <cell r="E1102">
            <v>0.54</v>
          </cell>
          <cell r="F1102" t="str">
            <v>Oh</v>
          </cell>
          <cell r="G1102" t="str">
            <v>Kepala Tukang Batu</v>
          </cell>
          <cell r="I1102">
            <v>47500</v>
          </cell>
          <cell r="J1102">
            <v>25650</v>
          </cell>
        </row>
        <row r="1103">
          <cell r="E1103">
            <v>0.11</v>
          </cell>
          <cell r="F1103" t="str">
            <v>Oh</v>
          </cell>
          <cell r="G1103" t="str">
            <v>Mandor</v>
          </cell>
          <cell r="I1103">
            <v>0</v>
          </cell>
          <cell r="J1103">
            <v>0</v>
          </cell>
        </row>
        <row r="1104">
          <cell r="A1104" t="str">
            <v>J.5</v>
          </cell>
          <cell r="I1104" t="str">
            <v>Total  :</v>
          </cell>
          <cell r="J1104">
            <v>201825</v>
          </cell>
          <cell r="K1104">
            <v>182900</v>
          </cell>
          <cell r="L1104">
            <v>384725</v>
          </cell>
        </row>
        <row r="1105">
          <cell r="C1105" t="str">
            <v>J.6</v>
          </cell>
          <cell r="D1105" t="str">
            <v>PASANG 1 BH BAK KONTROL PASANGAN BATU BATA 30 x 30/ T 35 CM</v>
          </cell>
        </row>
        <row r="1106">
          <cell r="E1106">
            <v>0.14499999999999999</v>
          </cell>
          <cell r="F1106" t="str">
            <v>M3</v>
          </cell>
          <cell r="G1106" t="str">
            <v>Bata merah 5 x 11 x 22 cm</v>
          </cell>
          <cell r="I1106">
            <v>387.5</v>
          </cell>
          <cell r="K1106">
            <v>56.187499999999993</v>
          </cell>
        </row>
        <row r="1107">
          <cell r="E1107">
            <v>44</v>
          </cell>
          <cell r="F1107" t="str">
            <v>Kg</v>
          </cell>
          <cell r="G1107" t="str">
            <v>Semen Gresik</v>
          </cell>
          <cell r="I1107">
            <v>795</v>
          </cell>
          <cell r="K1107">
            <v>34980</v>
          </cell>
        </row>
        <row r="1108">
          <cell r="E1108">
            <v>7.0000000000000007E-2</v>
          </cell>
          <cell r="F1108" t="str">
            <v>M3</v>
          </cell>
          <cell r="G1108" t="str">
            <v>Pasir Pasangan</v>
          </cell>
          <cell r="I1108">
            <v>77500</v>
          </cell>
          <cell r="K1108">
            <v>5425.0000000000009</v>
          </cell>
        </row>
        <row r="1109">
          <cell r="E1109">
            <v>7.0000000000000007E-2</v>
          </cell>
          <cell r="F1109" t="str">
            <v>M3</v>
          </cell>
          <cell r="G1109" t="str">
            <v>Koral Beton</v>
          </cell>
          <cell r="I1109">
            <v>77500</v>
          </cell>
          <cell r="K1109">
            <v>5425.0000000000009</v>
          </cell>
        </row>
        <row r="1110">
          <cell r="E1110">
            <v>0.6</v>
          </cell>
          <cell r="F1110" t="str">
            <v>Kg</v>
          </cell>
          <cell r="G1110" t="str">
            <v>Besi beton</v>
          </cell>
          <cell r="I1110">
            <v>3677.4375</v>
          </cell>
          <cell r="K1110">
            <v>2206.4625000000001</v>
          </cell>
        </row>
        <row r="1111">
          <cell r="E1111">
            <v>0.06</v>
          </cell>
          <cell r="F1111" t="str">
            <v>M3</v>
          </cell>
          <cell r="G1111" t="str">
            <v>Pasir Beton</v>
          </cell>
          <cell r="I1111">
            <v>77500</v>
          </cell>
          <cell r="K1111">
            <v>4650</v>
          </cell>
        </row>
        <row r="1112">
          <cell r="E1112">
            <v>3.2</v>
          </cell>
          <cell r="F1112" t="str">
            <v>Oh</v>
          </cell>
          <cell r="G1112" t="str">
            <v>Pekerja</v>
          </cell>
          <cell r="I1112">
            <v>31500</v>
          </cell>
          <cell r="J1112">
            <v>100800</v>
          </cell>
        </row>
        <row r="1113">
          <cell r="E1113">
            <v>1.0149999999999999</v>
          </cell>
          <cell r="F1113" t="str">
            <v>Oh</v>
          </cell>
          <cell r="G1113" t="str">
            <v>Tukang batu</v>
          </cell>
          <cell r="I1113">
            <v>44250</v>
          </cell>
          <cell r="J1113">
            <v>44913.749999999993</v>
          </cell>
        </row>
        <row r="1114">
          <cell r="E1114">
            <v>1.5E-3</v>
          </cell>
          <cell r="F1114" t="str">
            <v>Oh</v>
          </cell>
          <cell r="G1114" t="str">
            <v>Kepala Tukang Batu</v>
          </cell>
          <cell r="I1114">
            <v>47500</v>
          </cell>
          <cell r="J1114">
            <v>71.25</v>
          </cell>
        </row>
        <row r="1115">
          <cell r="E1115">
            <v>1.6E-2</v>
          </cell>
          <cell r="F1115" t="str">
            <v>Oh</v>
          </cell>
          <cell r="G1115" t="str">
            <v>Mandor</v>
          </cell>
          <cell r="I1115">
            <v>0</v>
          </cell>
          <cell r="J1115">
            <v>0</v>
          </cell>
        </row>
        <row r="1116">
          <cell r="A1116" t="str">
            <v>J.6</v>
          </cell>
          <cell r="I1116" t="str">
            <v>Total  :</v>
          </cell>
          <cell r="J1116">
            <v>145785</v>
          </cell>
          <cell r="K1116">
            <v>52742.65</v>
          </cell>
          <cell r="L1116">
            <v>198527.65</v>
          </cell>
        </row>
        <row r="1117">
          <cell r="C1117" t="str">
            <v>J.7</v>
          </cell>
          <cell r="D1117" t="str">
            <v>MEMASANG 1 M' PIPA GALVANIS Ø 0,5" - 1"</v>
          </cell>
        </row>
        <row r="1118">
          <cell r="E1118">
            <v>1.2</v>
          </cell>
          <cell r="F1118" t="str">
            <v>M'</v>
          </cell>
          <cell r="G1118" t="str">
            <v>Pipa Galvani Ø ¾" / 6m'</v>
          </cell>
          <cell r="I1118">
            <v>72500</v>
          </cell>
          <cell r="K1118">
            <v>87000</v>
          </cell>
        </row>
        <row r="1119">
          <cell r="E1119" t="str">
            <v>35% x harga pipa</v>
          </cell>
          <cell r="G1119" t="str">
            <v>Perlengkapan</v>
          </cell>
          <cell r="I1119">
            <v>72500</v>
          </cell>
          <cell r="K1119">
            <v>25375</v>
          </cell>
        </row>
        <row r="1120">
          <cell r="E1120">
            <v>5.3999999999999999E-2</v>
          </cell>
          <cell r="F1120" t="str">
            <v>Oh</v>
          </cell>
          <cell r="G1120" t="str">
            <v>Pekerja</v>
          </cell>
          <cell r="I1120">
            <v>31500</v>
          </cell>
          <cell r="J1120">
            <v>1701</v>
          </cell>
        </row>
        <row r="1121">
          <cell r="E1121">
            <v>0.09</v>
          </cell>
          <cell r="F1121" t="str">
            <v>Oh</v>
          </cell>
          <cell r="G1121" t="str">
            <v>Tukang batu</v>
          </cell>
          <cell r="I1121">
            <v>44250</v>
          </cell>
          <cell r="J1121">
            <v>3982.5</v>
          </cell>
        </row>
        <row r="1122">
          <cell r="E1122">
            <v>8.9999999999999993E-3</v>
          </cell>
          <cell r="F1122" t="str">
            <v>Oh</v>
          </cell>
          <cell r="G1122" t="str">
            <v>Kepala Tukang Batu</v>
          </cell>
          <cell r="I1122">
            <v>47500</v>
          </cell>
          <cell r="J1122">
            <v>427.49999999999994</v>
          </cell>
        </row>
        <row r="1123">
          <cell r="E1123">
            <v>2.7E-2</v>
          </cell>
          <cell r="F1123" t="str">
            <v>Oh</v>
          </cell>
          <cell r="G1123" t="str">
            <v>Mandor</v>
          </cell>
          <cell r="I1123">
            <v>0</v>
          </cell>
          <cell r="J1123">
            <v>0</v>
          </cell>
        </row>
        <row r="1124">
          <cell r="A1124" t="str">
            <v>J.7</v>
          </cell>
          <cell r="I1124" t="str">
            <v>Total  :</v>
          </cell>
          <cell r="J1124">
            <v>6111</v>
          </cell>
          <cell r="K1124">
            <v>112375</v>
          </cell>
          <cell r="L1124">
            <v>118486</v>
          </cell>
        </row>
        <row r="1125">
          <cell r="C1125" t="str">
            <v>J.8</v>
          </cell>
          <cell r="D1125" t="str">
            <v>MEMASANG 1 M' PIPA GALVANIS Ø 1,5" - 3"</v>
          </cell>
        </row>
        <row r="1126">
          <cell r="E1126">
            <v>1.2</v>
          </cell>
          <cell r="F1126" t="str">
            <v>M'</v>
          </cell>
          <cell r="G1126" t="str">
            <v>Pipa Galvani Ø 2" / 6m'</v>
          </cell>
          <cell r="I1126">
            <v>205000</v>
          </cell>
          <cell r="K1126">
            <v>246000</v>
          </cell>
        </row>
        <row r="1127">
          <cell r="E1127" t="str">
            <v>35% x harga pipa</v>
          </cell>
          <cell r="G1127" t="str">
            <v>Perlengkapan</v>
          </cell>
          <cell r="I1127">
            <v>205000</v>
          </cell>
          <cell r="K1127">
            <v>71750</v>
          </cell>
        </row>
        <row r="1128">
          <cell r="E1128">
            <v>0.108</v>
          </cell>
          <cell r="F1128" t="str">
            <v>Oh</v>
          </cell>
          <cell r="G1128" t="str">
            <v>Pekerja</v>
          </cell>
          <cell r="I1128">
            <v>31500</v>
          </cell>
          <cell r="J1128">
            <v>3402</v>
          </cell>
        </row>
        <row r="1129">
          <cell r="E1129">
            <v>0.18</v>
          </cell>
          <cell r="F1129" t="str">
            <v>Oh</v>
          </cell>
          <cell r="G1129" t="str">
            <v>Tukang batu</v>
          </cell>
          <cell r="I1129">
            <v>44250</v>
          </cell>
          <cell r="J1129">
            <v>7965</v>
          </cell>
        </row>
        <row r="1130">
          <cell r="E1130">
            <v>1.7999999999999999E-2</v>
          </cell>
          <cell r="F1130" t="str">
            <v>Oh</v>
          </cell>
          <cell r="G1130" t="str">
            <v>Kepala Tukang Batu</v>
          </cell>
          <cell r="I1130">
            <v>47500</v>
          </cell>
          <cell r="J1130">
            <v>854.99999999999989</v>
          </cell>
        </row>
        <row r="1131">
          <cell r="E1131">
            <v>5.4000000000000003E-3</v>
          </cell>
          <cell r="F1131" t="str">
            <v>Oh</v>
          </cell>
          <cell r="G1131" t="str">
            <v>Mandor</v>
          </cell>
          <cell r="I1131">
            <v>0</v>
          </cell>
          <cell r="J1131">
            <v>0</v>
          </cell>
        </row>
        <row r="1132">
          <cell r="A1132" t="str">
            <v>J.8</v>
          </cell>
          <cell r="I1132" t="str">
            <v>Total  :</v>
          </cell>
          <cell r="J1132">
            <v>12222</v>
          </cell>
          <cell r="K1132">
            <v>317750</v>
          </cell>
          <cell r="L1132">
            <v>329972</v>
          </cell>
        </row>
        <row r="1133">
          <cell r="C1133" t="str">
            <v>J.9</v>
          </cell>
          <cell r="D1133" t="str">
            <v>MEMASANG 1 M' PIPA PVC TIPE AW Ø 0,5" - 1,5"</v>
          </cell>
        </row>
        <row r="1134">
          <cell r="E1134">
            <v>1.2</v>
          </cell>
          <cell r="F1134" t="str">
            <v>M'</v>
          </cell>
          <cell r="G1134" t="str">
            <v>Pipa PVC tipe AW Ø 1"  P = 4 m</v>
          </cell>
          <cell r="I1134">
            <v>27750</v>
          </cell>
          <cell r="K1134">
            <v>33300</v>
          </cell>
        </row>
        <row r="1135">
          <cell r="E1135" t="str">
            <v>35% x harga pipa</v>
          </cell>
          <cell r="G1135" t="str">
            <v>Perlengkapan</v>
          </cell>
          <cell r="I1135">
            <v>27750</v>
          </cell>
          <cell r="K1135">
            <v>9712.5</v>
          </cell>
        </row>
        <row r="1136">
          <cell r="E1136">
            <v>3.5999999999999997E-2</v>
          </cell>
          <cell r="F1136" t="str">
            <v>Oh</v>
          </cell>
          <cell r="G1136" t="str">
            <v>Pekerja</v>
          </cell>
          <cell r="I1136">
            <v>31500</v>
          </cell>
          <cell r="J1136">
            <v>1134</v>
          </cell>
        </row>
        <row r="1137">
          <cell r="E1137">
            <v>0.06</v>
          </cell>
          <cell r="F1137" t="str">
            <v>Oh</v>
          </cell>
          <cell r="G1137" t="str">
            <v>Tukang batu</v>
          </cell>
          <cell r="I1137">
            <v>44250</v>
          </cell>
          <cell r="J1137">
            <v>2655</v>
          </cell>
        </row>
        <row r="1138">
          <cell r="E1138">
            <v>6.0000000000000001E-3</v>
          </cell>
          <cell r="F1138" t="str">
            <v>Oh</v>
          </cell>
          <cell r="G1138" t="str">
            <v>Kepala tukang batu</v>
          </cell>
          <cell r="I1138">
            <v>47500</v>
          </cell>
          <cell r="J1138">
            <v>285</v>
          </cell>
        </row>
        <row r="1139">
          <cell r="E1139">
            <v>1.8E-3</v>
          </cell>
          <cell r="F1139" t="str">
            <v>Oh</v>
          </cell>
          <cell r="G1139" t="str">
            <v>Mandor</v>
          </cell>
          <cell r="I1139">
            <v>0</v>
          </cell>
          <cell r="J1139">
            <v>0</v>
          </cell>
        </row>
        <row r="1140">
          <cell r="A1140" t="str">
            <v>J.9</v>
          </cell>
          <cell r="I1140" t="str">
            <v>Total  :</v>
          </cell>
          <cell r="J1140">
            <v>4074</v>
          </cell>
          <cell r="K1140">
            <v>43012.5</v>
          </cell>
          <cell r="L1140">
            <v>47086.5</v>
          </cell>
        </row>
        <row r="1141">
          <cell r="C1141" t="str">
            <v>J.10</v>
          </cell>
          <cell r="D1141" t="str">
            <v xml:space="preserve">MEMASANG 1 M' PIPA PVC TIPE AW Ø 2" </v>
          </cell>
        </row>
        <row r="1142">
          <cell r="E1142">
            <v>1.2</v>
          </cell>
          <cell r="F1142" t="str">
            <v>M'</v>
          </cell>
          <cell r="G1142" t="str">
            <v>Pipa PVC tipe AW Ø 2"  P = 4 m</v>
          </cell>
          <cell r="I1142">
            <v>75000</v>
          </cell>
          <cell r="K1142">
            <v>90000</v>
          </cell>
        </row>
        <row r="1143">
          <cell r="E1143" t="str">
            <v>35% x harga pipa</v>
          </cell>
          <cell r="G1143" t="str">
            <v>Perlengkapan</v>
          </cell>
          <cell r="I1143">
            <v>75000</v>
          </cell>
          <cell r="K1143">
            <v>26250</v>
          </cell>
        </row>
        <row r="1144">
          <cell r="E1144">
            <v>5.3999999999999999E-2</v>
          </cell>
          <cell r="F1144" t="str">
            <v>Oh</v>
          </cell>
          <cell r="G1144" t="str">
            <v>Pekerja</v>
          </cell>
          <cell r="I1144">
            <v>31500</v>
          </cell>
          <cell r="J1144">
            <v>1701</v>
          </cell>
        </row>
        <row r="1145">
          <cell r="E1145">
            <v>0.09</v>
          </cell>
          <cell r="F1145" t="str">
            <v>Oh</v>
          </cell>
          <cell r="G1145" t="str">
            <v>Tukang batu</v>
          </cell>
          <cell r="I1145">
            <v>44250</v>
          </cell>
          <cell r="J1145">
            <v>3982.5</v>
          </cell>
        </row>
        <row r="1146">
          <cell r="E1146">
            <v>8.9999999999999993E-3</v>
          </cell>
          <cell r="F1146" t="str">
            <v>Oh</v>
          </cell>
          <cell r="G1146" t="str">
            <v>Kepala Tukang Batu</v>
          </cell>
          <cell r="I1146">
            <v>47500</v>
          </cell>
          <cell r="J1146">
            <v>427.49999999999994</v>
          </cell>
        </row>
        <row r="1147">
          <cell r="E1147">
            <v>2.7000000000000001E-3</v>
          </cell>
          <cell r="F1147" t="str">
            <v>Oh</v>
          </cell>
          <cell r="G1147" t="str">
            <v>Mandor</v>
          </cell>
          <cell r="I1147">
            <v>0</v>
          </cell>
          <cell r="J1147">
            <v>0</v>
          </cell>
        </row>
        <row r="1148">
          <cell r="A1148" t="str">
            <v>J.10</v>
          </cell>
          <cell r="I1148" t="str">
            <v>Total  :</v>
          </cell>
          <cell r="J1148">
            <v>6111</v>
          </cell>
          <cell r="K1148">
            <v>116250</v>
          </cell>
          <cell r="L1148">
            <v>122361</v>
          </cell>
        </row>
        <row r="1149">
          <cell r="C1149" t="str">
            <v>J.11</v>
          </cell>
          <cell r="D1149" t="str">
            <v>MEMASANG 1 M' PIPA PVC TIPE AW Ø 3" - 4"</v>
          </cell>
        </row>
        <row r="1150">
          <cell r="E1150">
            <v>1.2</v>
          </cell>
          <cell r="F1150" t="str">
            <v>M'</v>
          </cell>
          <cell r="G1150" t="str">
            <v>Pipa PVC tipe AW Ø 4" P = 4 m</v>
          </cell>
          <cell r="I1150">
            <v>172500</v>
          </cell>
          <cell r="K1150">
            <v>207000</v>
          </cell>
        </row>
        <row r="1151">
          <cell r="E1151" t="str">
            <v>35% x harga pipa</v>
          </cell>
          <cell r="G1151" t="str">
            <v>Perlengkapan</v>
          </cell>
          <cell r="I1151">
            <v>172500</v>
          </cell>
          <cell r="K1151">
            <v>60374.999999999993</v>
          </cell>
        </row>
        <row r="1152">
          <cell r="E1152">
            <v>8.1000000000000003E-2</v>
          </cell>
          <cell r="F1152" t="str">
            <v>Oh</v>
          </cell>
          <cell r="G1152" t="str">
            <v>Pekerja</v>
          </cell>
          <cell r="I1152">
            <v>31500</v>
          </cell>
          <cell r="J1152">
            <v>2551.5</v>
          </cell>
        </row>
        <row r="1153">
          <cell r="E1153">
            <v>0.13500000000000001</v>
          </cell>
          <cell r="F1153" t="str">
            <v>Oh</v>
          </cell>
          <cell r="G1153" t="str">
            <v>Tukang batu</v>
          </cell>
          <cell r="I1153">
            <v>44250</v>
          </cell>
          <cell r="J1153">
            <v>5973.75</v>
          </cell>
        </row>
        <row r="1154">
          <cell r="E1154">
            <v>1.35E-2</v>
          </cell>
          <cell r="F1154" t="str">
            <v>Oh</v>
          </cell>
          <cell r="G1154" t="str">
            <v>Kepala Tukang Batu</v>
          </cell>
          <cell r="I1154">
            <v>47500</v>
          </cell>
          <cell r="J1154">
            <v>641.25</v>
          </cell>
        </row>
        <row r="1155">
          <cell r="E1155">
            <v>4.1000000000000003E-3</v>
          </cell>
          <cell r="F1155" t="str">
            <v>Oh</v>
          </cell>
          <cell r="G1155" t="str">
            <v>Mandor</v>
          </cell>
          <cell r="I1155">
            <v>0</v>
          </cell>
          <cell r="J1155">
            <v>0</v>
          </cell>
        </row>
        <row r="1156">
          <cell r="A1156" t="str">
            <v>J.11</v>
          </cell>
          <cell r="I1156" t="str">
            <v>Total  :</v>
          </cell>
          <cell r="J1156">
            <v>9166.5</v>
          </cell>
          <cell r="K1156">
            <v>267375</v>
          </cell>
          <cell r="L1156">
            <v>276541.5</v>
          </cell>
        </row>
        <row r="1157">
          <cell r="C1157" t="str">
            <v>J.12</v>
          </cell>
          <cell r="D1157" t="str">
            <v>MEMASANG 1 BUAH KRAN  Ø 0,75" ATAU 0,5"</v>
          </cell>
        </row>
        <row r="1158">
          <cell r="E1158">
            <v>1</v>
          </cell>
          <cell r="F1158" t="str">
            <v>Bh</v>
          </cell>
          <cell r="G1158" t="str">
            <v>Keran Air 1/2"</v>
          </cell>
          <cell r="I1158">
            <v>18750</v>
          </cell>
          <cell r="K1158">
            <v>18750</v>
          </cell>
        </row>
        <row r="1159">
          <cell r="E1159">
            <v>2.5000000000000001E-2</v>
          </cell>
          <cell r="F1159" t="str">
            <v>Bh</v>
          </cell>
          <cell r="G1159" t="str">
            <v>Seal tape</v>
          </cell>
          <cell r="I1159">
            <v>1750</v>
          </cell>
          <cell r="K1159">
            <v>43.75</v>
          </cell>
        </row>
        <row r="1160">
          <cell r="E1160">
            <v>0.01</v>
          </cell>
          <cell r="F1160" t="str">
            <v>Oh</v>
          </cell>
          <cell r="G1160" t="str">
            <v>Pekerja</v>
          </cell>
          <cell r="I1160">
            <v>31500</v>
          </cell>
          <cell r="J1160">
            <v>315</v>
          </cell>
        </row>
        <row r="1161">
          <cell r="E1161">
            <v>0.1</v>
          </cell>
          <cell r="F1161" t="str">
            <v>Oh</v>
          </cell>
          <cell r="G1161" t="str">
            <v>Tukang batu</v>
          </cell>
          <cell r="I1161">
            <v>44250</v>
          </cell>
          <cell r="J1161">
            <v>4425</v>
          </cell>
        </row>
        <row r="1162">
          <cell r="E1162">
            <v>0.01</v>
          </cell>
          <cell r="F1162" t="str">
            <v>Oh</v>
          </cell>
          <cell r="G1162" t="str">
            <v>Kepala Tukang Batu</v>
          </cell>
          <cell r="I1162">
            <v>47500</v>
          </cell>
          <cell r="J1162">
            <v>475</v>
          </cell>
        </row>
        <row r="1163">
          <cell r="E1163">
            <v>5.0000000000000001E-3</v>
          </cell>
          <cell r="F1163" t="str">
            <v>Oh</v>
          </cell>
          <cell r="G1163" t="str">
            <v>Mandor</v>
          </cell>
          <cell r="I1163">
            <v>0</v>
          </cell>
          <cell r="J1163">
            <v>0</v>
          </cell>
        </row>
        <row r="1164">
          <cell r="A1164" t="str">
            <v>J.12</v>
          </cell>
          <cell r="I1164" t="str">
            <v>Total  :</v>
          </cell>
          <cell r="J1164">
            <v>5215</v>
          </cell>
          <cell r="K1164">
            <v>18793.75</v>
          </cell>
          <cell r="L1164">
            <v>24008.75</v>
          </cell>
        </row>
        <row r="1166">
          <cell r="C1166" t="str">
            <v>K.</v>
          </cell>
          <cell r="D1166" t="str">
            <v>PEKERJAAN BESI DAN ALUMINIUM</v>
          </cell>
        </row>
        <row r="1167">
          <cell r="C1167" t="str">
            <v>K.1</v>
          </cell>
          <cell r="D1167" t="str">
            <v>1 KG PASANG RANGKA ATAP BAJA</v>
          </cell>
        </row>
        <row r="1168">
          <cell r="E1168">
            <v>1.1000000000000001</v>
          </cell>
          <cell r="F1168" t="str">
            <v>Kg</v>
          </cell>
          <cell r="G1168" t="str">
            <v>Besi Profil WF</v>
          </cell>
          <cell r="I1168">
            <v>7250</v>
          </cell>
          <cell r="K1168">
            <v>7975.0000000000009</v>
          </cell>
        </row>
        <row r="1169">
          <cell r="E1169">
            <v>0.08</v>
          </cell>
          <cell r="F1169" t="str">
            <v>Kg</v>
          </cell>
          <cell r="G1169" t="str">
            <v>Cat Meni besi</v>
          </cell>
          <cell r="I1169">
            <v>12500</v>
          </cell>
          <cell r="K1169">
            <v>1000</v>
          </cell>
        </row>
        <row r="1170">
          <cell r="E1170">
            <v>6.0000000000000001E-3</v>
          </cell>
          <cell r="F1170" t="str">
            <v>Oh</v>
          </cell>
          <cell r="G1170" t="str">
            <v>Pekerja</v>
          </cell>
          <cell r="I1170">
            <v>31500</v>
          </cell>
          <cell r="J1170">
            <v>189</v>
          </cell>
        </row>
        <row r="1171">
          <cell r="E1171">
            <v>0.06</v>
          </cell>
          <cell r="F1171" t="str">
            <v>Oh</v>
          </cell>
          <cell r="G1171" t="str">
            <v>Tukang besi</v>
          </cell>
          <cell r="I1171">
            <v>42500</v>
          </cell>
          <cell r="J1171">
            <v>2550</v>
          </cell>
        </row>
        <row r="1172">
          <cell r="E1172">
            <v>6.0000000000000001E-3</v>
          </cell>
          <cell r="F1172" t="str">
            <v>Oh</v>
          </cell>
          <cell r="G1172" t="str">
            <v>Kepala Tukang Besi</v>
          </cell>
          <cell r="I1172">
            <v>47500</v>
          </cell>
          <cell r="J1172">
            <v>285</v>
          </cell>
        </row>
        <row r="1173">
          <cell r="E1173">
            <v>2.9999999999999997E-4</v>
          </cell>
          <cell r="F1173" t="str">
            <v>Oh</v>
          </cell>
          <cell r="G1173" t="str">
            <v>Mandor</v>
          </cell>
          <cell r="I1173">
            <v>0</v>
          </cell>
          <cell r="J1173">
            <v>0</v>
          </cell>
        </row>
        <row r="1174">
          <cell r="A1174" t="str">
            <v>K.1</v>
          </cell>
          <cell r="I1174" t="str">
            <v>Total  :</v>
          </cell>
          <cell r="J1174">
            <v>3024</v>
          </cell>
          <cell r="K1174">
            <v>8975</v>
          </cell>
          <cell r="L1174">
            <v>11999</v>
          </cell>
        </row>
        <row r="1175">
          <cell r="C1175" t="str">
            <v>K.2</v>
          </cell>
          <cell r="D1175" t="str">
            <v>1 M2  PASANG JENDELA NAKO</v>
          </cell>
        </row>
        <row r="1176">
          <cell r="E1176">
            <v>1.1000000000000001</v>
          </cell>
          <cell r="F1176" t="str">
            <v>M2</v>
          </cell>
          <cell r="G1176" t="str">
            <v>Nako + Tralis</v>
          </cell>
          <cell r="I1176">
            <v>95100</v>
          </cell>
          <cell r="K1176">
            <v>104610.00000000001</v>
          </cell>
        </row>
        <row r="1177">
          <cell r="E1177">
            <v>0.02</v>
          </cell>
          <cell r="F1177" t="str">
            <v>Kg</v>
          </cell>
          <cell r="G1177" t="str">
            <v>Paku List</v>
          </cell>
          <cell r="I1177">
            <v>14500</v>
          </cell>
          <cell r="K1177">
            <v>290</v>
          </cell>
        </row>
        <row r="1178">
          <cell r="E1178">
            <v>2.5000000000000001E-2</v>
          </cell>
          <cell r="F1178" t="str">
            <v>M2</v>
          </cell>
          <cell r="G1178" t="str">
            <v>Besi strip</v>
          </cell>
          <cell r="I1178">
            <v>16500</v>
          </cell>
          <cell r="K1178">
            <v>412.5</v>
          </cell>
        </row>
        <row r="1179">
          <cell r="E1179">
            <v>0.2</v>
          </cell>
          <cell r="F1179" t="str">
            <v>Oh</v>
          </cell>
          <cell r="G1179" t="str">
            <v>Pekerja</v>
          </cell>
          <cell r="I1179">
            <v>31500</v>
          </cell>
          <cell r="J1179">
            <v>6300</v>
          </cell>
        </row>
        <row r="1180">
          <cell r="E1180">
            <v>0.2</v>
          </cell>
          <cell r="F1180" t="str">
            <v>Oh</v>
          </cell>
          <cell r="G1180" t="str">
            <v>Tukang besi</v>
          </cell>
          <cell r="I1180">
            <v>42500</v>
          </cell>
          <cell r="J1180">
            <v>8500</v>
          </cell>
        </row>
        <row r="1181">
          <cell r="E1181">
            <v>0.02</v>
          </cell>
          <cell r="F1181" t="str">
            <v>Oh</v>
          </cell>
          <cell r="G1181" t="str">
            <v>Kepala Tukang Besi</v>
          </cell>
          <cell r="I1181">
            <v>47500</v>
          </cell>
          <cell r="J1181">
            <v>950</v>
          </cell>
        </row>
        <row r="1182">
          <cell r="E1182">
            <v>1E-3</v>
          </cell>
          <cell r="F1182" t="str">
            <v>Oh</v>
          </cell>
          <cell r="G1182" t="str">
            <v>Mandor</v>
          </cell>
          <cell r="I1182">
            <v>0</v>
          </cell>
          <cell r="J1182">
            <v>0</v>
          </cell>
        </row>
        <row r="1183">
          <cell r="A1183" t="str">
            <v>K.2</v>
          </cell>
          <cell r="I1183" t="str">
            <v>Total  :</v>
          </cell>
          <cell r="J1183">
            <v>15750</v>
          </cell>
          <cell r="K1183">
            <v>105312.50000000001</v>
          </cell>
          <cell r="L1183">
            <v>121062.50000000001</v>
          </cell>
        </row>
        <row r="1184">
          <cell r="C1184" t="str">
            <v>K.3</v>
          </cell>
          <cell r="D1184" t="str">
            <v>1 M1  PASANG TALANG DATAR, SENG BJLS 28</v>
          </cell>
        </row>
        <row r="1185">
          <cell r="E1185">
            <v>0.5</v>
          </cell>
          <cell r="F1185" t="str">
            <v>Lbr</v>
          </cell>
          <cell r="G1185" t="str">
            <v>Seng plat 3" x 6" BJLS 28</v>
          </cell>
          <cell r="I1185">
            <v>34500</v>
          </cell>
          <cell r="K1185">
            <v>17250</v>
          </cell>
        </row>
        <row r="1186">
          <cell r="E1186">
            <v>1.4999999999999999E-2</v>
          </cell>
          <cell r="F1186" t="str">
            <v>Kg</v>
          </cell>
          <cell r="G1186" t="str">
            <v>Paku list</v>
          </cell>
          <cell r="I1186">
            <v>14500</v>
          </cell>
          <cell r="K1186">
            <v>217.5</v>
          </cell>
        </row>
        <row r="1187">
          <cell r="E1187">
            <v>9.5999999999999992E-3</v>
          </cell>
          <cell r="F1187" t="str">
            <v>M3</v>
          </cell>
          <cell r="G1187" t="str">
            <v>Kayu Kamper Papan 3/20</v>
          </cell>
          <cell r="I1187">
            <v>5000000</v>
          </cell>
          <cell r="K1187">
            <v>47999.999999999993</v>
          </cell>
        </row>
        <row r="1188">
          <cell r="E1188">
            <v>0.25</v>
          </cell>
          <cell r="F1188" t="str">
            <v>Kg</v>
          </cell>
          <cell r="G1188" t="str">
            <v>Cat Meni besi</v>
          </cell>
          <cell r="I1188">
            <v>12500</v>
          </cell>
          <cell r="K1188">
            <v>3125</v>
          </cell>
        </row>
        <row r="1189">
          <cell r="E1189">
            <v>0.15</v>
          </cell>
          <cell r="F1189" t="str">
            <v>Oh</v>
          </cell>
          <cell r="G1189" t="str">
            <v>Pekerja</v>
          </cell>
          <cell r="I1189">
            <v>31500</v>
          </cell>
          <cell r="J1189">
            <v>4725</v>
          </cell>
        </row>
        <row r="1190">
          <cell r="E1190">
            <v>0.4</v>
          </cell>
          <cell r="F1190" t="str">
            <v>Oh</v>
          </cell>
          <cell r="G1190" t="str">
            <v>Tukang besi</v>
          </cell>
          <cell r="I1190">
            <v>42500</v>
          </cell>
          <cell r="J1190">
            <v>17000</v>
          </cell>
        </row>
        <row r="1191">
          <cell r="E1191">
            <v>2.5000000000000001E-2</v>
          </cell>
          <cell r="F1191" t="str">
            <v>Oh</v>
          </cell>
          <cell r="G1191" t="str">
            <v>Kepala Tukang Besi</v>
          </cell>
          <cell r="I1191">
            <v>47500</v>
          </cell>
          <cell r="J1191">
            <v>1187.5</v>
          </cell>
        </row>
        <row r="1192">
          <cell r="E1192">
            <v>1.25E-3</v>
          </cell>
          <cell r="F1192" t="str">
            <v>Oh</v>
          </cell>
          <cell r="G1192" t="str">
            <v>Mandor</v>
          </cell>
          <cell r="I1192">
            <v>0</v>
          </cell>
          <cell r="J1192">
            <v>0</v>
          </cell>
        </row>
        <row r="1193">
          <cell r="A1193" t="str">
            <v>K.3</v>
          </cell>
          <cell r="I1193" t="str">
            <v>Total  :</v>
          </cell>
          <cell r="J1193">
            <v>22912.5</v>
          </cell>
          <cell r="K1193">
            <v>68592.5</v>
          </cell>
          <cell r="L1193">
            <v>91505</v>
          </cell>
        </row>
        <row r="1194">
          <cell r="C1194" t="str">
            <v>K.4</v>
          </cell>
          <cell r="D1194" t="str">
            <v>1 M1  PASANG TALANG MIRING, SENG BJLS 28</v>
          </cell>
        </row>
        <row r="1195">
          <cell r="E1195">
            <v>0.5</v>
          </cell>
          <cell r="F1195" t="str">
            <v>Lbr</v>
          </cell>
          <cell r="G1195" t="str">
            <v>Seng plat 3" x 6" BJLS 28</v>
          </cell>
          <cell r="I1195">
            <v>34500</v>
          </cell>
          <cell r="K1195">
            <v>17250</v>
          </cell>
        </row>
        <row r="1196">
          <cell r="E1196">
            <v>1.4999999999999999E-2</v>
          </cell>
          <cell r="F1196" t="str">
            <v>Kg</v>
          </cell>
          <cell r="G1196" t="str">
            <v>Paku list</v>
          </cell>
          <cell r="I1196">
            <v>14500</v>
          </cell>
          <cell r="K1196">
            <v>217.5</v>
          </cell>
        </row>
        <row r="1197">
          <cell r="E1197">
            <v>1.9E-2</v>
          </cell>
          <cell r="F1197" t="str">
            <v>M3</v>
          </cell>
          <cell r="G1197" t="str">
            <v>Kayu Kamper Papan 3/20</v>
          </cell>
          <cell r="I1197">
            <v>5000000</v>
          </cell>
          <cell r="K1197">
            <v>95000</v>
          </cell>
        </row>
        <row r="1198">
          <cell r="E1198">
            <v>0.3</v>
          </cell>
          <cell r="F1198" t="str">
            <v>Kg</v>
          </cell>
          <cell r="G1198" t="str">
            <v>Cat Meni besi</v>
          </cell>
          <cell r="I1198">
            <v>12500</v>
          </cell>
          <cell r="K1198">
            <v>3750</v>
          </cell>
        </row>
        <row r="1199">
          <cell r="E1199">
            <v>0.04</v>
          </cell>
          <cell r="F1199" t="str">
            <v>Oh</v>
          </cell>
          <cell r="G1199" t="str">
            <v>Pekerja</v>
          </cell>
          <cell r="I1199">
            <v>31500</v>
          </cell>
          <cell r="J1199">
            <v>1260</v>
          </cell>
        </row>
        <row r="1200">
          <cell r="E1200">
            <v>0.4</v>
          </cell>
          <cell r="F1200" t="str">
            <v>Oh</v>
          </cell>
          <cell r="G1200" t="str">
            <v>Tukang besi</v>
          </cell>
          <cell r="I1200">
            <v>42500</v>
          </cell>
          <cell r="J1200">
            <v>17000</v>
          </cell>
        </row>
        <row r="1201">
          <cell r="E1201">
            <v>2.5000000000000001E-2</v>
          </cell>
          <cell r="F1201" t="str">
            <v>Oh</v>
          </cell>
          <cell r="G1201" t="str">
            <v>Kepala Tukang Besi</v>
          </cell>
          <cell r="I1201">
            <v>47500</v>
          </cell>
          <cell r="J1201">
            <v>1187.5</v>
          </cell>
        </row>
        <row r="1202">
          <cell r="E1202">
            <v>1.25E-3</v>
          </cell>
          <cell r="F1202" t="str">
            <v>Oh</v>
          </cell>
          <cell r="G1202" t="str">
            <v>Mandor</v>
          </cell>
          <cell r="I1202">
            <v>0</v>
          </cell>
          <cell r="J1202">
            <v>0</v>
          </cell>
        </row>
        <row r="1203">
          <cell r="A1203" t="str">
            <v>K.4</v>
          </cell>
          <cell r="I1203" t="str">
            <v>Total  :</v>
          </cell>
          <cell r="J1203">
            <v>19447.5</v>
          </cell>
          <cell r="K1203">
            <v>116217.5</v>
          </cell>
          <cell r="L1203">
            <v>135665</v>
          </cell>
        </row>
        <row r="1204">
          <cell r="C1204" t="str">
            <v>K.4a</v>
          </cell>
          <cell r="D1204" t="str">
            <v>1 M1  PASANG TALANG MIRING, SENG BJLS 28</v>
          </cell>
          <cell r="E1204" t="str">
            <v>1 M1  PASANG TALANG MIRING, SENG BJLS 28 DG. RANGKA KAYU LAMA</v>
          </cell>
        </row>
        <row r="1205">
          <cell r="E1205">
            <v>0.5</v>
          </cell>
          <cell r="F1205" t="str">
            <v>Lbr</v>
          </cell>
          <cell r="G1205" t="str">
            <v>Seng plat 3" x 6" BJLS 28</v>
          </cell>
          <cell r="I1205">
            <v>34500</v>
          </cell>
          <cell r="K1205">
            <v>17250</v>
          </cell>
        </row>
        <row r="1206">
          <cell r="E1206">
            <v>1.4999999999999999E-2</v>
          </cell>
          <cell r="F1206" t="str">
            <v>Kg</v>
          </cell>
          <cell r="G1206" t="str">
            <v>Paku list</v>
          </cell>
          <cell r="I1206">
            <v>14500</v>
          </cell>
          <cell r="K1206">
            <v>217.5</v>
          </cell>
        </row>
        <row r="1207">
          <cell r="E1207">
            <v>0.3</v>
          </cell>
          <cell r="F1207" t="str">
            <v>Kg</v>
          </cell>
          <cell r="G1207" t="str">
            <v>Cat Meni besi</v>
          </cell>
          <cell r="I1207">
            <v>12500</v>
          </cell>
          <cell r="K1207">
            <v>3750</v>
          </cell>
        </row>
        <row r="1208">
          <cell r="E1208">
            <v>0.04</v>
          </cell>
          <cell r="F1208" t="str">
            <v>Oh</v>
          </cell>
          <cell r="G1208" t="str">
            <v>Pekerja</v>
          </cell>
          <cell r="I1208">
            <v>31500</v>
          </cell>
          <cell r="J1208">
            <v>1260</v>
          </cell>
        </row>
        <row r="1209">
          <cell r="E1209">
            <v>0.4</v>
          </cell>
          <cell r="F1209" t="str">
            <v>Oh</v>
          </cell>
          <cell r="G1209" t="str">
            <v>Tukang besi</v>
          </cell>
          <cell r="I1209">
            <v>42500</v>
          </cell>
          <cell r="J1209">
            <v>17000</v>
          </cell>
        </row>
        <row r="1210">
          <cell r="E1210">
            <v>2.5000000000000001E-2</v>
          </cell>
          <cell r="F1210" t="str">
            <v>Oh</v>
          </cell>
          <cell r="G1210" t="str">
            <v>Kepala Tukang Besi</v>
          </cell>
          <cell r="I1210">
            <v>47500</v>
          </cell>
          <cell r="J1210">
            <v>1187.5</v>
          </cell>
        </row>
        <row r="1211">
          <cell r="E1211">
            <v>1.25E-3</v>
          </cell>
          <cell r="F1211" t="str">
            <v>Oh</v>
          </cell>
          <cell r="G1211" t="str">
            <v>Mandor</v>
          </cell>
          <cell r="I1211">
            <v>0</v>
          </cell>
          <cell r="J1211">
            <v>0</v>
          </cell>
        </row>
        <row r="1212">
          <cell r="A1212" t="str">
            <v>K.4a</v>
          </cell>
          <cell r="I1212" t="str">
            <v>Total  :</v>
          </cell>
          <cell r="J1212">
            <v>19447.5</v>
          </cell>
          <cell r="K1212">
            <v>21217.5</v>
          </cell>
          <cell r="L1212">
            <v>40665</v>
          </cell>
        </row>
        <row r="1214">
          <cell r="C1214" t="str">
            <v>L.</v>
          </cell>
          <cell r="D1214" t="str">
            <v>PEKERJAAN KUNCI DAN KACA</v>
          </cell>
        </row>
        <row r="1215">
          <cell r="C1215" t="str">
            <v>L.1</v>
          </cell>
          <cell r="D1215" t="str">
            <v>1 BH. PASANG KUNCI TANAM BIASA</v>
          </cell>
        </row>
        <row r="1216">
          <cell r="E1216">
            <v>1</v>
          </cell>
          <cell r="F1216" t="str">
            <v>Bh</v>
          </cell>
          <cell r="G1216" t="str">
            <v>Kunci tanam biasa (Union)</v>
          </cell>
          <cell r="I1216">
            <v>37500</v>
          </cell>
          <cell r="K1216">
            <v>37500</v>
          </cell>
        </row>
        <row r="1217">
          <cell r="E1217">
            <v>0.01</v>
          </cell>
          <cell r="F1217" t="str">
            <v>Oh</v>
          </cell>
          <cell r="G1217" t="str">
            <v>Pekerja</v>
          </cell>
          <cell r="I1217">
            <v>31500</v>
          </cell>
          <cell r="J1217">
            <v>315</v>
          </cell>
        </row>
        <row r="1218">
          <cell r="E1218">
            <v>0.5</v>
          </cell>
          <cell r="F1218" t="str">
            <v>Oh</v>
          </cell>
          <cell r="G1218" t="str">
            <v>Tukang besi</v>
          </cell>
          <cell r="I1218">
            <v>42500</v>
          </cell>
          <cell r="J1218">
            <v>21250</v>
          </cell>
        </row>
        <row r="1219">
          <cell r="E1219">
            <v>0.01</v>
          </cell>
          <cell r="F1219" t="str">
            <v>Oh</v>
          </cell>
          <cell r="G1219" t="str">
            <v>Kepala Tukang Besi</v>
          </cell>
          <cell r="I1219">
            <v>47500</v>
          </cell>
          <cell r="J1219">
            <v>475</v>
          </cell>
        </row>
        <row r="1220">
          <cell r="E1220">
            <v>5.0000000000000001E-3</v>
          </cell>
          <cell r="F1220" t="str">
            <v>Oh</v>
          </cell>
          <cell r="G1220" t="str">
            <v>Mandor</v>
          </cell>
          <cell r="I1220">
            <v>0</v>
          </cell>
          <cell r="J1220">
            <v>0</v>
          </cell>
        </row>
        <row r="1221">
          <cell r="A1221" t="str">
            <v>L.1</v>
          </cell>
          <cell r="I1221" t="str">
            <v>Total  :</v>
          </cell>
          <cell r="J1221">
            <v>22040</v>
          </cell>
          <cell r="K1221">
            <v>37500</v>
          </cell>
          <cell r="L1221">
            <v>59540</v>
          </cell>
        </row>
        <row r="1222">
          <cell r="C1222" t="str">
            <v>L.2</v>
          </cell>
          <cell r="D1222" t="str">
            <v>1 BH. PASANG ENGSEL PINTU</v>
          </cell>
        </row>
        <row r="1223">
          <cell r="E1223">
            <v>1</v>
          </cell>
          <cell r="F1223" t="str">
            <v>Ps</v>
          </cell>
          <cell r="G1223" t="str">
            <v>Engsel pintu (Nilon)</v>
          </cell>
          <cell r="I1223">
            <v>5850</v>
          </cell>
          <cell r="K1223">
            <v>5850</v>
          </cell>
        </row>
        <row r="1224">
          <cell r="E1224">
            <v>1.4999999999999999E-2</v>
          </cell>
          <cell r="F1224" t="str">
            <v>Oh</v>
          </cell>
          <cell r="G1224" t="str">
            <v>Pekerja</v>
          </cell>
          <cell r="I1224">
            <v>31500</v>
          </cell>
          <cell r="J1224">
            <v>472.5</v>
          </cell>
        </row>
        <row r="1225">
          <cell r="E1225">
            <v>0.15</v>
          </cell>
          <cell r="F1225" t="str">
            <v>Oh</v>
          </cell>
          <cell r="G1225" t="str">
            <v>Tukang besi</v>
          </cell>
          <cell r="I1225">
            <v>42500</v>
          </cell>
          <cell r="J1225">
            <v>6375</v>
          </cell>
        </row>
        <row r="1226">
          <cell r="E1226">
            <v>1.4999999999999999E-2</v>
          </cell>
          <cell r="F1226" t="str">
            <v>Oh</v>
          </cell>
          <cell r="G1226" t="str">
            <v>Kepala Tukang Besi</v>
          </cell>
          <cell r="I1226">
            <v>47500</v>
          </cell>
          <cell r="J1226">
            <v>712.5</v>
          </cell>
        </row>
        <row r="1227">
          <cell r="E1227">
            <v>7.5000000000000002E-4</v>
          </cell>
          <cell r="F1227" t="str">
            <v>Oh</v>
          </cell>
          <cell r="G1227" t="str">
            <v>Mandor</v>
          </cell>
          <cell r="I1227">
            <v>0</v>
          </cell>
          <cell r="J1227">
            <v>0</v>
          </cell>
        </row>
        <row r="1228">
          <cell r="A1228" t="str">
            <v>L.2</v>
          </cell>
          <cell r="I1228" t="str">
            <v>Total  :</v>
          </cell>
          <cell r="J1228">
            <v>7560</v>
          </cell>
          <cell r="K1228">
            <v>5850</v>
          </cell>
          <cell r="L1228">
            <v>13410</v>
          </cell>
        </row>
        <row r="1229">
          <cell r="C1229" t="str">
            <v>L.3</v>
          </cell>
          <cell r="D1229" t="str">
            <v>1 BH. PASANG ENGSEL JENDELA KUPU - KUPU</v>
          </cell>
        </row>
        <row r="1230">
          <cell r="E1230">
            <v>1</v>
          </cell>
          <cell r="F1230" t="str">
            <v>Ps</v>
          </cell>
          <cell r="G1230" t="str">
            <v>Engsel kupu-kupu</v>
          </cell>
          <cell r="I1230">
            <v>3500</v>
          </cell>
          <cell r="K1230">
            <v>3500</v>
          </cell>
        </row>
        <row r="1231">
          <cell r="E1231">
            <v>0.01</v>
          </cell>
          <cell r="F1231" t="str">
            <v>Oh</v>
          </cell>
          <cell r="G1231" t="str">
            <v>Pekerja</v>
          </cell>
          <cell r="I1231">
            <v>31500</v>
          </cell>
          <cell r="J1231">
            <v>315</v>
          </cell>
        </row>
        <row r="1232">
          <cell r="E1232">
            <v>0.1</v>
          </cell>
          <cell r="F1232" t="str">
            <v>Oh</v>
          </cell>
          <cell r="G1232" t="str">
            <v>Tukang besi</v>
          </cell>
          <cell r="I1232">
            <v>42500</v>
          </cell>
          <cell r="J1232">
            <v>4250</v>
          </cell>
        </row>
        <row r="1233">
          <cell r="E1233">
            <v>0.01</v>
          </cell>
          <cell r="F1233" t="str">
            <v>Oh</v>
          </cell>
          <cell r="G1233" t="str">
            <v>Kepala Tukang Besi</v>
          </cell>
          <cell r="I1233">
            <v>47500</v>
          </cell>
          <cell r="J1233">
            <v>475</v>
          </cell>
        </row>
        <row r="1234">
          <cell r="E1234">
            <v>5.0000000000000001E-4</v>
          </cell>
          <cell r="F1234" t="str">
            <v>Oh</v>
          </cell>
          <cell r="G1234" t="str">
            <v>Mandor</v>
          </cell>
          <cell r="I1234">
            <v>0</v>
          </cell>
          <cell r="J1234">
            <v>0</v>
          </cell>
        </row>
        <row r="1235">
          <cell r="A1235" t="str">
            <v>L.3</v>
          </cell>
          <cell r="I1235" t="str">
            <v>Total  :</v>
          </cell>
          <cell r="J1235">
            <v>5040</v>
          </cell>
          <cell r="K1235">
            <v>3500</v>
          </cell>
          <cell r="L1235">
            <v>8540</v>
          </cell>
        </row>
        <row r="1236">
          <cell r="C1236" t="str">
            <v>L.4</v>
          </cell>
          <cell r="D1236" t="str">
            <v>1 BH. PASANG KAIT ANGIN</v>
          </cell>
        </row>
        <row r="1237">
          <cell r="E1237">
            <v>1</v>
          </cell>
          <cell r="F1237" t="str">
            <v>Ps</v>
          </cell>
          <cell r="G1237" t="str">
            <v>Kait angin</v>
          </cell>
          <cell r="I1237">
            <v>11250</v>
          </cell>
          <cell r="K1237">
            <v>11250</v>
          </cell>
        </row>
        <row r="1238">
          <cell r="E1238">
            <v>1.4999999999999999E-2</v>
          </cell>
          <cell r="F1238" t="str">
            <v>Oh</v>
          </cell>
          <cell r="G1238" t="str">
            <v>Pekerja</v>
          </cell>
          <cell r="I1238">
            <v>31500</v>
          </cell>
          <cell r="J1238">
            <v>472.5</v>
          </cell>
        </row>
        <row r="1239">
          <cell r="E1239">
            <v>0.15</v>
          </cell>
          <cell r="F1239" t="str">
            <v>Oh</v>
          </cell>
          <cell r="G1239" t="str">
            <v>Tukang besi</v>
          </cell>
          <cell r="I1239">
            <v>42500</v>
          </cell>
          <cell r="J1239">
            <v>6375</v>
          </cell>
        </row>
        <row r="1240">
          <cell r="E1240">
            <v>1.4999999999999999E-2</v>
          </cell>
          <cell r="F1240" t="str">
            <v>Oh</v>
          </cell>
          <cell r="G1240" t="str">
            <v>Kepala Tukang Besi</v>
          </cell>
          <cell r="I1240">
            <v>47500</v>
          </cell>
          <cell r="J1240">
            <v>712.5</v>
          </cell>
        </row>
        <row r="1241">
          <cell r="E1241">
            <v>8.0000000000000004E-4</v>
          </cell>
          <cell r="F1241" t="str">
            <v>Oh</v>
          </cell>
          <cell r="G1241" t="str">
            <v>Mandor</v>
          </cell>
          <cell r="I1241">
            <v>0</v>
          </cell>
          <cell r="J1241">
            <v>0</v>
          </cell>
        </row>
        <row r="1242">
          <cell r="A1242" t="str">
            <v>L.4</v>
          </cell>
          <cell r="I1242" t="str">
            <v>Total  :</v>
          </cell>
          <cell r="J1242">
            <v>7560</v>
          </cell>
          <cell r="K1242">
            <v>11250</v>
          </cell>
          <cell r="L1242">
            <v>18810</v>
          </cell>
        </row>
        <row r="1243">
          <cell r="C1243" t="str">
            <v>L.5</v>
          </cell>
          <cell r="D1243" t="str">
            <v>1 Bh. PASANG KUNCI SLOT</v>
          </cell>
        </row>
        <row r="1244">
          <cell r="E1244">
            <v>1</v>
          </cell>
          <cell r="F1244" t="str">
            <v>Bh</v>
          </cell>
          <cell r="G1244" t="str">
            <v>Kunci slot</v>
          </cell>
          <cell r="I1244">
            <v>19750</v>
          </cell>
          <cell r="K1244">
            <v>19750</v>
          </cell>
        </row>
        <row r="1245">
          <cell r="E1245">
            <v>0.02</v>
          </cell>
          <cell r="F1245" t="str">
            <v>Oh</v>
          </cell>
          <cell r="G1245" t="str">
            <v>Pekerja</v>
          </cell>
          <cell r="I1245">
            <v>31500</v>
          </cell>
          <cell r="J1245">
            <v>630</v>
          </cell>
        </row>
        <row r="1246">
          <cell r="E1246">
            <v>0.2</v>
          </cell>
          <cell r="F1246" t="str">
            <v>Oh</v>
          </cell>
          <cell r="G1246" t="str">
            <v>Tukang besi</v>
          </cell>
          <cell r="I1246">
            <v>42500</v>
          </cell>
          <cell r="J1246">
            <v>8500</v>
          </cell>
        </row>
        <row r="1247">
          <cell r="E1247">
            <v>0.02</v>
          </cell>
          <cell r="F1247" t="str">
            <v>Oh</v>
          </cell>
          <cell r="G1247" t="str">
            <v>Kepala Tukang Besi</v>
          </cell>
          <cell r="I1247">
            <v>47500</v>
          </cell>
          <cell r="J1247">
            <v>950</v>
          </cell>
        </row>
        <row r="1248">
          <cell r="E1248">
            <v>1E-3</v>
          </cell>
          <cell r="F1248" t="str">
            <v>Oh</v>
          </cell>
          <cell r="G1248" t="str">
            <v>Mandor</v>
          </cell>
          <cell r="I1248">
            <v>0</v>
          </cell>
          <cell r="J1248">
            <v>0</v>
          </cell>
        </row>
        <row r="1249">
          <cell r="A1249" t="str">
            <v>L.5</v>
          </cell>
          <cell r="I1249" t="str">
            <v>Total  :</v>
          </cell>
          <cell r="J1249">
            <v>10080</v>
          </cell>
          <cell r="K1249">
            <v>19750</v>
          </cell>
          <cell r="L1249">
            <v>29830</v>
          </cell>
        </row>
        <row r="1250">
          <cell r="C1250" t="str">
            <v>L.6</v>
          </cell>
          <cell r="D1250" t="str">
            <v>1 M2  PASANG KACA, TEBAL 3 - 5 MM</v>
          </cell>
        </row>
        <row r="1251">
          <cell r="E1251">
            <v>1.1000000000000001</v>
          </cell>
          <cell r="F1251" t="str">
            <v>Bh</v>
          </cell>
          <cell r="G1251" t="str">
            <v>Kaca Bening 5 MM</v>
          </cell>
          <cell r="I1251">
            <v>82000</v>
          </cell>
          <cell r="K1251">
            <v>90200.000000000015</v>
          </cell>
        </row>
        <row r="1252">
          <cell r="E1252">
            <v>1.4999999999999999E-2</v>
          </cell>
          <cell r="F1252" t="str">
            <v>Oh</v>
          </cell>
          <cell r="G1252" t="str">
            <v>Pekerja</v>
          </cell>
          <cell r="I1252">
            <v>31500</v>
          </cell>
          <cell r="J1252">
            <v>472.5</v>
          </cell>
        </row>
        <row r="1253">
          <cell r="E1253">
            <v>0.15</v>
          </cell>
          <cell r="F1253" t="str">
            <v>Oh</v>
          </cell>
          <cell r="G1253" t="str">
            <v>Tukang besi</v>
          </cell>
          <cell r="I1253">
            <v>42500</v>
          </cell>
          <cell r="J1253">
            <v>6375</v>
          </cell>
        </row>
        <row r="1254">
          <cell r="E1254">
            <v>1.4999999999999999E-2</v>
          </cell>
          <cell r="F1254" t="str">
            <v>Oh</v>
          </cell>
          <cell r="G1254" t="str">
            <v>Kepala Tukang Besi</v>
          </cell>
          <cell r="I1254">
            <v>47500</v>
          </cell>
          <cell r="J1254">
            <v>712.5</v>
          </cell>
        </row>
        <row r="1255">
          <cell r="E1255">
            <v>7.5000000000000002E-4</v>
          </cell>
          <cell r="F1255" t="str">
            <v>Oh</v>
          </cell>
          <cell r="G1255" t="str">
            <v>Mandor</v>
          </cell>
          <cell r="I1255">
            <v>0</v>
          </cell>
          <cell r="J1255">
            <v>0</v>
          </cell>
        </row>
        <row r="1256">
          <cell r="A1256" t="str">
            <v>L.6</v>
          </cell>
          <cell r="I1256" t="str">
            <v>Total  :</v>
          </cell>
          <cell r="J1256">
            <v>7560</v>
          </cell>
          <cell r="K1256">
            <v>90200.000000000015</v>
          </cell>
          <cell r="L1256">
            <v>97760.000000000015</v>
          </cell>
        </row>
        <row r="1257">
          <cell r="C1257" t="str">
            <v>L.7</v>
          </cell>
          <cell r="D1257" t="str">
            <v>1 BH. PASANG GRENDEL TANAM</v>
          </cell>
        </row>
        <row r="1258">
          <cell r="E1258">
            <v>1</v>
          </cell>
          <cell r="F1258" t="str">
            <v>Bh</v>
          </cell>
          <cell r="G1258" t="str">
            <v>Grendel tanam</v>
          </cell>
          <cell r="I1258">
            <v>14000</v>
          </cell>
          <cell r="K1258">
            <v>14000</v>
          </cell>
        </row>
        <row r="1259">
          <cell r="E1259">
            <v>0.01</v>
          </cell>
          <cell r="F1259" t="str">
            <v>Oh</v>
          </cell>
          <cell r="G1259" t="str">
            <v>Pekerja</v>
          </cell>
          <cell r="I1259">
            <v>31500</v>
          </cell>
          <cell r="J1259">
            <v>315</v>
          </cell>
        </row>
        <row r="1260">
          <cell r="E1260">
            <v>0.5</v>
          </cell>
          <cell r="F1260" t="str">
            <v>Oh</v>
          </cell>
          <cell r="G1260" t="str">
            <v>Tukang besi</v>
          </cell>
          <cell r="I1260">
            <v>42500</v>
          </cell>
          <cell r="J1260">
            <v>21250</v>
          </cell>
        </row>
        <row r="1261">
          <cell r="E1261">
            <v>0.01</v>
          </cell>
          <cell r="F1261" t="str">
            <v>Oh</v>
          </cell>
          <cell r="G1261" t="str">
            <v>Kepala Tukang Besi</v>
          </cell>
          <cell r="I1261">
            <v>47500</v>
          </cell>
          <cell r="J1261">
            <v>475</v>
          </cell>
        </row>
        <row r="1262">
          <cell r="E1262">
            <v>5.0000000000000001E-3</v>
          </cell>
          <cell r="F1262" t="str">
            <v>Oh</v>
          </cell>
          <cell r="G1262" t="str">
            <v>Mandor</v>
          </cell>
          <cell r="I1262">
            <v>0</v>
          </cell>
          <cell r="J1262">
            <v>0</v>
          </cell>
        </row>
        <row r="1263">
          <cell r="A1263" t="str">
            <v>L.7</v>
          </cell>
          <cell r="I1263" t="str">
            <v>Total  :</v>
          </cell>
          <cell r="J1263">
            <v>22040</v>
          </cell>
          <cell r="K1263">
            <v>14000</v>
          </cell>
          <cell r="L1263">
            <v>36040</v>
          </cell>
        </row>
        <row r="1264">
          <cell r="C1264" t="str">
            <v>L.7a</v>
          </cell>
          <cell r="D1264" t="str">
            <v>1 BH. PASANG GRENDEL JENDELA</v>
          </cell>
        </row>
        <row r="1265">
          <cell r="E1265">
            <v>1</v>
          </cell>
          <cell r="F1265" t="str">
            <v>Ps</v>
          </cell>
          <cell r="G1265" t="str">
            <v>Grendel jendela</v>
          </cell>
          <cell r="I1265">
            <v>8000</v>
          </cell>
          <cell r="K1265">
            <v>8000</v>
          </cell>
        </row>
        <row r="1266">
          <cell r="E1266">
            <v>1.4999999999999999E-2</v>
          </cell>
          <cell r="F1266" t="str">
            <v>Oh</v>
          </cell>
          <cell r="G1266" t="str">
            <v>Pekerja</v>
          </cell>
          <cell r="I1266">
            <v>31500</v>
          </cell>
          <cell r="J1266">
            <v>472.5</v>
          </cell>
        </row>
        <row r="1267">
          <cell r="E1267">
            <v>0.15</v>
          </cell>
          <cell r="F1267" t="str">
            <v>Oh</v>
          </cell>
          <cell r="G1267" t="str">
            <v>Tukang besi</v>
          </cell>
          <cell r="I1267">
            <v>42500</v>
          </cell>
          <cell r="J1267">
            <v>6375</v>
          </cell>
        </row>
        <row r="1268">
          <cell r="E1268">
            <v>1.4999999999999999E-2</v>
          </cell>
          <cell r="F1268" t="str">
            <v>Oh</v>
          </cell>
          <cell r="G1268" t="str">
            <v>Kepala Tukang Besi</v>
          </cell>
          <cell r="I1268">
            <v>47500</v>
          </cell>
          <cell r="J1268">
            <v>712.5</v>
          </cell>
        </row>
        <row r="1269">
          <cell r="E1269">
            <v>8.0000000000000004E-4</v>
          </cell>
          <cell r="F1269" t="str">
            <v>Oh</v>
          </cell>
          <cell r="G1269" t="str">
            <v>Mandor</v>
          </cell>
          <cell r="I1269">
            <v>0</v>
          </cell>
          <cell r="J1269">
            <v>0</v>
          </cell>
        </row>
        <row r="1270">
          <cell r="A1270" t="str">
            <v>L.7a</v>
          </cell>
          <cell r="I1270" t="str">
            <v>Total  :</v>
          </cell>
          <cell r="J1270">
            <v>7560</v>
          </cell>
          <cell r="K1270">
            <v>8000</v>
          </cell>
          <cell r="L1270">
            <v>15560</v>
          </cell>
        </row>
        <row r="1272">
          <cell r="C1272" t="str">
            <v>M.</v>
          </cell>
          <cell r="D1272" t="str">
            <v>PEK. PENUTUP LANTAI DAN DINDING</v>
          </cell>
        </row>
        <row r="1273">
          <cell r="C1273" t="str">
            <v>M.1</v>
          </cell>
          <cell r="D1273" t="str">
            <v>1 M2  PASANG LANTAI UBIN PC ABU - ABU 20 x 20 CM</v>
          </cell>
        </row>
        <row r="1274">
          <cell r="E1274">
            <v>26.5</v>
          </cell>
          <cell r="F1274" t="str">
            <v>Bh</v>
          </cell>
          <cell r="G1274" t="str">
            <v>Ubin Pc abu - abu 20 x 20 cm</v>
          </cell>
          <cell r="I1274">
            <v>1300</v>
          </cell>
          <cell r="K1274">
            <v>34450</v>
          </cell>
        </row>
        <row r="1275">
          <cell r="E1275">
            <v>10.4</v>
          </cell>
          <cell r="F1275" t="str">
            <v>Kg</v>
          </cell>
          <cell r="G1275" t="str">
            <v>Semen Gresik</v>
          </cell>
          <cell r="I1275">
            <v>795</v>
          </cell>
          <cell r="K1275">
            <v>8268</v>
          </cell>
        </row>
        <row r="1276">
          <cell r="E1276">
            <v>1.35E-2</v>
          </cell>
          <cell r="F1276" t="str">
            <v>M3</v>
          </cell>
          <cell r="G1276" t="str">
            <v>Pasir Pasangan</v>
          </cell>
          <cell r="I1276">
            <v>77500</v>
          </cell>
          <cell r="K1276">
            <v>1046.25</v>
          </cell>
        </row>
        <row r="1277">
          <cell r="E1277">
            <v>0.27</v>
          </cell>
          <cell r="F1277" t="str">
            <v>Oh</v>
          </cell>
          <cell r="G1277" t="str">
            <v>Pekerja</v>
          </cell>
          <cell r="I1277">
            <v>31500</v>
          </cell>
          <cell r="J1277">
            <v>8505</v>
          </cell>
        </row>
        <row r="1278">
          <cell r="E1278">
            <v>0.13</v>
          </cell>
          <cell r="F1278" t="str">
            <v>Oh</v>
          </cell>
          <cell r="G1278" t="str">
            <v>Tukang batu</v>
          </cell>
          <cell r="I1278">
            <v>44250</v>
          </cell>
          <cell r="J1278">
            <v>5752.5</v>
          </cell>
        </row>
        <row r="1279">
          <cell r="E1279">
            <v>1.2999999999999999E-2</v>
          </cell>
          <cell r="F1279" t="str">
            <v>Oh</v>
          </cell>
          <cell r="G1279" t="str">
            <v>Kepala Tukang Batu</v>
          </cell>
          <cell r="I1279">
            <v>47500</v>
          </cell>
          <cell r="J1279">
            <v>617.5</v>
          </cell>
        </row>
        <row r="1280">
          <cell r="E1280">
            <v>1.35E-2</v>
          </cell>
          <cell r="F1280" t="str">
            <v>Oh</v>
          </cell>
          <cell r="G1280" t="str">
            <v>Mandor</v>
          </cell>
          <cell r="I1280">
            <v>0</v>
          </cell>
          <cell r="J1280">
            <v>0</v>
          </cell>
        </row>
        <row r="1281">
          <cell r="A1281" t="str">
            <v>M.1</v>
          </cell>
          <cell r="I1281" t="str">
            <v>Total  :</v>
          </cell>
          <cell r="J1281">
            <v>14875</v>
          </cell>
          <cell r="K1281">
            <v>43764.25</v>
          </cell>
          <cell r="L1281">
            <v>58639.25</v>
          </cell>
        </row>
        <row r="1282">
          <cell r="C1282" t="str">
            <v>M.2</v>
          </cell>
          <cell r="D1282" t="str">
            <v>1 M1  PASANG PLIN UBIN PC ABU - ABU 15 x 20 CM</v>
          </cell>
        </row>
        <row r="1283">
          <cell r="E1283">
            <v>5.3</v>
          </cell>
          <cell r="F1283" t="str">
            <v>Bh</v>
          </cell>
          <cell r="G1283" t="str">
            <v>Ubin Pc abu - abu 15 x 20 cm</v>
          </cell>
          <cell r="I1283">
            <v>29.249999999999996</v>
          </cell>
          <cell r="K1283">
            <v>155.02499999999998</v>
          </cell>
        </row>
        <row r="1284">
          <cell r="E1284">
            <v>1.56</v>
          </cell>
          <cell r="F1284" t="str">
            <v>Kg</v>
          </cell>
          <cell r="G1284" t="str">
            <v>Semen Gresik</v>
          </cell>
          <cell r="I1284">
            <v>795</v>
          </cell>
          <cell r="K1284">
            <v>1240.2</v>
          </cell>
        </row>
        <row r="1285">
          <cell r="E1285">
            <v>4.0000000000000001E-3</v>
          </cell>
          <cell r="F1285" t="str">
            <v>M3</v>
          </cell>
          <cell r="G1285" t="str">
            <v>Pasir Pasangan</v>
          </cell>
          <cell r="I1285">
            <v>77500</v>
          </cell>
          <cell r="K1285">
            <v>310</v>
          </cell>
        </row>
        <row r="1286">
          <cell r="E1286">
            <v>0.06</v>
          </cell>
          <cell r="F1286" t="str">
            <v>Oh</v>
          </cell>
          <cell r="G1286" t="str">
            <v>Pekerja</v>
          </cell>
          <cell r="I1286">
            <v>31500</v>
          </cell>
          <cell r="J1286">
            <v>1890</v>
          </cell>
        </row>
        <row r="1287">
          <cell r="E1287">
            <v>0.03</v>
          </cell>
          <cell r="F1287" t="str">
            <v>Oh</v>
          </cell>
          <cell r="G1287" t="str">
            <v>Tukang batu</v>
          </cell>
          <cell r="I1287">
            <v>44250</v>
          </cell>
          <cell r="J1287">
            <v>1327.5</v>
          </cell>
        </row>
        <row r="1288">
          <cell r="E1288">
            <v>3.0000000000000001E-3</v>
          </cell>
          <cell r="F1288" t="str">
            <v>Oh</v>
          </cell>
          <cell r="G1288" t="str">
            <v>Kepala Tukang Batu</v>
          </cell>
          <cell r="I1288">
            <v>47500</v>
          </cell>
          <cell r="J1288">
            <v>142.5</v>
          </cell>
        </row>
        <row r="1289">
          <cell r="E1289">
            <v>3.0000000000000001E-3</v>
          </cell>
          <cell r="F1289" t="str">
            <v>Oh</v>
          </cell>
          <cell r="G1289" t="str">
            <v>Mandor</v>
          </cell>
          <cell r="I1289">
            <v>0</v>
          </cell>
          <cell r="J1289">
            <v>0</v>
          </cell>
        </row>
        <row r="1290">
          <cell r="A1290" t="str">
            <v>M.2</v>
          </cell>
          <cell r="I1290" t="str">
            <v>Total  :</v>
          </cell>
          <cell r="J1290">
            <v>3360</v>
          </cell>
          <cell r="K1290">
            <v>1705.2249999999999</v>
          </cell>
          <cell r="L1290">
            <v>5065.2250000000004</v>
          </cell>
        </row>
        <row r="1291">
          <cell r="C1291" t="str">
            <v>M.3</v>
          </cell>
          <cell r="D1291" t="str">
            <v>1 M2  PASANG LANTAI KERAMIK  30 x 30 CM</v>
          </cell>
        </row>
        <row r="1292">
          <cell r="E1292">
            <v>11.87</v>
          </cell>
          <cell r="F1292" t="str">
            <v>Bh</v>
          </cell>
          <cell r="G1292" t="str">
            <v>Keramik 30 x 30 cm</v>
          </cell>
          <cell r="I1292">
            <v>3599.9999999999995</v>
          </cell>
          <cell r="K1292">
            <v>42731.999999999993</v>
          </cell>
        </row>
        <row r="1293">
          <cell r="E1293">
            <v>11.38</v>
          </cell>
          <cell r="F1293" t="str">
            <v>Kg</v>
          </cell>
          <cell r="G1293" t="str">
            <v>Semen Gresik</v>
          </cell>
          <cell r="I1293">
            <v>795</v>
          </cell>
          <cell r="K1293">
            <v>9047.1</v>
          </cell>
        </row>
        <row r="1294">
          <cell r="E1294">
            <v>4.2000000000000003E-2</v>
          </cell>
          <cell r="F1294" t="str">
            <v>M3</v>
          </cell>
          <cell r="G1294" t="str">
            <v>Pasir Pasangan</v>
          </cell>
          <cell r="I1294">
            <v>77500</v>
          </cell>
          <cell r="K1294">
            <v>3255</v>
          </cell>
        </row>
        <row r="1295">
          <cell r="E1295">
            <v>1.5</v>
          </cell>
          <cell r="F1295" t="str">
            <v>Kg</v>
          </cell>
          <cell r="G1295" t="str">
            <v>Semen warna/semen grouting</v>
          </cell>
          <cell r="I1295">
            <v>6750</v>
          </cell>
          <cell r="K1295">
            <v>10125</v>
          </cell>
        </row>
        <row r="1296">
          <cell r="E1296">
            <v>0.62</v>
          </cell>
          <cell r="F1296" t="str">
            <v>Oh</v>
          </cell>
          <cell r="G1296" t="str">
            <v>Pekerja</v>
          </cell>
          <cell r="I1296">
            <v>31500</v>
          </cell>
          <cell r="J1296">
            <v>19530</v>
          </cell>
        </row>
        <row r="1297">
          <cell r="E1297">
            <v>0.35</v>
          </cell>
          <cell r="F1297" t="str">
            <v>Oh</v>
          </cell>
          <cell r="G1297" t="str">
            <v>Tukang batu</v>
          </cell>
          <cell r="I1297">
            <v>44250</v>
          </cell>
          <cell r="J1297">
            <v>15487.499999999998</v>
          </cell>
        </row>
        <row r="1298">
          <cell r="E1298">
            <v>3.5000000000000003E-2</v>
          </cell>
          <cell r="F1298" t="str">
            <v>Oh</v>
          </cell>
          <cell r="G1298" t="str">
            <v>Kepala tukang batu</v>
          </cell>
          <cell r="I1298">
            <v>47500</v>
          </cell>
          <cell r="J1298">
            <v>1662.5000000000002</v>
          </cell>
        </row>
        <row r="1299">
          <cell r="E1299">
            <v>0.03</v>
          </cell>
          <cell r="F1299" t="str">
            <v>Oh</v>
          </cell>
          <cell r="G1299" t="str">
            <v>Mandor</v>
          </cell>
          <cell r="I1299">
            <v>0</v>
          </cell>
          <cell r="J1299">
            <v>0</v>
          </cell>
        </row>
        <row r="1300">
          <cell r="A1300" t="str">
            <v>M.3</v>
          </cell>
          <cell r="I1300" t="str">
            <v>Total  :</v>
          </cell>
          <cell r="J1300">
            <v>36680</v>
          </cell>
          <cell r="K1300">
            <v>65159.099999999991</v>
          </cell>
          <cell r="L1300">
            <v>101839.09999999999</v>
          </cell>
        </row>
        <row r="1301">
          <cell r="C1301" t="str">
            <v>M.4</v>
          </cell>
          <cell r="D1301" t="str">
            <v>1 M1  PASANG PLIN KERAMIK  10 x 30 CM</v>
          </cell>
        </row>
        <row r="1302">
          <cell r="E1302">
            <v>3.33</v>
          </cell>
          <cell r="F1302" t="str">
            <v>Bh</v>
          </cell>
          <cell r="G1302" t="str">
            <v>Plint keramik 10x30 cm</v>
          </cell>
          <cell r="I1302">
            <v>1200</v>
          </cell>
          <cell r="K1302">
            <v>3996</v>
          </cell>
        </row>
        <row r="1303">
          <cell r="E1303">
            <v>1.65</v>
          </cell>
          <cell r="F1303" t="str">
            <v>Kg</v>
          </cell>
          <cell r="G1303" t="str">
            <v>Semen Gresik</v>
          </cell>
          <cell r="I1303">
            <v>795</v>
          </cell>
          <cell r="K1303">
            <v>1311.75</v>
          </cell>
        </row>
        <row r="1304">
          <cell r="E1304">
            <v>3.2000000000000002E-3</v>
          </cell>
          <cell r="F1304" t="str">
            <v>M3</v>
          </cell>
          <cell r="G1304" t="str">
            <v>Pasir Pasangan</v>
          </cell>
          <cell r="I1304">
            <v>77500</v>
          </cell>
          <cell r="K1304">
            <v>248</v>
          </cell>
        </row>
        <row r="1305">
          <cell r="E1305">
            <v>0.1</v>
          </cell>
          <cell r="F1305" t="str">
            <v>Kg</v>
          </cell>
          <cell r="G1305" t="str">
            <v>Semen warna/semen grouting</v>
          </cell>
          <cell r="I1305">
            <v>6750</v>
          </cell>
          <cell r="K1305">
            <v>675</v>
          </cell>
        </row>
        <row r="1306">
          <cell r="E1306">
            <v>0.06</v>
          </cell>
          <cell r="F1306" t="str">
            <v>Oh</v>
          </cell>
          <cell r="G1306" t="str">
            <v>Pekerja</v>
          </cell>
          <cell r="I1306">
            <v>31500</v>
          </cell>
          <cell r="J1306">
            <v>1890</v>
          </cell>
        </row>
        <row r="1307">
          <cell r="E1307">
            <v>0.03</v>
          </cell>
          <cell r="F1307" t="str">
            <v>Oh</v>
          </cell>
          <cell r="G1307" t="str">
            <v>Tukang batu</v>
          </cell>
          <cell r="I1307">
            <v>44250</v>
          </cell>
          <cell r="J1307">
            <v>1327.5</v>
          </cell>
        </row>
        <row r="1308">
          <cell r="E1308">
            <v>3.0000000000000001E-3</v>
          </cell>
          <cell r="F1308" t="str">
            <v>Oh</v>
          </cell>
          <cell r="G1308" t="str">
            <v>Kepala Tukang Batu</v>
          </cell>
          <cell r="I1308">
            <v>47500</v>
          </cell>
          <cell r="J1308">
            <v>142.5</v>
          </cell>
        </row>
        <row r="1309">
          <cell r="E1309">
            <v>3.0000000000000001E-3</v>
          </cell>
          <cell r="F1309" t="str">
            <v>Oh</v>
          </cell>
          <cell r="G1309" t="str">
            <v>Mandor</v>
          </cell>
          <cell r="I1309">
            <v>0</v>
          </cell>
          <cell r="J1309">
            <v>0</v>
          </cell>
        </row>
        <row r="1310">
          <cell r="A1310" t="str">
            <v>M.4</v>
          </cell>
          <cell r="I1310" t="str">
            <v>Total  :</v>
          </cell>
          <cell r="J1310">
            <v>3360</v>
          </cell>
          <cell r="K1310">
            <v>6230.75</v>
          </cell>
          <cell r="L1310">
            <v>9590.75</v>
          </cell>
        </row>
        <row r="1311">
          <cell r="C1311" t="str">
            <v>M.5</v>
          </cell>
          <cell r="D1311" t="str">
            <v>1 M2  PASANG LANTAI KERAMIK  20 x 20 CM</v>
          </cell>
        </row>
        <row r="1312">
          <cell r="E1312">
            <v>25</v>
          </cell>
          <cell r="F1312" t="str">
            <v>Bh</v>
          </cell>
          <cell r="G1312" t="str">
            <v>Keramik 20 x 20 cm</v>
          </cell>
          <cell r="I1312">
            <v>1400</v>
          </cell>
          <cell r="K1312">
            <v>35000</v>
          </cell>
        </row>
        <row r="1313">
          <cell r="E1313">
            <v>11.38</v>
          </cell>
          <cell r="F1313" t="str">
            <v>Kg</v>
          </cell>
          <cell r="G1313" t="str">
            <v>Semen Gresik</v>
          </cell>
          <cell r="I1313">
            <v>795</v>
          </cell>
          <cell r="K1313">
            <v>9047.1</v>
          </cell>
        </row>
        <row r="1314">
          <cell r="E1314">
            <v>4.2000000000000003E-2</v>
          </cell>
          <cell r="F1314" t="str">
            <v>M3</v>
          </cell>
          <cell r="G1314" t="str">
            <v>Pasir Pasangan</v>
          </cell>
          <cell r="I1314">
            <v>77500</v>
          </cell>
          <cell r="K1314">
            <v>3255</v>
          </cell>
        </row>
        <row r="1315">
          <cell r="E1315">
            <v>1.5</v>
          </cell>
          <cell r="F1315" t="str">
            <v>Kg</v>
          </cell>
          <cell r="G1315" t="str">
            <v>Semen warna/semen grouting</v>
          </cell>
          <cell r="I1315">
            <v>6750</v>
          </cell>
          <cell r="K1315">
            <v>10125</v>
          </cell>
        </row>
        <row r="1316">
          <cell r="E1316">
            <v>0.62</v>
          </cell>
          <cell r="F1316" t="str">
            <v>Oh</v>
          </cell>
          <cell r="G1316" t="str">
            <v>Pekerja</v>
          </cell>
          <cell r="I1316">
            <v>31500</v>
          </cell>
          <cell r="J1316">
            <v>19530</v>
          </cell>
        </row>
        <row r="1317">
          <cell r="E1317">
            <v>0.35</v>
          </cell>
          <cell r="F1317" t="str">
            <v>Oh</v>
          </cell>
          <cell r="G1317" t="str">
            <v>Tukang batu</v>
          </cell>
          <cell r="I1317">
            <v>44250</v>
          </cell>
          <cell r="J1317">
            <v>15487.499999999998</v>
          </cell>
        </row>
        <row r="1318">
          <cell r="E1318">
            <v>3.5000000000000003E-2</v>
          </cell>
          <cell r="F1318" t="str">
            <v>Oh</v>
          </cell>
          <cell r="G1318" t="str">
            <v>Kepala Tukang Batu</v>
          </cell>
          <cell r="I1318">
            <v>47500</v>
          </cell>
          <cell r="J1318">
            <v>1662.5000000000002</v>
          </cell>
        </row>
        <row r="1319">
          <cell r="E1319">
            <v>0.03</v>
          </cell>
          <cell r="F1319" t="str">
            <v>Oh</v>
          </cell>
          <cell r="G1319" t="str">
            <v>Mandor</v>
          </cell>
          <cell r="I1319">
            <v>0</v>
          </cell>
          <cell r="J1319">
            <v>0</v>
          </cell>
        </row>
        <row r="1320">
          <cell r="A1320" t="str">
            <v>M.5</v>
          </cell>
          <cell r="I1320" t="str">
            <v>Total  :</v>
          </cell>
          <cell r="J1320">
            <v>36680</v>
          </cell>
          <cell r="K1320">
            <v>57427.1</v>
          </cell>
          <cell r="L1320">
            <v>94107.1</v>
          </cell>
        </row>
        <row r="1321">
          <cell r="C1321" t="str">
            <v>M.6</v>
          </cell>
          <cell r="D1321" t="str">
            <v>1 M2  PASANG DINDING KERAMIK  20 x 25 CM</v>
          </cell>
        </row>
        <row r="1322">
          <cell r="E1322">
            <v>20</v>
          </cell>
          <cell r="F1322" t="str">
            <v>Bh</v>
          </cell>
          <cell r="G1322" t="str">
            <v>Keramik 20 x 25 cm</v>
          </cell>
          <cell r="I1322">
            <v>1875</v>
          </cell>
          <cell r="K1322">
            <v>37500</v>
          </cell>
        </row>
        <row r="1323">
          <cell r="E1323">
            <v>9.3000000000000007</v>
          </cell>
          <cell r="F1323" t="str">
            <v>Kg</v>
          </cell>
          <cell r="G1323" t="str">
            <v>Semen Gresik</v>
          </cell>
          <cell r="I1323">
            <v>795</v>
          </cell>
          <cell r="K1323">
            <v>7393.5000000000009</v>
          </cell>
        </row>
        <row r="1324">
          <cell r="E1324">
            <v>1.7999999999999999E-2</v>
          </cell>
          <cell r="F1324" t="str">
            <v>M3</v>
          </cell>
          <cell r="G1324" t="str">
            <v>Pasir Pasangan</v>
          </cell>
          <cell r="I1324">
            <v>77500</v>
          </cell>
          <cell r="K1324">
            <v>1395</v>
          </cell>
        </row>
        <row r="1325">
          <cell r="E1325">
            <v>1.5</v>
          </cell>
          <cell r="F1325" t="str">
            <v>Kg</v>
          </cell>
          <cell r="G1325" t="str">
            <v>Semen warna/semen grouting</v>
          </cell>
          <cell r="I1325">
            <v>6750</v>
          </cell>
          <cell r="K1325">
            <v>10125</v>
          </cell>
        </row>
        <row r="1326">
          <cell r="E1326">
            <v>0.6</v>
          </cell>
          <cell r="F1326" t="str">
            <v>Oh</v>
          </cell>
          <cell r="G1326" t="str">
            <v>Pekerja</v>
          </cell>
          <cell r="I1326">
            <v>31500</v>
          </cell>
          <cell r="J1326">
            <v>18900</v>
          </cell>
        </row>
        <row r="1327">
          <cell r="E1327">
            <v>0.45</v>
          </cell>
          <cell r="F1327" t="str">
            <v>Oh</v>
          </cell>
          <cell r="G1327" t="str">
            <v>Tukang batu</v>
          </cell>
          <cell r="I1327">
            <v>44250</v>
          </cell>
          <cell r="J1327">
            <v>19912.5</v>
          </cell>
        </row>
        <row r="1328">
          <cell r="E1328">
            <v>4.4999999999999998E-2</v>
          </cell>
          <cell r="F1328" t="str">
            <v>Oh</v>
          </cell>
          <cell r="G1328" t="str">
            <v>Kepala Tukang Batu</v>
          </cell>
          <cell r="I1328">
            <v>47500</v>
          </cell>
          <cell r="J1328">
            <v>2137.5</v>
          </cell>
        </row>
        <row r="1329">
          <cell r="E1329">
            <v>0.03</v>
          </cell>
          <cell r="F1329" t="str">
            <v>Oh</v>
          </cell>
          <cell r="G1329" t="str">
            <v>Mandor</v>
          </cell>
          <cell r="I1329">
            <v>0</v>
          </cell>
          <cell r="J1329">
            <v>0</v>
          </cell>
        </row>
        <row r="1330">
          <cell r="A1330" t="str">
            <v>M.6</v>
          </cell>
          <cell r="I1330" t="str">
            <v>Total  :</v>
          </cell>
          <cell r="J1330">
            <v>40950</v>
          </cell>
          <cell r="K1330">
            <v>56413.5</v>
          </cell>
          <cell r="L1330">
            <v>97363.5</v>
          </cell>
        </row>
        <row r="1331">
          <cell r="C1331" t="str">
            <v>M.7</v>
          </cell>
          <cell r="D1331" t="str">
            <v>1 M1  PASANG PLIN KAYU 2 x 10 CM</v>
          </cell>
        </row>
        <row r="1332">
          <cell r="E1332">
            <v>2.3999999999999998E-3</v>
          </cell>
          <cell r="F1332" t="str">
            <v>M3</v>
          </cell>
          <cell r="G1332" t="str">
            <v>Kayu Kamper Papan 3/20</v>
          </cell>
          <cell r="I1332">
            <v>5000000</v>
          </cell>
          <cell r="K1332">
            <v>11999.999999999998</v>
          </cell>
        </row>
        <row r="1333">
          <cell r="E1333">
            <v>0.05</v>
          </cell>
          <cell r="F1333" t="str">
            <v>Kg</v>
          </cell>
          <cell r="G1333" t="str">
            <v>Paku Skrup 3.5"</v>
          </cell>
          <cell r="I1333">
            <v>312.5</v>
          </cell>
          <cell r="K1333">
            <v>15.625</v>
          </cell>
        </row>
        <row r="1334">
          <cell r="E1334">
            <v>0.12</v>
          </cell>
          <cell r="F1334" t="str">
            <v>Oh</v>
          </cell>
          <cell r="G1334" t="str">
            <v>Pekerja</v>
          </cell>
          <cell r="I1334">
            <v>31500</v>
          </cell>
          <cell r="J1334">
            <v>3780</v>
          </cell>
        </row>
        <row r="1335">
          <cell r="E1335">
            <v>0.12</v>
          </cell>
          <cell r="F1335" t="str">
            <v>Oh</v>
          </cell>
          <cell r="G1335" t="str">
            <v>Tukang kayu</v>
          </cell>
          <cell r="I1335">
            <v>46500</v>
          </cell>
          <cell r="J1335">
            <v>5580</v>
          </cell>
        </row>
        <row r="1336">
          <cell r="E1336">
            <v>1.2E-2</v>
          </cell>
          <cell r="F1336" t="str">
            <v>Oh</v>
          </cell>
          <cell r="G1336" t="str">
            <v>Kepala Tukang kayu</v>
          </cell>
          <cell r="I1336">
            <v>47500</v>
          </cell>
          <cell r="J1336">
            <v>570</v>
          </cell>
        </row>
        <row r="1337">
          <cell r="E1337">
            <v>6.0000000000000001E-3</v>
          </cell>
          <cell r="F1337" t="str">
            <v>Oh</v>
          </cell>
          <cell r="G1337" t="str">
            <v>Mandor</v>
          </cell>
          <cell r="I1337">
            <v>0</v>
          </cell>
          <cell r="J1337">
            <v>0</v>
          </cell>
        </row>
        <row r="1338">
          <cell r="A1338" t="str">
            <v>M.7</v>
          </cell>
          <cell r="I1338" t="str">
            <v>Total  :</v>
          </cell>
          <cell r="J1338">
            <v>9930</v>
          </cell>
          <cell r="K1338">
            <v>12015.624999999998</v>
          </cell>
          <cell r="L1338">
            <v>21945.625</v>
          </cell>
        </row>
        <row r="1340">
          <cell r="C1340" t="str">
            <v>N.</v>
          </cell>
          <cell r="D1340" t="str">
            <v>PEKERJAAN PENGECATAN</v>
          </cell>
        </row>
        <row r="1341">
          <cell r="C1341" t="str">
            <v>N.1</v>
          </cell>
          <cell r="D1341" t="str">
            <v xml:space="preserve">1 M2  PENGECATAN BIDANG KAYU BARU (1 LAPIS PLAMIR, 1 LAPIS CAT </v>
          </cell>
        </row>
        <row r="1342">
          <cell r="D1342" t="str">
            <v>DASAR, 2 LAPIS CAT PENUTUP)</v>
          </cell>
        </row>
        <row r="1343">
          <cell r="E1343">
            <v>0.2</v>
          </cell>
          <cell r="F1343" t="str">
            <v>Kg</v>
          </cell>
          <cell r="G1343" t="str">
            <v>Cat meni kayu</v>
          </cell>
          <cell r="I1343">
            <v>12500</v>
          </cell>
          <cell r="K1343">
            <v>2500</v>
          </cell>
        </row>
        <row r="1344">
          <cell r="E1344">
            <v>0.15</v>
          </cell>
          <cell r="F1344" t="str">
            <v>Kg</v>
          </cell>
          <cell r="G1344" t="str">
            <v>Dempul daiwa</v>
          </cell>
          <cell r="I1344">
            <v>12500</v>
          </cell>
          <cell r="K1344">
            <v>1875</v>
          </cell>
        </row>
        <row r="1345">
          <cell r="E1345">
            <v>0.17</v>
          </cell>
          <cell r="F1345" t="str">
            <v>Kg</v>
          </cell>
          <cell r="G1345" t="str">
            <v>Cat dasar kayu</v>
          </cell>
          <cell r="I1345">
            <v>34000</v>
          </cell>
          <cell r="K1345">
            <v>5780</v>
          </cell>
        </row>
        <row r="1346">
          <cell r="E1346">
            <v>0.26</v>
          </cell>
          <cell r="F1346" t="str">
            <v>Kg</v>
          </cell>
          <cell r="G1346" t="str">
            <v>Cat Kayu Emco</v>
          </cell>
          <cell r="I1346">
            <v>34000</v>
          </cell>
          <cell r="K1346">
            <v>8840</v>
          </cell>
        </row>
        <row r="1347">
          <cell r="E1347">
            <v>7.0000000000000007E-2</v>
          </cell>
          <cell r="F1347" t="str">
            <v>Oh</v>
          </cell>
          <cell r="G1347" t="str">
            <v>Pekerja</v>
          </cell>
          <cell r="I1347">
            <v>31500</v>
          </cell>
          <cell r="J1347">
            <v>2205</v>
          </cell>
        </row>
        <row r="1348">
          <cell r="E1348">
            <v>8.9999999999999993E-3</v>
          </cell>
          <cell r="F1348" t="str">
            <v>Oh</v>
          </cell>
          <cell r="G1348" t="str">
            <v>Tukang cat</v>
          </cell>
          <cell r="I1348">
            <v>37500</v>
          </cell>
          <cell r="J1348">
            <v>337.5</v>
          </cell>
        </row>
        <row r="1349">
          <cell r="E1349">
            <v>6.0000000000000001E-3</v>
          </cell>
          <cell r="F1349" t="str">
            <v>Oh</v>
          </cell>
          <cell r="G1349" t="str">
            <v>Kepala Tukang Cat</v>
          </cell>
          <cell r="I1349">
            <v>47500</v>
          </cell>
          <cell r="J1349">
            <v>285</v>
          </cell>
        </row>
        <row r="1350">
          <cell r="E1350">
            <v>2.5000000000000001E-3</v>
          </cell>
          <cell r="F1350" t="str">
            <v>Oh</v>
          </cell>
          <cell r="G1350" t="str">
            <v>Mandor</v>
          </cell>
          <cell r="I1350">
            <v>0</v>
          </cell>
          <cell r="J1350">
            <v>0</v>
          </cell>
        </row>
        <row r="1351">
          <cell r="A1351" t="str">
            <v>N.1</v>
          </cell>
          <cell r="I1351" t="str">
            <v>Total  :</v>
          </cell>
          <cell r="J1351">
            <v>2827.5</v>
          </cell>
          <cell r="K1351">
            <v>18995</v>
          </cell>
          <cell r="L1351">
            <v>21822.5</v>
          </cell>
        </row>
        <row r="1352">
          <cell r="C1352" t="str">
            <v>N.2</v>
          </cell>
          <cell r="D1352" t="str">
            <v>1 M2  PENGECATAN BIDANG KAYU DENGAN VERNIS</v>
          </cell>
        </row>
        <row r="1353">
          <cell r="E1353">
            <v>0.15</v>
          </cell>
          <cell r="F1353" t="str">
            <v>Kg</v>
          </cell>
          <cell r="G1353" t="str">
            <v>Vernis</v>
          </cell>
          <cell r="I1353">
            <v>24000</v>
          </cell>
          <cell r="K1353">
            <v>3600</v>
          </cell>
        </row>
        <row r="1354">
          <cell r="E1354">
            <v>0.05</v>
          </cell>
          <cell r="F1354" t="str">
            <v>Kg</v>
          </cell>
          <cell r="G1354" t="str">
            <v>Dempul daiwa</v>
          </cell>
          <cell r="I1354">
            <v>12500</v>
          </cell>
          <cell r="K1354">
            <v>625</v>
          </cell>
        </row>
        <row r="1355">
          <cell r="E1355">
            <v>0.1</v>
          </cell>
          <cell r="F1355" t="str">
            <v>lbr</v>
          </cell>
          <cell r="G1355" t="str">
            <v>Amplas</v>
          </cell>
          <cell r="I1355">
            <v>2750</v>
          </cell>
          <cell r="K1355">
            <v>275</v>
          </cell>
        </row>
        <row r="1356">
          <cell r="E1356">
            <v>0.01</v>
          </cell>
          <cell r="F1356" t="str">
            <v>bh</v>
          </cell>
          <cell r="G1356" t="str">
            <v>Kuas</v>
          </cell>
          <cell r="I1356">
            <v>3500</v>
          </cell>
          <cell r="K1356">
            <v>35</v>
          </cell>
        </row>
        <row r="1357">
          <cell r="E1357">
            <v>0.16</v>
          </cell>
          <cell r="F1357" t="str">
            <v>Oh</v>
          </cell>
          <cell r="G1357" t="str">
            <v>Pekerja</v>
          </cell>
          <cell r="I1357">
            <v>31500</v>
          </cell>
          <cell r="J1357">
            <v>5040</v>
          </cell>
        </row>
        <row r="1358">
          <cell r="E1358">
            <v>0.16</v>
          </cell>
          <cell r="F1358" t="str">
            <v>Oh</v>
          </cell>
          <cell r="G1358" t="str">
            <v>Tukang cat</v>
          </cell>
          <cell r="I1358">
            <v>37500</v>
          </cell>
          <cell r="J1358">
            <v>6000</v>
          </cell>
        </row>
        <row r="1359">
          <cell r="E1359">
            <v>1.6E-2</v>
          </cell>
          <cell r="F1359" t="str">
            <v>Oh</v>
          </cell>
          <cell r="G1359" t="str">
            <v>Kepala Tukang Cat</v>
          </cell>
          <cell r="I1359">
            <v>47500</v>
          </cell>
          <cell r="J1359">
            <v>760</v>
          </cell>
        </row>
        <row r="1360">
          <cell r="E1360">
            <v>2.5000000000000001E-3</v>
          </cell>
          <cell r="F1360" t="str">
            <v>Oh</v>
          </cell>
          <cell r="G1360" t="str">
            <v>Mandor</v>
          </cell>
          <cell r="I1360">
            <v>0</v>
          </cell>
          <cell r="J1360">
            <v>0</v>
          </cell>
        </row>
        <row r="1361">
          <cell r="A1361" t="str">
            <v>N.2</v>
          </cell>
          <cell r="I1361" t="str">
            <v>Total  :</v>
          </cell>
          <cell r="J1361">
            <v>11800</v>
          </cell>
          <cell r="K1361">
            <v>4535</v>
          </cell>
          <cell r="L1361">
            <v>16335</v>
          </cell>
        </row>
        <row r="1362">
          <cell r="C1362" t="str">
            <v>N.2a</v>
          </cell>
          <cell r="D1362" t="str">
            <v>1 M2  PENGECATAN BIDANG KAYU DENGAN POLITUR</v>
          </cell>
        </row>
        <row r="1363">
          <cell r="E1363">
            <v>0.15</v>
          </cell>
          <cell r="F1363" t="str">
            <v>Ltr</v>
          </cell>
          <cell r="G1363" t="str">
            <v>Politur</v>
          </cell>
          <cell r="I1363">
            <v>35000</v>
          </cell>
          <cell r="K1363">
            <v>5250</v>
          </cell>
        </row>
        <row r="1364">
          <cell r="E1364">
            <v>0.372</v>
          </cell>
          <cell r="F1364" t="str">
            <v>Ltr</v>
          </cell>
          <cell r="G1364" t="str">
            <v>Politur Jadi</v>
          </cell>
          <cell r="I1364">
            <v>35000</v>
          </cell>
          <cell r="K1364">
            <v>13020</v>
          </cell>
        </row>
        <row r="1365">
          <cell r="E1365">
            <v>2</v>
          </cell>
          <cell r="F1365" t="str">
            <v>Lbr</v>
          </cell>
          <cell r="G1365" t="str">
            <v>Amplas</v>
          </cell>
          <cell r="I1365">
            <v>2750</v>
          </cell>
          <cell r="K1365">
            <v>5500</v>
          </cell>
        </row>
        <row r="1366">
          <cell r="E1366">
            <v>0</v>
          </cell>
          <cell r="F1366" t="str">
            <v>Oh</v>
          </cell>
          <cell r="G1366" t="str">
            <v>Pekerja</v>
          </cell>
          <cell r="I1366">
            <v>31500</v>
          </cell>
          <cell r="J1366">
            <v>0</v>
          </cell>
          <cell r="K1366">
            <v>0</v>
          </cell>
        </row>
        <row r="1367">
          <cell r="E1367">
            <v>0.06</v>
          </cell>
          <cell r="F1367" t="str">
            <v>Oh</v>
          </cell>
          <cell r="G1367" t="str">
            <v>Tukang cat</v>
          </cell>
          <cell r="I1367">
            <v>37500</v>
          </cell>
          <cell r="J1367">
            <v>2250</v>
          </cell>
        </row>
        <row r="1368">
          <cell r="E1368">
            <v>1.6E-2</v>
          </cell>
          <cell r="F1368" t="str">
            <v>Oh</v>
          </cell>
          <cell r="G1368" t="str">
            <v>Kepala Tukang Cat</v>
          </cell>
          <cell r="I1368">
            <v>47500</v>
          </cell>
          <cell r="J1368">
            <v>760</v>
          </cell>
        </row>
        <row r="1369">
          <cell r="E1369">
            <v>2.5000000000000001E-3</v>
          </cell>
          <cell r="F1369" t="str">
            <v>Oh</v>
          </cell>
          <cell r="G1369" t="str">
            <v>Mandor</v>
          </cell>
          <cell r="I1369">
            <v>0</v>
          </cell>
          <cell r="J1369">
            <v>0</v>
          </cell>
        </row>
        <row r="1370">
          <cell r="A1370" t="str">
            <v>N.2a</v>
          </cell>
          <cell r="I1370" t="str">
            <v>Total  :</v>
          </cell>
          <cell r="J1370">
            <v>3010</v>
          </cell>
          <cell r="K1370">
            <v>23770</v>
          </cell>
          <cell r="L1370">
            <v>26780</v>
          </cell>
        </row>
        <row r="1371">
          <cell r="C1371" t="str">
            <v>N.3</v>
          </cell>
          <cell r="D1371" t="str">
            <v xml:space="preserve">1 M2  PENGECATAN TEMBOK BARU (1 LAPIS PLAMIR, 1 LAPIS CAT </v>
          </cell>
        </row>
        <row r="1372">
          <cell r="D1372" t="str">
            <v>DASAR, 2 LAPIS CAT PENUTUP)</v>
          </cell>
        </row>
        <row r="1373">
          <cell r="E1373">
            <v>0.1</v>
          </cell>
          <cell r="F1373" t="str">
            <v>Kg</v>
          </cell>
          <cell r="G1373" t="str">
            <v>Plamir (Tartar)</v>
          </cell>
          <cell r="I1373">
            <v>8500</v>
          </cell>
          <cell r="K1373">
            <v>850</v>
          </cell>
        </row>
        <row r="1374">
          <cell r="E1374">
            <v>0.1</v>
          </cell>
          <cell r="F1374" t="str">
            <v>Kg</v>
          </cell>
          <cell r="G1374" t="str">
            <v>Cat dasar tembok</v>
          </cell>
          <cell r="I1374">
            <v>14000</v>
          </cell>
          <cell r="K1374">
            <v>1400</v>
          </cell>
        </row>
        <row r="1375">
          <cell r="E1375">
            <v>0.26</v>
          </cell>
          <cell r="F1375" t="str">
            <v>Kg</v>
          </cell>
          <cell r="G1375" t="str">
            <v>Cat Vinilex</v>
          </cell>
          <cell r="I1375">
            <v>14000</v>
          </cell>
          <cell r="K1375">
            <v>3640</v>
          </cell>
        </row>
        <row r="1376">
          <cell r="E1376">
            <v>0.02</v>
          </cell>
          <cell r="F1376" t="str">
            <v>Oh</v>
          </cell>
          <cell r="G1376" t="str">
            <v>Pekerja</v>
          </cell>
          <cell r="I1376">
            <v>31500</v>
          </cell>
          <cell r="J1376">
            <v>630</v>
          </cell>
        </row>
        <row r="1377">
          <cell r="E1377">
            <v>6.3E-2</v>
          </cell>
          <cell r="F1377" t="str">
            <v>Oh</v>
          </cell>
          <cell r="G1377" t="str">
            <v>Tukang cat</v>
          </cell>
          <cell r="I1377">
            <v>37500</v>
          </cell>
          <cell r="J1377">
            <v>2362.5</v>
          </cell>
        </row>
        <row r="1378">
          <cell r="E1378">
            <v>6.3E-3</v>
          </cell>
          <cell r="F1378" t="str">
            <v>Oh</v>
          </cell>
          <cell r="G1378" t="str">
            <v>Kepala Tukang Cat</v>
          </cell>
          <cell r="I1378">
            <v>47500</v>
          </cell>
          <cell r="J1378">
            <v>299.25</v>
          </cell>
        </row>
        <row r="1379">
          <cell r="E1379">
            <v>2.5000000000000001E-3</v>
          </cell>
          <cell r="F1379" t="str">
            <v>Oh</v>
          </cell>
          <cell r="G1379" t="str">
            <v>Mandor</v>
          </cell>
          <cell r="I1379">
            <v>0</v>
          </cell>
          <cell r="J1379">
            <v>0</v>
          </cell>
        </row>
        <row r="1380">
          <cell r="A1380" t="str">
            <v>N.3</v>
          </cell>
          <cell r="I1380" t="str">
            <v>Total  :</v>
          </cell>
          <cell r="J1380">
            <v>3291.75</v>
          </cell>
          <cell r="K1380">
            <v>5890</v>
          </cell>
          <cell r="L1380">
            <v>9181.75</v>
          </cell>
        </row>
        <row r="1381">
          <cell r="A1381" t="str">
            <v>N.3a</v>
          </cell>
          <cell r="C1381" t="str">
            <v>N.3a</v>
          </cell>
          <cell r="E1381">
            <v>1</v>
          </cell>
          <cell r="F1381" t="str">
            <v>M2</v>
          </cell>
          <cell r="G1381" t="str">
            <v>Cat Dulux</v>
          </cell>
          <cell r="I1381">
            <v>19250</v>
          </cell>
          <cell r="J1381">
            <v>3291.75</v>
          </cell>
          <cell r="K1381">
            <v>7255</v>
          </cell>
          <cell r="L1381">
            <v>10546.75</v>
          </cell>
        </row>
        <row r="1382">
          <cell r="C1382" t="str">
            <v>N.4</v>
          </cell>
          <cell r="D1382" t="str">
            <v>1 M2  PENGECATAN TEMBOK LAMA ( 1 LAPIS CAT DASAR, 2 LAPIS CAT PENUTUP)</v>
          </cell>
        </row>
        <row r="1383">
          <cell r="E1383">
            <v>0.12</v>
          </cell>
          <cell r="F1383" t="str">
            <v>Kg</v>
          </cell>
          <cell r="G1383" t="str">
            <v>Cat dasar tembok</v>
          </cell>
          <cell r="I1383">
            <v>14000</v>
          </cell>
          <cell r="K1383">
            <v>1680</v>
          </cell>
        </row>
        <row r="1384">
          <cell r="E1384">
            <v>0.18</v>
          </cell>
          <cell r="F1384" t="str">
            <v>Kg</v>
          </cell>
          <cell r="G1384" t="str">
            <v>Cat Vinilex</v>
          </cell>
          <cell r="I1384">
            <v>14000</v>
          </cell>
          <cell r="K1384">
            <v>2520</v>
          </cell>
        </row>
        <row r="1385">
          <cell r="E1385">
            <v>2.8000000000000001E-2</v>
          </cell>
          <cell r="F1385" t="str">
            <v>Oh</v>
          </cell>
          <cell r="G1385" t="str">
            <v>Pekerja</v>
          </cell>
          <cell r="I1385">
            <v>31500</v>
          </cell>
          <cell r="J1385">
            <v>882</v>
          </cell>
        </row>
        <row r="1386">
          <cell r="E1386">
            <v>4.2000000000000003E-2</v>
          </cell>
          <cell r="F1386" t="str">
            <v>Oh</v>
          </cell>
          <cell r="G1386" t="str">
            <v>Tukang cat</v>
          </cell>
          <cell r="I1386">
            <v>37500</v>
          </cell>
          <cell r="J1386">
            <v>1575</v>
          </cell>
        </row>
        <row r="1387">
          <cell r="E1387">
            <v>4.1999999999999997E-3</v>
          </cell>
          <cell r="F1387" t="str">
            <v>Oh</v>
          </cell>
          <cell r="G1387" t="str">
            <v>Kepala Tukang Cat</v>
          </cell>
          <cell r="I1387">
            <v>47500</v>
          </cell>
          <cell r="J1387">
            <v>199.5</v>
          </cell>
        </row>
        <row r="1388">
          <cell r="E1388">
            <v>2.5000000000000001E-3</v>
          </cell>
          <cell r="F1388" t="str">
            <v>Oh</v>
          </cell>
          <cell r="G1388" t="str">
            <v>Mandor</v>
          </cell>
          <cell r="I1388">
            <v>0</v>
          </cell>
          <cell r="J1388">
            <v>0</v>
          </cell>
        </row>
        <row r="1389">
          <cell r="A1389" t="str">
            <v>N.4</v>
          </cell>
          <cell r="I1389" t="str">
            <v>Total  :</v>
          </cell>
          <cell r="J1389">
            <v>2656.5</v>
          </cell>
          <cell r="K1389">
            <v>4200</v>
          </cell>
          <cell r="L1389">
            <v>6856.5</v>
          </cell>
        </row>
        <row r="1390">
          <cell r="C1390" t="str">
            <v>N.5</v>
          </cell>
          <cell r="D1390" t="str">
            <v>1 M2  PENGECATAN PERMUKAAN BAJA DENGAN MENI BESI</v>
          </cell>
        </row>
        <row r="1391">
          <cell r="E1391">
            <v>0.1</v>
          </cell>
          <cell r="F1391" t="str">
            <v>Kg</v>
          </cell>
          <cell r="G1391" t="str">
            <v>Cat meni besi</v>
          </cell>
          <cell r="I1391">
            <v>12500</v>
          </cell>
          <cell r="K1391">
            <v>1250</v>
          </cell>
        </row>
        <row r="1392">
          <cell r="E1392">
            <v>0.01</v>
          </cell>
          <cell r="F1392" t="str">
            <v>lbr</v>
          </cell>
          <cell r="G1392" t="str">
            <v>Kuas</v>
          </cell>
          <cell r="I1392">
            <v>3500</v>
          </cell>
          <cell r="K1392">
            <v>35</v>
          </cell>
        </row>
        <row r="1393">
          <cell r="E1393">
            <v>0.02</v>
          </cell>
          <cell r="F1393" t="str">
            <v>Oh</v>
          </cell>
          <cell r="G1393" t="str">
            <v>Pekerja</v>
          </cell>
          <cell r="I1393">
            <v>31500</v>
          </cell>
          <cell r="J1393">
            <v>630</v>
          </cell>
        </row>
        <row r="1394">
          <cell r="E1394">
            <v>0.2</v>
          </cell>
          <cell r="F1394" t="str">
            <v>Oh</v>
          </cell>
          <cell r="G1394" t="str">
            <v>Tukang cat</v>
          </cell>
          <cell r="I1394">
            <v>37500</v>
          </cell>
          <cell r="J1394">
            <v>7500</v>
          </cell>
        </row>
        <row r="1395">
          <cell r="E1395">
            <v>0.02</v>
          </cell>
          <cell r="F1395" t="str">
            <v>Oh</v>
          </cell>
          <cell r="G1395" t="str">
            <v>Kepala Tukang Cat</v>
          </cell>
          <cell r="I1395">
            <v>47500</v>
          </cell>
          <cell r="J1395">
            <v>950</v>
          </cell>
        </row>
        <row r="1396">
          <cell r="E1396">
            <v>0.01</v>
          </cell>
          <cell r="F1396" t="str">
            <v>Oh</v>
          </cell>
          <cell r="G1396" t="str">
            <v>Mandor</v>
          </cell>
          <cell r="I1396">
            <v>0</v>
          </cell>
          <cell r="J1396">
            <v>0</v>
          </cell>
        </row>
        <row r="1397">
          <cell r="A1397" t="str">
            <v>N.5</v>
          </cell>
          <cell r="I1397" t="str">
            <v>Total  :</v>
          </cell>
          <cell r="J1397">
            <v>9080</v>
          </cell>
          <cell r="K1397">
            <v>1285</v>
          </cell>
          <cell r="L1397">
            <v>10365</v>
          </cell>
        </row>
        <row r="1398">
          <cell r="C1398" t="str">
            <v>N.6</v>
          </cell>
          <cell r="D1398" t="str">
            <v>1 M2  PENGECATAN PERMUKAAN BAJA ,1 LAPIS DENGAN CAT BESI</v>
          </cell>
        </row>
        <row r="1399">
          <cell r="E1399">
            <v>0.3</v>
          </cell>
          <cell r="F1399" t="str">
            <v>Kg</v>
          </cell>
          <cell r="G1399" t="str">
            <v>Cat Besi (Emco)</v>
          </cell>
          <cell r="I1399">
            <v>29250</v>
          </cell>
          <cell r="K1399">
            <v>8775</v>
          </cell>
        </row>
        <row r="1400">
          <cell r="E1400">
            <v>6.0000000000000001E-3</v>
          </cell>
          <cell r="F1400" t="str">
            <v>Oh</v>
          </cell>
          <cell r="G1400" t="str">
            <v>Pekerja</v>
          </cell>
          <cell r="I1400">
            <v>31500</v>
          </cell>
          <cell r="J1400">
            <v>189</v>
          </cell>
        </row>
        <row r="1401">
          <cell r="E1401">
            <v>0.06</v>
          </cell>
          <cell r="F1401" t="str">
            <v>Oh</v>
          </cell>
          <cell r="G1401" t="str">
            <v>Tukang cat</v>
          </cell>
          <cell r="I1401">
            <v>37500</v>
          </cell>
          <cell r="J1401">
            <v>2250</v>
          </cell>
        </row>
        <row r="1402">
          <cell r="E1402">
            <v>1.2E-2</v>
          </cell>
          <cell r="F1402" t="str">
            <v>Oh</v>
          </cell>
          <cell r="G1402" t="str">
            <v>Kepala Tukang Cat</v>
          </cell>
          <cell r="I1402">
            <v>47500</v>
          </cell>
          <cell r="J1402">
            <v>570</v>
          </cell>
        </row>
        <row r="1403">
          <cell r="E1403">
            <v>6.0000000000000001E-3</v>
          </cell>
          <cell r="F1403" t="str">
            <v>Oh</v>
          </cell>
          <cell r="G1403" t="str">
            <v>Mandor</v>
          </cell>
          <cell r="I1403">
            <v>0</v>
          </cell>
          <cell r="J1403">
            <v>0</v>
          </cell>
        </row>
        <row r="1404">
          <cell r="A1404" t="str">
            <v>N.6</v>
          </cell>
          <cell r="I1404" t="str">
            <v>Total  :</v>
          </cell>
          <cell r="J1404">
            <v>3009</v>
          </cell>
          <cell r="K1404">
            <v>8775</v>
          </cell>
          <cell r="L1404">
            <v>11784</v>
          </cell>
        </row>
        <row r="1406">
          <cell r="C1406" t="str">
            <v>O.</v>
          </cell>
          <cell r="D1406" t="str">
            <v>PEKERJAAN STYLE BALI</v>
          </cell>
        </row>
        <row r="1407">
          <cell r="C1407" t="str">
            <v>O.1</v>
          </cell>
          <cell r="D1407" t="str">
            <v>1 M2 PAS. PARAS/BATA GOSOK</v>
          </cell>
        </row>
        <row r="1408">
          <cell r="E1408">
            <v>4.66</v>
          </cell>
          <cell r="F1408" t="str">
            <v>Bj</v>
          </cell>
          <cell r="G1408" t="str">
            <v>Padas Ukir Silakarang</v>
          </cell>
          <cell r="I1408">
            <v>5000</v>
          </cell>
          <cell r="K1408">
            <v>23300</v>
          </cell>
        </row>
        <row r="1409">
          <cell r="E1409">
            <v>33.200000000000003</v>
          </cell>
          <cell r="F1409" t="str">
            <v>Bj</v>
          </cell>
          <cell r="G1409" t="str">
            <v>Bata Gosok Klas I</v>
          </cell>
          <cell r="I1409">
            <v>1250</v>
          </cell>
          <cell r="K1409">
            <v>41500</v>
          </cell>
        </row>
        <row r="1410">
          <cell r="E1410">
            <v>30</v>
          </cell>
          <cell r="F1410" t="str">
            <v>Kg</v>
          </cell>
          <cell r="G1410" t="str">
            <v>Semen Gresik</v>
          </cell>
          <cell r="I1410">
            <v>795</v>
          </cell>
          <cell r="K1410">
            <v>23850</v>
          </cell>
        </row>
        <row r="1411">
          <cell r="E1411">
            <v>4</v>
          </cell>
          <cell r="F1411" t="str">
            <v>Hr</v>
          </cell>
          <cell r="G1411" t="str">
            <v>Tukang Style Bali</v>
          </cell>
          <cell r="I1411">
            <v>96250</v>
          </cell>
          <cell r="J1411">
            <v>385000</v>
          </cell>
        </row>
        <row r="1412">
          <cell r="E1412">
            <v>2</v>
          </cell>
          <cell r="F1412" t="str">
            <v>Hr</v>
          </cell>
          <cell r="G1412" t="str">
            <v>Pekerja</v>
          </cell>
          <cell r="I1412">
            <v>31500</v>
          </cell>
          <cell r="J1412">
            <v>63000</v>
          </cell>
        </row>
        <row r="1413">
          <cell r="E1413">
            <v>0.1</v>
          </cell>
          <cell r="F1413" t="str">
            <v>Hr</v>
          </cell>
          <cell r="G1413" t="str">
            <v>Mandor</v>
          </cell>
          <cell r="I1413">
            <v>0</v>
          </cell>
          <cell r="J1413">
            <v>0</v>
          </cell>
        </row>
        <row r="1414">
          <cell r="A1414" t="str">
            <v>O.1</v>
          </cell>
          <cell r="I1414" t="str">
            <v>Total  :</v>
          </cell>
          <cell r="J1414">
            <v>448000</v>
          </cell>
          <cell r="K1414">
            <v>88650</v>
          </cell>
          <cell r="L1414">
            <v>536650</v>
          </cell>
        </row>
        <row r="1415">
          <cell r="C1415" t="str">
            <v>O.2</v>
          </cell>
          <cell r="D1415" t="str">
            <v>1 BH.PEK. STYLE BALI TIANG/ KOLOM</v>
          </cell>
        </row>
        <row r="1416">
          <cell r="E1416">
            <v>0.23333333333333334</v>
          </cell>
          <cell r="F1416" t="str">
            <v>M2</v>
          </cell>
          <cell r="G1416" t="str">
            <v>Pas. Batu Bata</v>
          </cell>
          <cell r="I1416">
            <v>54580</v>
          </cell>
          <cell r="K1416">
            <v>12735.333333333334</v>
          </cell>
        </row>
        <row r="1417">
          <cell r="E1417">
            <v>7.1999999999999995E-2</v>
          </cell>
          <cell r="F1417" t="str">
            <v>M3</v>
          </cell>
          <cell r="G1417" t="str">
            <v>Beton pepalihan</v>
          </cell>
          <cell r="I1417">
            <v>349415</v>
          </cell>
          <cell r="K1417">
            <v>25157.879999999997</v>
          </cell>
        </row>
        <row r="1418">
          <cell r="E1418">
            <v>1.96</v>
          </cell>
          <cell r="F1418" t="str">
            <v>M2</v>
          </cell>
          <cell r="G1418" t="str">
            <v>Plesteran</v>
          </cell>
          <cell r="I1418">
            <v>18789.400000000001</v>
          </cell>
          <cell r="K1418">
            <v>36827.224000000002</v>
          </cell>
        </row>
        <row r="1419">
          <cell r="E1419">
            <v>3.68</v>
          </cell>
          <cell r="F1419" t="str">
            <v>M2</v>
          </cell>
          <cell r="G1419" t="str">
            <v>Acian</v>
          </cell>
          <cell r="I1419">
            <v>16441.100000000002</v>
          </cell>
          <cell r="K1419">
            <v>60503.248000000014</v>
          </cell>
        </row>
        <row r="1420">
          <cell r="E1420">
            <v>3.68</v>
          </cell>
          <cell r="F1420" t="str">
            <v>M2</v>
          </cell>
          <cell r="G1420" t="str">
            <v>Pek. Cat</v>
          </cell>
          <cell r="I1420">
            <v>9181.75</v>
          </cell>
          <cell r="K1420">
            <v>33788.840000000004</v>
          </cell>
        </row>
        <row r="1421">
          <cell r="E1421">
            <v>2</v>
          </cell>
          <cell r="F1421" t="str">
            <v>Hr</v>
          </cell>
          <cell r="G1421" t="str">
            <v>Tukang batu</v>
          </cell>
          <cell r="I1421">
            <v>44250</v>
          </cell>
          <cell r="J1421">
            <v>88500</v>
          </cell>
        </row>
        <row r="1422">
          <cell r="E1422">
            <v>0.1</v>
          </cell>
          <cell r="F1422" t="str">
            <v>Hr</v>
          </cell>
          <cell r="G1422" t="str">
            <v>Mandor</v>
          </cell>
          <cell r="I1422">
            <v>0</v>
          </cell>
          <cell r="J1422">
            <v>0</v>
          </cell>
        </row>
        <row r="1423">
          <cell r="A1423" t="str">
            <v>O.2</v>
          </cell>
          <cell r="I1423" t="str">
            <v>Total  :</v>
          </cell>
          <cell r="J1423">
            <v>88500</v>
          </cell>
          <cell r="K1423">
            <v>169012.52533333335</v>
          </cell>
          <cell r="L1423">
            <v>257512.52533333335</v>
          </cell>
        </row>
        <row r="1424">
          <cell r="C1424" t="str">
            <v>O.3</v>
          </cell>
          <cell r="D1424" t="str">
            <v>1 M' PEKERJAAN PEPALIHAN BAWAH KUSEN JENDELA DG. PLESTERAN</v>
          </cell>
        </row>
        <row r="1425">
          <cell r="E1425">
            <v>8.0000000000000002E-3</v>
          </cell>
          <cell r="F1425" t="str">
            <v>M3</v>
          </cell>
          <cell r="G1425" t="str">
            <v>Beton pepalihan</v>
          </cell>
          <cell r="I1425">
            <v>349415</v>
          </cell>
          <cell r="K1425">
            <v>2795.32</v>
          </cell>
        </row>
        <row r="1426">
          <cell r="E1426">
            <v>0.3</v>
          </cell>
          <cell r="F1426" t="str">
            <v>M2</v>
          </cell>
          <cell r="G1426" t="str">
            <v>Plesteran</v>
          </cell>
          <cell r="I1426">
            <v>18789.400000000001</v>
          </cell>
          <cell r="K1426">
            <v>5636.8200000000006</v>
          </cell>
        </row>
        <row r="1427">
          <cell r="E1427">
            <v>0.3</v>
          </cell>
          <cell r="F1427" t="str">
            <v>M2</v>
          </cell>
          <cell r="G1427" t="str">
            <v>Acian</v>
          </cell>
          <cell r="I1427">
            <v>16441.100000000002</v>
          </cell>
          <cell r="K1427">
            <v>4932.3300000000008</v>
          </cell>
        </row>
        <row r="1428">
          <cell r="E1428">
            <v>5</v>
          </cell>
          <cell r="F1428" t="str">
            <v>M'</v>
          </cell>
          <cell r="G1428" t="str">
            <v>Benangan</v>
          </cell>
          <cell r="I1428">
            <v>1500</v>
          </cell>
          <cell r="K1428">
            <v>7500</v>
          </cell>
        </row>
        <row r="1429">
          <cell r="A1429" t="str">
            <v>O.3</v>
          </cell>
          <cell r="I1429" t="str">
            <v>Total  :</v>
          </cell>
          <cell r="J1429">
            <v>0</v>
          </cell>
          <cell r="K1429">
            <v>20864.47</v>
          </cell>
          <cell r="L1429">
            <v>20864.47</v>
          </cell>
        </row>
        <row r="1430">
          <cell r="C1430" t="str">
            <v>O.4</v>
          </cell>
          <cell r="D1430" t="str">
            <v>1 M' PEKERJAAN PEPALIHAN PLIN DG. PLESTERAN</v>
          </cell>
        </row>
        <row r="1431">
          <cell r="E1431">
            <v>2.1000000000000001E-2</v>
          </cell>
          <cell r="F1431" t="str">
            <v>M3</v>
          </cell>
          <cell r="G1431" t="str">
            <v>Beton pepalihan</v>
          </cell>
          <cell r="I1431">
            <v>349415</v>
          </cell>
          <cell r="K1431">
            <v>7337.7150000000001</v>
          </cell>
        </row>
        <row r="1432">
          <cell r="E1432">
            <v>0.52</v>
          </cell>
          <cell r="F1432" t="str">
            <v>M2</v>
          </cell>
          <cell r="G1432" t="str">
            <v>Plesteran</v>
          </cell>
          <cell r="I1432">
            <v>18789.400000000001</v>
          </cell>
          <cell r="K1432">
            <v>9770.4880000000012</v>
          </cell>
        </row>
        <row r="1433">
          <cell r="E1433">
            <v>0.52</v>
          </cell>
          <cell r="F1433" t="str">
            <v>M2</v>
          </cell>
          <cell r="G1433" t="str">
            <v>Acian</v>
          </cell>
          <cell r="I1433">
            <v>16441.100000000002</v>
          </cell>
          <cell r="K1433">
            <v>8549.3720000000012</v>
          </cell>
        </row>
        <row r="1434">
          <cell r="E1434">
            <v>5</v>
          </cell>
          <cell r="F1434" t="str">
            <v>M'</v>
          </cell>
          <cell r="G1434" t="str">
            <v>Benangan</v>
          </cell>
          <cell r="I1434">
            <v>1500</v>
          </cell>
          <cell r="K1434">
            <v>7500</v>
          </cell>
        </row>
        <row r="1435">
          <cell r="A1435" t="str">
            <v>O.4</v>
          </cell>
          <cell r="I1435" t="str">
            <v>Total  :</v>
          </cell>
          <cell r="J1435">
            <v>0</v>
          </cell>
          <cell r="K1435">
            <v>33157.575000000004</v>
          </cell>
          <cell r="L1435">
            <v>33157.575000000004</v>
          </cell>
        </row>
        <row r="1436">
          <cell r="C1436" t="str">
            <v>O.5</v>
          </cell>
          <cell r="D1436" t="str">
            <v>1 M2 PEK. PAVING STONES TEBAL 8 CM</v>
          </cell>
        </row>
        <row r="1437">
          <cell r="E1437">
            <v>1</v>
          </cell>
          <cell r="F1437" t="str">
            <v>M2</v>
          </cell>
          <cell r="G1437" t="str">
            <v>Paving Blok 8 Cm</v>
          </cell>
          <cell r="I1437">
            <v>21000</v>
          </cell>
          <cell r="K1437">
            <v>21000</v>
          </cell>
        </row>
        <row r="1438">
          <cell r="E1438">
            <v>6.9000000000000006E-2</v>
          </cell>
          <cell r="F1438" t="str">
            <v>M3</v>
          </cell>
          <cell r="G1438" t="str">
            <v>Pasir Urug</v>
          </cell>
          <cell r="I1438">
            <v>57500</v>
          </cell>
          <cell r="K1438">
            <v>3967.5000000000005</v>
          </cell>
        </row>
        <row r="1439">
          <cell r="E1439">
            <v>0.5</v>
          </cell>
          <cell r="F1439" t="str">
            <v>Hr</v>
          </cell>
          <cell r="G1439" t="str">
            <v>Tukang Batu</v>
          </cell>
          <cell r="I1439">
            <v>44250</v>
          </cell>
          <cell r="J1439">
            <v>22125</v>
          </cell>
        </row>
        <row r="1440">
          <cell r="E1440">
            <v>0.05</v>
          </cell>
          <cell r="F1440" t="str">
            <v>Hr</v>
          </cell>
          <cell r="G1440" t="str">
            <v>Kepala tukang batu</v>
          </cell>
          <cell r="I1440">
            <v>47500</v>
          </cell>
          <cell r="J1440">
            <v>2375</v>
          </cell>
        </row>
        <row r="1441">
          <cell r="E1441">
            <v>1</v>
          </cell>
          <cell r="F1441" t="str">
            <v>Hr</v>
          </cell>
          <cell r="G1441" t="str">
            <v>Pekerja</v>
          </cell>
          <cell r="I1441">
            <v>31500</v>
          </cell>
          <cell r="J1441">
            <v>31500</v>
          </cell>
        </row>
        <row r="1442">
          <cell r="E1442">
            <v>0.05</v>
          </cell>
          <cell r="F1442" t="str">
            <v>Hr</v>
          </cell>
          <cell r="G1442" t="str">
            <v>Mandor</v>
          </cell>
          <cell r="I1442">
            <v>0</v>
          </cell>
          <cell r="J1442">
            <v>0</v>
          </cell>
        </row>
        <row r="1443">
          <cell r="A1443" t="str">
            <v>O.5</v>
          </cell>
          <cell r="I1443" t="str">
            <v>Total  :</v>
          </cell>
          <cell r="J1443">
            <v>56000</v>
          </cell>
          <cell r="K1443">
            <v>24967.5</v>
          </cell>
          <cell r="L1443">
            <v>80967.5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1"/>
      <sheetName val="Cover-2"/>
      <sheetName val="DAF-1"/>
      <sheetName val="Pipe"/>
      <sheetName val="DAF_1"/>
      <sheetName val="NEG02"/>
      <sheetName val="COVER"/>
      <sheetName val="REKAP-ME"/>
      <sheetName val="DAF-2"/>
      <sheetName val="DAF-3"/>
      <sheetName val="DAF-4"/>
      <sheetName val="DAF-5"/>
      <sheetName val="DAF-6"/>
      <sheetName val="DAF-7"/>
      <sheetName val="DAF.8"/>
      <sheetName val="A"/>
      <sheetName val="3.1"/>
      <sheetName val="REKAP"/>
      <sheetName val="Fire Alarm"/>
      <sheetName val="Man_Power_Const"/>
      <sheetName val="A-11 Steel Str (2)"/>
      <sheetName val="Analisa"/>
      <sheetName val="GRAND REKAP"/>
      <sheetName val="IPL_SCHEDULE"/>
      <sheetName val="Daf 1"/>
      <sheetName val="Analisa Upah _ Bahan Pl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data"/>
      <sheetName val="REKAP TOTAL"/>
      <sheetName val="Rekap 1"/>
      <sheetName val="Rekap 2"/>
      <sheetName val="Peta Quarry"/>
      <sheetName val="BOQ 1"/>
      <sheetName val="BOQ 2"/>
      <sheetName val="Perhitungan Mobilisasi Alat"/>
      <sheetName val="Lalu Lintas"/>
      <sheetName val="Jembatan Sementara"/>
      <sheetName val="Analisa 1 "/>
      <sheetName val="Analisa 2"/>
      <sheetName val="Analisa K3"/>
      <sheetName val="Upah &amp; Bahan"/>
      <sheetName val="Alat"/>
      <sheetName val="Mobilisasi"/>
      <sheetName val="Informasi"/>
      <sheetName val="4-formulir harga bahan"/>
      <sheetName val="UA Alat"/>
      <sheetName val="5-ALAT (2)"/>
      <sheetName val="UA Quarry"/>
      <sheetName val="UA FA &amp; CA"/>
      <sheetName val="U A Aggt A &amp; B"/>
      <sheetName val="Agg B"/>
      <sheetName val="Agg C"/>
      <sheetName val="D2"/>
      <sheetName val="D3"/>
      <sheetName val="D4"/>
      <sheetName val="D5"/>
      <sheetName val="D6"/>
      <sheetName val="D6 ASBT"/>
      <sheetName val="D7"/>
      <sheetName val="D7(2)"/>
      <sheetName val="D7(3)"/>
      <sheetName val="D8"/>
      <sheetName val="D8(2)"/>
      <sheetName val="D9"/>
      <sheetName val="D10 LS-Rutin"/>
      <sheetName val="D10 Kuantitas"/>
      <sheetName val="D10 Analisa HSP"/>
      <sheetName val="Metode Jembatan"/>
      <sheetName val="Metode U-Ditch"/>
      <sheetName val="TS Tot"/>
      <sheetName val="TS 1"/>
      <sheetName val="TS 2"/>
      <sheetName val="Metode1"/>
      <sheetName val="Metode2"/>
      <sheetName val="UBA1"/>
      <sheetName val="UBA2"/>
      <sheetName val="Mpu &amp; Sub Kon1"/>
      <sheetName val="Mpu &amp; Sub Kon2"/>
      <sheetName val="Rekap TKDN"/>
      <sheetName val="TKDN"/>
      <sheetName val="Rekap TKDN2"/>
      <sheetName val="TKDN2"/>
      <sheetName val="Sheet1"/>
      <sheetName val="DIV2"/>
      <sheetName val="DIV5"/>
    </sheetNames>
    <sheetDataSet>
      <sheetData sheetId="0"/>
      <sheetData sheetId="1" refreshError="1">
        <row r="1">
          <cell r="B1" t="str">
            <v>21 Mei 2012</v>
          </cell>
        </row>
        <row r="2">
          <cell r="B2" t="str">
            <v>Semarapura</v>
          </cell>
        </row>
        <row r="3">
          <cell r="B3" t="str">
            <v>PT. SINARBALI BINA KARYA</v>
          </cell>
        </row>
        <row r="5">
          <cell r="B5" t="str">
            <v>Direktur Utama</v>
          </cell>
        </row>
        <row r="9">
          <cell r="B9" t="str">
            <v>Rehabilitasi Jalan Samu-Belang</v>
          </cell>
        </row>
        <row r="13">
          <cell r="B13" t="str">
            <v>Gianyar</v>
          </cell>
        </row>
        <row r="19">
          <cell r="B19">
            <v>120</v>
          </cell>
          <cell r="C19" t="str">
            <v>Seratus Dua  Puluh</v>
          </cell>
        </row>
        <row r="20">
          <cell r="B20">
            <v>180</v>
          </cell>
          <cell r="C20" t="str">
            <v>Seratus Delapan Puluh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BOW 07"/>
      <sheetName val="LT I"/>
      <sheetName val="LT II"/>
      <sheetName val="pETAKURSD SMRP KNGIN"/>
    </sheetNames>
    <sheetDataSet>
      <sheetData sheetId="0" refreshError="1">
        <row r="541">
          <cell r="G541">
            <v>1883462.5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Sheet1"/>
      <sheetName val="REKAP SMPR KANGIN"/>
      <sheetName val="UPAH"/>
      <sheetName val="BAHAN"/>
      <sheetName val="RKAP TIHIANG"/>
      <sheetName val="BUP THIIANG"/>
      <sheetName val="RAB THIANGAAN"/>
      <sheetName val="BUP NEGARI"/>
      <sheetName val="RAB NEGARI"/>
      <sheetName val="REKAP NEGARI"/>
      <sheetName val="ANALISA "/>
      <sheetName val="VOL.GDG A1"/>
      <sheetName val="VOL.GDG A2"/>
      <sheetName val="VOL.GDG B1"/>
      <sheetName val="VOL.GDG B2"/>
      <sheetName val="VOL.GDG C1"/>
      <sheetName val="VOL.GDG C2"/>
      <sheetName val="VOL.GDG D1"/>
      <sheetName val="BUTHANPASA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12">
          <cell r="C12" t="str">
            <v>Batu Kali</v>
          </cell>
          <cell r="F12" t="str">
            <v>M. 010</v>
          </cell>
          <cell r="G12" t="str">
            <v>M3</v>
          </cell>
          <cell r="H12">
            <v>115000</v>
          </cell>
        </row>
        <row r="13">
          <cell r="C13" t="str">
            <v>Batu Pecah 5 - 7 Cm ( Manual )</v>
          </cell>
          <cell r="F13" t="str">
            <v>M. 022</v>
          </cell>
          <cell r="G13" t="str">
            <v>M3</v>
          </cell>
          <cell r="H13">
            <v>121500</v>
          </cell>
        </row>
        <row r="14">
          <cell r="C14" t="str">
            <v>Bata Merah</v>
          </cell>
          <cell r="G14" t="str">
            <v>Bh</v>
          </cell>
          <cell r="H14">
            <v>850</v>
          </cell>
        </row>
        <row r="15">
          <cell r="C15" t="str">
            <v>Batu Bata Gosok Kelas I</v>
          </cell>
          <cell r="G15" t="str">
            <v>Bh</v>
          </cell>
          <cell r="H15">
            <v>2500</v>
          </cell>
        </row>
        <row r="16">
          <cell r="C16" t="str">
            <v>Pasir Beton</v>
          </cell>
          <cell r="F16" t="str">
            <v>M. 041</v>
          </cell>
          <cell r="G16" t="str">
            <v>M3</v>
          </cell>
          <cell r="H16">
            <v>86000</v>
          </cell>
        </row>
        <row r="17">
          <cell r="C17" t="str">
            <v>Pasir Pasang</v>
          </cell>
          <cell r="F17" t="str">
            <v>M. 043</v>
          </cell>
          <cell r="G17" t="str">
            <v>M3</v>
          </cell>
          <cell r="H17">
            <v>89000</v>
          </cell>
        </row>
        <row r="18">
          <cell r="C18" t="str">
            <v>Kerikil Beton</v>
          </cell>
          <cell r="G18" t="str">
            <v>M3</v>
          </cell>
          <cell r="H18">
            <v>98800</v>
          </cell>
        </row>
        <row r="19">
          <cell r="C19" t="str">
            <v>Semen Portland</v>
          </cell>
          <cell r="E19" t="str">
            <v>( Gresik )</v>
          </cell>
          <cell r="G19" t="str">
            <v>Kg</v>
          </cell>
          <cell r="H19">
            <v>1030</v>
          </cell>
        </row>
        <row r="20">
          <cell r="C20" t="str">
            <v>Semen Warna / Semen Grouting</v>
          </cell>
          <cell r="G20" t="str">
            <v>Kg</v>
          </cell>
          <cell r="H20">
            <v>10000</v>
          </cell>
        </row>
        <row r="21">
          <cell r="C21" t="str">
            <v>Mill</v>
          </cell>
          <cell r="G21" t="str">
            <v>Kg</v>
          </cell>
          <cell r="H21">
            <v>400</v>
          </cell>
        </row>
        <row r="24">
          <cell r="C24" t="str">
            <v>Genteng Plentong Biasa</v>
          </cell>
          <cell r="G24" t="str">
            <v>Biji</v>
          </cell>
          <cell r="H24">
            <v>900</v>
          </cell>
        </row>
        <row r="25">
          <cell r="C25" t="str">
            <v>Genteng Bubungan Plentong Biasa</v>
          </cell>
          <cell r="G25" t="str">
            <v>Biji</v>
          </cell>
          <cell r="H25">
            <v>2500</v>
          </cell>
        </row>
        <row r="26">
          <cell r="C26" t="str">
            <v>Genteng Plentong Besar</v>
          </cell>
          <cell r="G26" t="str">
            <v>Biji</v>
          </cell>
          <cell r="H26">
            <v>1500</v>
          </cell>
        </row>
        <row r="27">
          <cell r="C27" t="str">
            <v>Genteng Bubungan Plentong Besar</v>
          </cell>
          <cell r="G27" t="str">
            <v>Biji</v>
          </cell>
          <cell r="H27">
            <v>3000</v>
          </cell>
        </row>
        <row r="28">
          <cell r="C28" t="str">
            <v>Pemubug Bentala</v>
          </cell>
          <cell r="G28" t="str">
            <v>Biji</v>
          </cell>
          <cell r="H28">
            <v>40000</v>
          </cell>
        </row>
        <row r="29">
          <cell r="C29" t="str">
            <v>Ikut Celedu</v>
          </cell>
          <cell r="G29" t="str">
            <v>Biji</v>
          </cell>
          <cell r="H29">
            <v>65000</v>
          </cell>
        </row>
        <row r="30">
          <cell r="C30" t="str">
            <v>Murda</v>
          </cell>
          <cell r="G30" t="str">
            <v>Bh</v>
          </cell>
          <cell r="H30">
            <v>177500</v>
          </cell>
        </row>
        <row r="31">
          <cell r="C31" t="str">
            <v>Alang - Alang</v>
          </cell>
          <cell r="G31" t="str">
            <v>Lbr</v>
          </cell>
          <cell r="H31">
            <v>16000</v>
          </cell>
        </row>
        <row r="32">
          <cell r="C32" t="str">
            <v>Tali Pengikat Alang - Alang</v>
          </cell>
          <cell r="G32" t="str">
            <v>Gulung</v>
          </cell>
          <cell r="H32">
            <v>6000</v>
          </cell>
        </row>
        <row r="33">
          <cell r="C33" t="str">
            <v>Bubungan Stel Gelombang</v>
          </cell>
          <cell r="G33" t="str">
            <v>Lbr</v>
          </cell>
          <cell r="H33">
            <v>23000</v>
          </cell>
        </row>
        <row r="34">
          <cell r="C34" t="str">
            <v>Seng gelombang BJLS 25</v>
          </cell>
          <cell r="G34" t="str">
            <v>Lbr</v>
          </cell>
          <cell r="H34">
            <v>38000</v>
          </cell>
        </row>
        <row r="35">
          <cell r="C35" t="str">
            <v>Seng Plat 3" x 6" BJLS 28</v>
          </cell>
          <cell r="G35" t="str">
            <v>Lbr</v>
          </cell>
          <cell r="H35">
            <v>42000</v>
          </cell>
        </row>
        <row r="36">
          <cell r="C36" t="str">
            <v>Seng gelombang BJLS 32</v>
          </cell>
          <cell r="G36" t="str">
            <v>Lbr</v>
          </cell>
          <cell r="H36">
            <v>42000</v>
          </cell>
        </row>
        <row r="37">
          <cell r="C37" t="str">
            <v>Aluminium Foil</v>
          </cell>
          <cell r="G37" t="str">
            <v>M2</v>
          </cell>
          <cell r="H37">
            <v>25000</v>
          </cell>
        </row>
        <row r="38">
          <cell r="C38" t="str">
            <v>Asbes gelombang</v>
          </cell>
          <cell r="G38" t="str">
            <v>Lbr</v>
          </cell>
          <cell r="H38">
            <v>28000</v>
          </cell>
        </row>
        <row r="39">
          <cell r="C39" t="str">
            <v>Sirap</v>
          </cell>
          <cell r="G39" t="str">
            <v>Ikat</v>
          </cell>
          <cell r="H39">
            <v>95000</v>
          </cell>
        </row>
        <row r="40">
          <cell r="C40" t="str">
            <v>Tali Ijuk</v>
          </cell>
          <cell r="G40" t="str">
            <v>Kg</v>
          </cell>
          <cell r="H40">
            <v>15000</v>
          </cell>
        </row>
        <row r="41">
          <cell r="C41" t="str">
            <v>Ijuk</v>
          </cell>
          <cell r="G41" t="str">
            <v>Kg</v>
          </cell>
          <cell r="H41">
            <v>5000</v>
          </cell>
        </row>
        <row r="44">
          <cell r="C44" t="str">
            <v>Pasir Urug</v>
          </cell>
          <cell r="F44" t="str">
            <v>M. 040</v>
          </cell>
          <cell r="G44" t="str">
            <v>M3</v>
          </cell>
          <cell r="H44">
            <v>50000</v>
          </cell>
        </row>
        <row r="45">
          <cell r="C45" t="str">
            <v>Tanah Urug</v>
          </cell>
          <cell r="G45" t="str">
            <v>M3</v>
          </cell>
          <cell r="H45">
            <v>70000</v>
          </cell>
        </row>
        <row r="46">
          <cell r="C46" t="str">
            <v>Sirtu</v>
          </cell>
          <cell r="G46" t="str">
            <v>M3</v>
          </cell>
          <cell r="H46">
            <v>50000</v>
          </cell>
        </row>
        <row r="47">
          <cell r="C47" t="str">
            <v>Limestone</v>
          </cell>
          <cell r="F47" t="str">
            <v>MR. 032</v>
          </cell>
          <cell r="G47" t="str">
            <v>M3</v>
          </cell>
          <cell r="H47">
            <v>85000</v>
          </cell>
        </row>
        <row r="48">
          <cell r="C48" t="str">
            <v>Timbunan Pilihan</v>
          </cell>
          <cell r="F48" t="str">
            <v>M. 050</v>
          </cell>
          <cell r="G48" t="str">
            <v>M3</v>
          </cell>
          <cell r="H48">
            <v>50000</v>
          </cell>
        </row>
        <row r="51">
          <cell r="C51" t="str">
            <v xml:space="preserve">Kayu Kamper Papan </v>
          </cell>
          <cell r="G51" t="str">
            <v>M3</v>
          </cell>
          <cell r="H51">
            <v>7700000</v>
          </cell>
        </row>
        <row r="52">
          <cell r="C52" t="str">
            <v>Kayu Kamper Balok 8/12</v>
          </cell>
          <cell r="G52" t="str">
            <v>M3</v>
          </cell>
          <cell r="H52">
            <v>6500000</v>
          </cell>
        </row>
        <row r="53">
          <cell r="C53" t="str">
            <v>Kayu Kamper Balok 6/12</v>
          </cell>
          <cell r="G53" t="str">
            <v>M3</v>
          </cell>
          <cell r="H53">
            <v>6500000</v>
          </cell>
        </row>
        <row r="54">
          <cell r="C54" t="str">
            <v>Kayu Kamper Usuk 5/7</v>
          </cell>
          <cell r="G54" t="str">
            <v>M3</v>
          </cell>
          <cell r="H54">
            <v>6000000</v>
          </cell>
        </row>
        <row r="55">
          <cell r="C55" t="str">
            <v>Kayu Kamper Usuk 4/6</v>
          </cell>
          <cell r="G55" t="str">
            <v>M3</v>
          </cell>
          <cell r="H55">
            <v>6000000</v>
          </cell>
        </row>
        <row r="56">
          <cell r="C56" t="str">
            <v>Kayu Kamper Reng</v>
          </cell>
          <cell r="G56" t="str">
            <v>M3</v>
          </cell>
          <cell r="H56">
            <v>4583000</v>
          </cell>
        </row>
        <row r="57">
          <cell r="C57" t="str">
            <v>Kayu Kruing Papan</v>
          </cell>
          <cell r="G57" t="str">
            <v>M3</v>
          </cell>
          <cell r="H57">
            <v>5000000</v>
          </cell>
        </row>
        <row r="58">
          <cell r="C58" t="str">
            <v>Kayu Kruing Balok 8/12</v>
          </cell>
          <cell r="G58" t="str">
            <v>M3</v>
          </cell>
          <cell r="H58">
            <v>4500000</v>
          </cell>
        </row>
        <row r="59">
          <cell r="C59" t="str">
            <v>Kayu Kruing Balok 6/12</v>
          </cell>
          <cell r="G59" t="str">
            <v>M3</v>
          </cell>
          <cell r="H59">
            <v>4500000</v>
          </cell>
        </row>
        <row r="60">
          <cell r="C60" t="str">
            <v xml:space="preserve">Kayu Kruing Usuk 5/7 </v>
          </cell>
          <cell r="G60" t="str">
            <v>M3</v>
          </cell>
          <cell r="H60">
            <v>4300000</v>
          </cell>
        </row>
        <row r="61">
          <cell r="C61" t="str">
            <v>Kayu Kruing Usuk 4/6</v>
          </cell>
          <cell r="G61" t="str">
            <v>M3</v>
          </cell>
          <cell r="H61">
            <v>4300000</v>
          </cell>
        </row>
        <row r="62">
          <cell r="C62" t="str">
            <v>Kayu Kruing Reng</v>
          </cell>
          <cell r="G62" t="str">
            <v>M3</v>
          </cell>
          <cell r="H62">
            <v>3750000</v>
          </cell>
        </row>
        <row r="63">
          <cell r="C63" t="str">
            <v xml:space="preserve">Kayu Meranti Papan </v>
          </cell>
          <cell r="G63" t="str">
            <v>M3</v>
          </cell>
          <cell r="H63">
            <v>5468750</v>
          </cell>
        </row>
        <row r="64">
          <cell r="C64" t="str">
            <v>Kayu Meranti Balok 8/12</v>
          </cell>
          <cell r="G64" t="str">
            <v>M3</v>
          </cell>
          <cell r="H64">
            <v>3500000</v>
          </cell>
        </row>
        <row r="65">
          <cell r="C65" t="str">
            <v>Kayu Meranti Balok 6/12</v>
          </cell>
          <cell r="G65" t="str">
            <v>M3</v>
          </cell>
          <cell r="H65">
            <v>3500000</v>
          </cell>
        </row>
        <row r="66">
          <cell r="C66" t="str">
            <v>Kayu Meranti Usuk 5/7</v>
          </cell>
          <cell r="G66" t="str">
            <v>M3</v>
          </cell>
          <cell r="H66">
            <v>3500000</v>
          </cell>
        </row>
        <row r="67">
          <cell r="C67" t="str">
            <v>Kayu Meranti Usuk 4/6</v>
          </cell>
          <cell r="G67" t="str">
            <v>M3</v>
          </cell>
          <cell r="H67">
            <v>3500000</v>
          </cell>
        </row>
        <row r="68">
          <cell r="C68" t="str">
            <v>Kayu Meranti Reng</v>
          </cell>
          <cell r="G68" t="str">
            <v>M3</v>
          </cell>
          <cell r="H68">
            <v>3750000</v>
          </cell>
        </row>
        <row r="69">
          <cell r="C69" t="str">
            <v>Kayu Dolken  F 8 - 10/ 4 m</v>
          </cell>
          <cell r="G69" t="str">
            <v>M3</v>
          </cell>
          <cell r="H69">
            <v>25000</v>
          </cell>
        </row>
        <row r="70">
          <cell r="C70" t="str">
            <v>Kayu Bingkirai Balok</v>
          </cell>
          <cell r="G70" t="str">
            <v>M3</v>
          </cell>
          <cell r="H70">
            <v>8203125</v>
          </cell>
        </row>
        <row r="71">
          <cell r="C71" t="str">
            <v>Kayu Bingkirai Papan/Usuk/Reng</v>
          </cell>
          <cell r="G71" t="str">
            <v>M3</v>
          </cell>
          <cell r="H71">
            <v>10312500</v>
          </cell>
        </row>
        <row r="72">
          <cell r="C72" t="str">
            <v>Kayu Perancah / Begesting</v>
          </cell>
          <cell r="G72" t="str">
            <v>M3</v>
          </cell>
          <cell r="H72">
            <v>1250000</v>
          </cell>
        </row>
        <row r="73">
          <cell r="C73" t="str">
            <v>Kayu Terentang</v>
          </cell>
          <cell r="G73" t="str">
            <v>M3</v>
          </cell>
          <cell r="H73">
            <v>1250000</v>
          </cell>
        </row>
        <row r="74">
          <cell r="C74" t="str">
            <v>Kayu Profil 1/5</v>
          </cell>
          <cell r="G74" t="str">
            <v>M'</v>
          </cell>
          <cell r="H74">
            <v>15000</v>
          </cell>
        </row>
        <row r="75">
          <cell r="C75" t="str">
            <v>Jaro</v>
          </cell>
          <cell r="G75" t="str">
            <v>Bh</v>
          </cell>
          <cell r="H75">
            <v>3500</v>
          </cell>
        </row>
        <row r="78">
          <cell r="C78" t="str">
            <v>Bambu Sedang</v>
          </cell>
          <cell r="G78" t="str">
            <v>Btg</v>
          </cell>
          <cell r="H78">
            <v>11200</v>
          </cell>
        </row>
        <row r="79">
          <cell r="C79" t="str">
            <v>Gedeg Klas I</v>
          </cell>
          <cell r="G79" t="str">
            <v>M2</v>
          </cell>
          <cell r="H79">
            <v>20000</v>
          </cell>
        </row>
        <row r="82">
          <cell r="C82" t="str">
            <v>Bataco Kualitas I</v>
          </cell>
          <cell r="G82" t="str">
            <v>Bh</v>
          </cell>
          <cell r="H82">
            <v>1700</v>
          </cell>
        </row>
        <row r="83">
          <cell r="C83" t="str">
            <v>Loster Paras Yogya 25 x 25 (diukir)</v>
          </cell>
          <cell r="G83" t="str">
            <v>Bh</v>
          </cell>
          <cell r="H83">
            <v>30000</v>
          </cell>
        </row>
        <row r="84">
          <cell r="C84" t="str">
            <v>Buis Beton 30 x 100 Cm</v>
          </cell>
          <cell r="G84" t="str">
            <v>Bh</v>
          </cell>
          <cell r="H84">
            <v>35000</v>
          </cell>
        </row>
        <row r="85">
          <cell r="C85" t="str">
            <v>Buis Beton 50 x 100 Cm</v>
          </cell>
          <cell r="G85" t="str">
            <v>Bh</v>
          </cell>
          <cell r="H85">
            <v>100000</v>
          </cell>
        </row>
        <row r="86">
          <cell r="C86" t="str">
            <v xml:space="preserve">Paving 10x20 cm tebal 6 cm </v>
          </cell>
          <cell r="G86" t="str">
            <v>M2</v>
          </cell>
          <cell r="H86">
            <v>49000</v>
          </cell>
        </row>
        <row r="87">
          <cell r="C87" t="str">
            <v xml:space="preserve">Paving 10x20 cm tebal 8 cm </v>
          </cell>
          <cell r="G87" t="str">
            <v>M2</v>
          </cell>
          <cell r="H87">
            <v>65000</v>
          </cell>
        </row>
        <row r="90">
          <cell r="C90" t="str">
            <v>Kaca Bening 3 mm</v>
          </cell>
          <cell r="G90" t="str">
            <v>M2</v>
          </cell>
          <cell r="H90">
            <v>53000</v>
          </cell>
        </row>
        <row r="91">
          <cell r="C91" t="str">
            <v>Kaca Bening 5 mm</v>
          </cell>
          <cell r="G91" t="str">
            <v>M2</v>
          </cell>
          <cell r="H91">
            <v>77000</v>
          </cell>
        </row>
        <row r="92">
          <cell r="C92" t="str">
            <v>Kaca Es / Kapur 3 mm</v>
          </cell>
          <cell r="G92" t="str">
            <v>M2</v>
          </cell>
          <cell r="H92">
            <v>77000</v>
          </cell>
        </row>
        <row r="93">
          <cell r="C93" t="str">
            <v>Jendela nako</v>
          </cell>
          <cell r="G93" t="str">
            <v>Daun</v>
          </cell>
          <cell r="H93">
            <v>250000</v>
          </cell>
        </row>
        <row r="94">
          <cell r="C94" t="str">
            <v>Kaca Ryben 5 mm</v>
          </cell>
          <cell r="G94" t="str">
            <v>M2</v>
          </cell>
          <cell r="H94">
            <v>87500</v>
          </cell>
        </row>
        <row r="95">
          <cell r="C95" t="str">
            <v>Glass Block</v>
          </cell>
          <cell r="G95" t="str">
            <v>Biji</v>
          </cell>
          <cell r="H95">
            <v>19500</v>
          </cell>
        </row>
        <row r="98">
          <cell r="C98" t="str">
            <v>Eternit Plafond Klas I</v>
          </cell>
          <cell r="G98" t="str">
            <v>Lbr</v>
          </cell>
          <cell r="H98">
            <v>15000</v>
          </cell>
        </row>
        <row r="99">
          <cell r="C99" t="str">
            <v>Eternit Plafond Klas II</v>
          </cell>
          <cell r="G99" t="str">
            <v>Lbr</v>
          </cell>
          <cell r="H99">
            <v>14000</v>
          </cell>
        </row>
        <row r="100">
          <cell r="C100" t="str">
            <v>Teaxwood</v>
          </cell>
          <cell r="G100" t="str">
            <v>Lbr</v>
          </cell>
          <cell r="H100">
            <v>60000</v>
          </cell>
        </row>
        <row r="101">
          <cell r="C101" t="str">
            <v>Triplex 4 mm</v>
          </cell>
          <cell r="G101" t="str">
            <v>Lbr</v>
          </cell>
          <cell r="H101">
            <v>55000</v>
          </cell>
        </row>
        <row r="102">
          <cell r="C102" t="str">
            <v>Triplex 6 mm</v>
          </cell>
          <cell r="G102" t="str">
            <v>Lbr</v>
          </cell>
          <cell r="H102">
            <v>70000</v>
          </cell>
        </row>
        <row r="103">
          <cell r="C103" t="str">
            <v>Multiplek 6 mm</v>
          </cell>
          <cell r="G103" t="str">
            <v>Lbr</v>
          </cell>
          <cell r="H103">
            <v>77000</v>
          </cell>
        </row>
        <row r="104">
          <cell r="C104" t="str">
            <v>Multiplek 9 mm</v>
          </cell>
          <cell r="G104" t="str">
            <v>Lbr</v>
          </cell>
          <cell r="H104">
            <v>115000</v>
          </cell>
        </row>
        <row r="105">
          <cell r="C105" t="str">
            <v>Multipek ( Teak Block ) 12 mm</v>
          </cell>
          <cell r="G105" t="str">
            <v>Lbr</v>
          </cell>
          <cell r="H105">
            <v>122000</v>
          </cell>
        </row>
        <row r="106">
          <cell r="C106" t="str">
            <v>Plywood 3 mm</v>
          </cell>
          <cell r="G106" t="str">
            <v>Lbr</v>
          </cell>
          <cell r="H106">
            <v>45000</v>
          </cell>
        </row>
        <row r="107">
          <cell r="C107" t="str">
            <v>Plywood 4 mm</v>
          </cell>
          <cell r="G107" t="str">
            <v>Lbr</v>
          </cell>
          <cell r="H107">
            <v>55000</v>
          </cell>
        </row>
        <row r="108">
          <cell r="C108" t="str">
            <v>Plywood 9 mm</v>
          </cell>
          <cell r="G108" t="str">
            <v>Lbr</v>
          </cell>
          <cell r="H108">
            <v>115000</v>
          </cell>
        </row>
        <row r="109">
          <cell r="C109" t="str">
            <v>Tripleks Alum Tekstur Jeruk</v>
          </cell>
          <cell r="G109" t="str">
            <v>Lbr</v>
          </cell>
          <cell r="H109">
            <v>73000</v>
          </cell>
        </row>
        <row r="110">
          <cell r="C110" t="str">
            <v>Kalsiboard</v>
          </cell>
          <cell r="G110" t="str">
            <v>Lbr</v>
          </cell>
          <cell r="H110">
            <v>55000</v>
          </cell>
        </row>
        <row r="111">
          <cell r="C111" t="str">
            <v>Gypsum Board</v>
          </cell>
          <cell r="G111" t="str">
            <v>Lbr</v>
          </cell>
          <cell r="H111">
            <v>62000</v>
          </cell>
        </row>
        <row r="112">
          <cell r="C112" t="str">
            <v>Plat Asbes 6 mm</v>
          </cell>
          <cell r="G112" t="str">
            <v>Lbr</v>
          </cell>
          <cell r="H112">
            <v>15000</v>
          </cell>
        </row>
        <row r="113">
          <cell r="C113" t="str">
            <v>Keramik 40 x 40 Polos kw I</v>
          </cell>
          <cell r="G113" t="str">
            <v>Bh</v>
          </cell>
          <cell r="H113">
            <v>7085</v>
          </cell>
        </row>
        <row r="114">
          <cell r="C114" t="str">
            <v>Keramik 10 x 40 Polos</v>
          </cell>
          <cell r="G114" t="str">
            <v>Bh</v>
          </cell>
          <cell r="H114">
            <v>1400</v>
          </cell>
        </row>
        <row r="115">
          <cell r="C115" t="str">
            <v xml:space="preserve">Keramik 30 x 30 Polos </v>
          </cell>
          <cell r="G115" t="str">
            <v>Bh</v>
          </cell>
          <cell r="H115">
            <v>2640</v>
          </cell>
        </row>
        <row r="116">
          <cell r="C116" t="str">
            <v>Keramik 10 x 30 Polos</v>
          </cell>
          <cell r="G116" t="str">
            <v>Bh</v>
          </cell>
          <cell r="H116">
            <v>878</v>
          </cell>
        </row>
        <row r="117">
          <cell r="C117" t="str">
            <v>Keramik 30 x 30 Anti slip</v>
          </cell>
          <cell r="G117" t="str">
            <v>Bh</v>
          </cell>
          <cell r="H117">
            <v>3636</v>
          </cell>
        </row>
        <row r="118">
          <cell r="C118" t="str">
            <v>Keramik 20 x 20 Polos</v>
          </cell>
          <cell r="G118" t="str">
            <v>Bh</v>
          </cell>
          <cell r="H118">
            <v>1520</v>
          </cell>
        </row>
        <row r="119">
          <cell r="C119" t="str">
            <v>Tegel PC 20 x 20 Cm</v>
          </cell>
          <cell r="G119" t="str">
            <v>Bh</v>
          </cell>
          <cell r="H119">
            <v>1550</v>
          </cell>
        </row>
        <row r="120">
          <cell r="C120" t="str">
            <v>Tegel PC 15 x 20 Cm</v>
          </cell>
          <cell r="G120" t="str">
            <v>Bh</v>
          </cell>
          <cell r="H120">
            <v>780</v>
          </cell>
        </row>
        <row r="121">
          <cell r="C121" t="str">
            <v>Tegel Warna 20/20 Cm</v>
          </cell>
          <cell r="G121" t="str">
            <v>Bh</v>
          </cell>
          <cell r="H121">
            <v>1400</v>
          </cell>
        </row>
        <row r="122">
          <cell r="C122" t="str">
            <v>Tegel Warna 30/30 Cm</v>
          </cell>
          <cell r="G122" t="str">
            <v>M2</v>
          </cell>
          <cell r="H122">
            <v>3000</v>
          </cell>
        </row>
        <row r="126">
          <cell r="C126" t="str">
            <v>Besi Beton</v>
          </cell>
          <cell r="G126" t="str">
            <v>Kg</v>
          </cell>
          <cell r="H126">
            <v>7300</v>
          </cell>
        </row>
        <row r="127">
          <cell r="C127" t="str">
            <v>Kawat Beton</v>
          </cell>
          <cell r="G127" t="str">
            <v>Kg</v>
          </cell>
          <cell r="H127">
            <v>14000</v>
          </cell>
        </row>
        <row r="128">
          <cell r="C128" t="str">
            <v>Beugel U</v>
          </cell>
          <cell r="G128" t="str">
            <v>Bh</v>
          </cell>
          <cell r="H128">
            <v>13500</v>
          </cell>
        </row>
        <row r="129">
          <cell r="C129" t="str">
            <v>Plat U</v>
          </cell>
          <cell r="G129" t="str">
            <v>Bh</v>
          </cell>
          <cell r="H129">
            <v>13500</v>
          </cell>
        </row>
        <row r="130">
          <cell r="C130" t="str">
            <v>Plat Lurus</v>
          </cell>
          <cell r="G130" t="str">
            <v>Bh</v>
          </cell>
          <cell r="H130">
            <v>20000</v>
          </cell>
        </row>
        <row r="131">
          <cell r="C131" t="str">
            <v>Besi Strip ( Kg )</v>
          </cell>
          <cell r="G131" t="str">
            <v>Kg</v>
          </cell>
          <cell r="H131">
            <v>18000</v>
          </cell>
        </row>
        <row r="132">
          <cell r="C132" t="str">
            <v>Besi Strip</v>
          </cell>
          <cell r="G132" t="str">
            <v>M2</v>
          </cell>
          <cell r="H132">
            <v>46700</v>
          </cell>
        </row>
        <row r="133">
          <cell r="C133" t="str">
            <v>Besi Profil WF</v>
          </cell>
          <cell r="G133" t="str">
            <v>Kg</v>
          </cell>
          <cell r="H133">
            <v>20000</v>
          </cell>
        </row>
        <row r="136">
          <cell r="C136" t="str">
            <v>Paku biasa 1/2" - 1" (Paku List)</v>
          </cell>
          <cell r="G136" t="str">
            <v>Kg</v>
          </cell>
          <cell r="H136">
            <v>18000</v>
          </cell>
        </row>
        <row r="137">
          <cell r="C137" t="str">
            <v>Paku 3 - 7 cm (usuk)</v>
          </cell>
          <cell r="G137" t="str">
            <v>Kg</v>
          </cell>
          <cell r="H137">
            <v>11000</v>
          </cell>
        </row>
        <row r="138">
          <cell r="C138" t="str">
            <v>Paku Skrup 1/2</v>
          </cell>
          <cell r="G138" t="str">
            <v>Bj</v>
          </cell>
          <cell r="H138">
            <v>7100</v>
          </cell>
        </row>
        <row r="139">
          <cell r="C139" t="str">
            <v>Paku Skrup 2</v>
          </cell>
          <cell r="G139" t="str">
            <v>Bj</v>
          </cell>
          <cell r="H139">
            <v>11500</v>
          </cell>
        </row>
        <row r="140">
          <cell r="C140" t="str">
            <v>Paku Skrup 3.5"</v>
          </cell>
          <cell r="G140" t="str">
            <v>Bj</v>
          </cell>
          <cell r="H140">
            <v>12750</v>
          </cell>
        </row>
        <row r="141">
          <cell r="C141" t="str">
            <v>Paku biasa 2" - 5" (Paku Reng )</v>
          </cell>
          <cell r="F141" t="str">
            <v>M. 188</v>
          </cell>
          <cell r="G141" t="str">
            <v>Kg</v>
          </cell>
          <cell r="H141">
            <v>11000</v>
          </cell>
        </row>
        <row r="142">
          <cell r="C142" t="str">
            <v>Paku Pancing 60 x 230</v>
          </cell>
          <cell r="G142" t="str">
            <v>Bj</v>
          </cell>
          <cell r="H142">
            <v>26000</v>
          </cell>
        </row>
        <row r="143">
          <cell r="C143" t="str">
            <v>Baut 12 cm</v>
          </cell>
          <cell r="G143" t="str">
            <v>Bh</v>
          </cell>
          <cell r="H143">
            <v>2300</v>
          </cell>
        </row>
        <row r="144">
          <cell r="C144" t="str">
            <v>Baut 15 cm</v>
          </cell>
          <cell r="G144" t="str">
            <v>Bh</v>
          </cell>
          <cell r="H144">
            <v>3600</v>
          </cell>
        </row>
        <row r="145">
          <cell r="C145" t="str">
            <v>Baut 25 cm</v>
          </cell>
          <cell r="G145" t="str">
            <v>Bh</v>
          </cell>
          <cell r="H145">
            <v>5000</v>
          </cell>
        </row>
        <row r="148">
          <cell r="C148" t="str">
            <v>Kait Angin</v>
          </cell>
          <cell r="G148" t="str">
            <v>Ps</v>
          </cell>
          <cell r="H148">
            <v>14500</v>
          </cell>
        </row>
        <row r="149">
          <cell r="C149" t="str">
            <v>Grendel Jendela</v>
          </cell>
          <cell r="G149" t="str">
            <v>Bh</v>
          </cell>
          <cell r="H149">
            <v>11250</v>
          </cell>
        </row>
        <row r="150">
          <cell r="C150" t="str">
            <v>Grendel Pintu</v>
          </cell>
          <cell r="G150" t="str">
            <v>Bh</v>
          </cell>
          <cell r="H150">
            <v>31850</v>
          </cell>
        </row>
        <row r="151">
          <cell r="C151" t="str">
            <v>Engsel Kupu - Kupu Pintu</v>
          </cell>
          <cell r="G151" t="str">
            <v>Ps</v>
          </cell>
          <cell r="H151">
            <v>19650</v>
          </cell>
        </row>
        <row r="152">
          <cell r="C152" t="str">
            <v>Engsel Kupu - Kupu Jendela</v>
          </cell>
          <cell r="G152" t="str">
            <v>Ps</v>
          </cell>
          <cell r="H152">
            <v>14350</v>
          </cell>
        </row>
        <row r="153">
          <cell r="C153" t="str">
            <v>Kunci Tanam ( Yale 2 Slaag )</v>
          </cell>
          <cell r="G153" t="str">
            <v>Bh</v>
          </cell>
          <cell r="H153">
            <v>125000</v>
          </cell>
        </row>
        <row r="154">
          <cell r="C154" t="str">
            <v>Kunci Slot</v>
          </cell>
          <cell r="G154" t="str">
            <v>Bh</v>
          </cell>
          <cell r="H154">
            <v>77000</v>
          </cell>
        </row>
        <row r="158">
          <cell r="C158" t="str">
            <v>Amplas</v>
          </cell>
          <cell r="G158" t="str">
            <v>Lbr</v>
          </cell>
          <cell r="H158">
            <v>1500</v>
          </cell>
        </row>
        <row r="159">
          <cell r="C159" t="str">
            <v>Kuas</v>
          </cell>
          <cell r="G159" t="str">
            <v>Bh</v>
          </cell>
          <cell r="H159">
            <v>7500</v>
          </cell>
        </row>
        <row r="160">
          <cell r="C160" t="str">
            <v>Cat Meni Kayu</v>
          </cell>
          <cell r="G160" t="str">
            <v>Kg</v>
          </cell>
          <cell r="H160">
            <v>15000</v>
          </cell>
        </row>
        <row r="161">
          <cell r="C161" t="str">
            <v>Dempul</v>
          </cell>
          <cell r="G161" t="str">
            <v>Ltr</v>
          </cell>
          <cell r="H161">
            <v>20000</v>
          </cell>
        </row>
        <row r="162">
          <cell r="C162" t="str">
            <v>Cat Dasar Kayu</v>
          </cell>
          <cell r="G162" t="str">
            <v>Kg</v>
          </cell>
          <cell r="H162">
            <v>41000</v>
          </cell>
        </row>
        <row r="163">
          <cell r="C163" t="str">
            <v>Wood Filer</v>
          </cell>
          <cell r="G163" t="str">
            <v>Kg</v>
          </cell>
          <cell r="H163">
            <v>45000</v>
          </cell>
        </row>
        <row r="164">
          <cell r="C164" t="str">
            <v>Solar Yellow</v>
          </cell>
          <cell r="G164" t="str">
            <v>Kg</v>
          </cell>
          <cell r="H164">
            <v>43000</v>
          </cell>
        </row>
        <row r="165">
          <cell r="C165" t="str">
            <v>Politur Ultran</v>
          </cell>
          <cell r="G165" t="str">
            <v>Kg</v>
          </cell>
          <cell r="H165">
            <v>43500</v>
          </cell>
        </row>
        <row r="166">
          <cell r="C166" t="str">
            <v>Impra</v>
          </cell>
          <cell r="G166" t="str">
            <v>Kg</v>
          </cell>
          <cell r="H166">
            <v>28000</v>
          </cell>
        </row>
        <row r="167">
          <cell r="C167" t="str">
            <v>Vernis</v>
          </cell>
          <cell r="G167" t="str">
            <v>Kg</v>
          </cell>
          <cell r="H167">
            <v>35000</v>
          </cell>
        </row>
        <row r="168">
          <cell r="C168" t="str">
            <v>Mowileks</v>
          </cell>
          <cell r="G168" t="str">
            <v>Ltr</v>
          </cell>
          <cell r="H168">
            <v>38000</v>
          </cell>
        </row>
        <row r="169">
          <cell r="C169" t="str">
            <v>Tinner</v>
          </cell>
          <cell r="G169" t="str">
            <v>Ltr</v>
          </cell>
          <cell r="H169">
            <v>16400</v>
          </cell>
        </row>
        <row r="170">
          <cell r="C170" t="str">
            <v>Cat Kayu Emco</v>
          </cell>
          <cell r="G170" t="str">
            <v>Kg</v>
          </cell>
          <cell r="H170">
            <v>41000</v>
          </cell>
        </row>
        <row r="172">
          <cell r="C172" t="str">
            <v>Plamur Tembok</v>
          </cell>
          <cell r="G172" t="str">
            <v>Kg</v>
          </cell>
          <cell r="H172">
            <v>5600</v>
          </cell>
        </row>
        <row r="173">
          <cell r="C173" t="str">
            <v>Cat Tembok Decolith</v>
          </cell>
          <cell r="G173" t="str">
            <v>Kg</v>
          </cell>
          <cell r="H173">
            <v>22100</v>
          </cell>
        </row>
        <row r="174">
          <cell r="C174" t="str">
            <v>Cat Tembok Emco</v>
          </cell>
          <cell r="G174" t="str">
            <v>Kg</v>
          </cell>
          <cell r="H174">
            <v>27500</v>
          </cell>
        </row>
        <row r="175">
          <cell r="C175" t="str">
            <v>Cat Tembok ICI</v>
          </cell>
          <cell r="G175" t="str">
            <v>Kg</v>
          </cell>
          <cell r="H175">
            <v>62900</v>
          </cell>
        </row>
        <row r="176">
          <cell r="C176" t="str">
            <v>Cat Tembok Djarum</v>
          </cell>
          <cell r="G176" t="str">
            <v>Kg</v>
          </cell>
          <cell r="H176">
            <v>8400</v>
          </cell>
        </row>
        <row r="177">
          <cell r="C177" t="str">
            <v>Cat Tembok Toyopaint</v>
          </cell>
          <cell r="G177" t="str">
            <v>Kg</v>
          </cell>
          <cell r="H177">
            <v>20500</v>
          </cell>
        </row>
        <row r="178">
          <cell r="C178" t="str">
            <v>Cat Tembok Vinippaint</v>
          </cell>
          <cell r="G178" t="str">
            <v>Kg</v>
          </cell>
          <cell r="H178">
            <v>24800</v>
          </cell>
        </row>
        <row r="179">
          <cell r="C179" t="str">
            <v>Cat Tembok Vinileks</v>
          </cell>
          <cell r="G179" t="str">
            <v>Kg</v>
          </cell>
          <cell r="H179">
            <v>15200</v>
          </cell>
        </row>
        <row r="180">
          <cell r="C180" t="str">
            <v xml:space="preserve">Cat Dasar Tembok </v>
          </cell>
          <cell r="G180" t="str">
            <v>Kg</v>
          </cell>
          <cell r="H180">
            <v>8400</v>
          </cell>
        </row>
        <row r="181">
          <cell r="C181" t="str">
            <v>Cat Besi</v>
          </cell>
          <cell r="G181" t="str">
            <v>Kg</v>
          </cell>
          <cell r="H181">
            <v>48000</v>
          </cell>
        </row>
        <row r="182">
          <cell r="C182" t="str">
            <v>Cat Jembatan</v>
          </cell>
          <cell r="F182" t="str">
            <v>M. 050</v>
          </cell>
          <cell r="G182" t="str">
            <v>Kg</v>
          </cell>
          <cell r="H182">
            <v>41800</v>
          </cell>
        </row>
        <row r="183">
          <cell r="C183" t="str">
            <v>Cat Meni Besi</v>
          </cell>
          <cell r="G183" t="str">
            <v>Kg</v>
          </cell>
          <cell r="H183">
            <v>15000</v>
          </cell>
        </row>
        <row r="184">
          <cell r="C184" t="str">
            <v>Waterproofing</v>
          </cell>
          <cell r="G184" t="str">
            <v>Ltr</v>
          </cell>
          <cell r="H184">
            <v>55000</v>
          </cell>
        </row>
        <row r="187">
          <cell r="C187" t="str">
            <v>Urinoir Setara Toto</v>
          </cell>
          <cell r="G187" t="str">
            <v>Bh</v>
          </cell>
          <cell r="H187">
            <v>2050000</v>
          </cell>
        </row>
        <row r="188">
          <cell r="C188" t="str">
            <v xml:space="preserve">Washtafel </v>
          </cell>
          <cell r="G188" t="str">
            <v>Bh</v>
          </cell>
          <cell r="H188">
            <v>275000</v>
          </cell>
        </row>
        <row r="189">
          <cell r="C189" t="str">
            <v>Keran Air</v>
          </cell>
          <cell r="G189" t="str">
            <v>Bh</v>
          </cell>
          <cell r="H189">
            <v>15000</v>
          </cell>
        </row>
        <row r="190">
          <cell r="C190" t="str">
            <v>Floor Drain</v>
          </cell>
          <cell r="G190" t="str">
            <v>Bh</v>
          </cell>
          <cell r="H190">
            <v>65000</v>
          </cell>
        </row>
        <row r="191">
          <cell r="C191" t="str">
            <v>Bak Mandi Fiber Glass(70x70x66)cm</v>
          </cell>
          <cell r="G191" t="str">
            <v>Bh</v>
          </cell>
          <cell r="H191">
            <v>200000</v>
          </cell>
        </row>
        <row r="192">
          <cell r="C192" t="str">
            <v>Closed Duduk Monoblok Cw 660j / W Muda</v>
          </cell>
          <cell r="G192" t="str">
            <v>Bh</v>
          </cell>
          <cell r="H192">
            <v>2040000</v>
          </cell>
        </row>
        <row r="193">
          <cell r="C193" t="str">
            <v>Closed Jongkok KIA Warna</v>
          </cell>
          <cell r="G193" t="str">
            <v>Bh</v>
          </cell>
          <cell r="H193">
            <v>373000</v>
          </cell>
        </row>
        <row r="194">
          <cell r="C194" t="str">
            <v>TOTO CE 9/N 150 NW</v>
          </cell>
          <cell r="G194" t="str">
            <v>Bh</v>
          </cell>
          <cell r="H194">
            <v>2700000</v>
          </cell>
        </row>
        <row r="195">
          <cell r="C195" t="str">
            <v>Pompa Air Dragon</v>
          </cell>
          <cell r="G195" t="str">
            <v>Bh</v>
          </cell>
          <cell r="H195">
            <v>742500</v>
          </cell>
        </row>
        <row r="196">
          <cell r="C196" t="str">
            <v>Pompa Air Sanyo 150 Watt/9M</v>
          </cell>
          <cell r="G196" t="str">
            <v>Bh</v>
          </cell>
          <cell r="H196">
            <v>1672500</v>
          </cell>
        </row>
        <row r="197">
          <cell r="C197" t="str">
            <v>Pompa Air Sanyo 250 Watt/30M</v>
          </cell>
          <cell r="G197" t="str">
            <v>Bh</v>
          </cell>
          <cell r="H197">
            <v>3049700</v>
          </cell>
        </row>
        <row r="200">
          <cell r="C200" t="str">
            <v>Pipa Galvanis 1"</v>
          </cell>
          <cell r="G200" t="str">
            <v>M'</v>
          </cell>
          <cell r="H200">
            <v>14000</v>
          </cell>
        </row>
        <row r="201">
          <cell r="C201" t="str">
            <v>Pipa Galvanis 1 1/2"</v>
          </cell>
          <cell r="G201" t="str">
            <v>M'</v>
          </cell>
          <cell r="H201">
            <v>51800</v>
          </cell>
        </row>
        <row r="202">
          <cell r="C202" t="str">
            <v>Pipa Galvanis 2"</v>
          </cell>
          <cell r="G202" t="str">
            <v>M'</v>
          </cell>
          <cell r="H202">
            <v>72800</v>
          </cell>
        </row>
        <row r="203">
          <cell r="C203" t="str">
            <v>Pipa Galvanis 3"</v>
          </cell>
          <cell r="G203" t="str">
            <v>M'</v>
          </cell>
          <cell r="H203">
            <v>121350</v>
          </cell>
        </row>
        <row r="204">
          <cell r="C204" t="str">
            <v>Pipa Galvanis 1,5 BSA</v>
          </cell>
          <cell r="G204" t="str">
            <v>M'</v>
          </cell>
          <cell r="H204">
            <v>43800</v>
          </cell>
        </row>
        <row r="205">
          <cell r="C205" t="str">
            <v>Pipa Galvanis 2 BSA</v>
          </cell>
          <cell r="G205" t="str">
            <v>M'</v>
          </cell>
          <cell r="H205">
            <v>62700</v>
          </cell>
        </row>
        <row r="206">
          <cell r="C206" t="str">
            <v>Pipa PVC tipe AW Ø 0,5" P = 4 m</v>
          </cell>
          <cell r="G206" t="str">
            <v>M'</v>
          </cell>
          <cell r="H206">
            <v>3575</v>
          </cell>
        </row>
        <row r="207">
          <cell r="C207" t="str">
            <v>Pipa PVC tipe AW Ø 0,75" P = 4 m</v>
          </cell>
          <cell r="G207" t="str">
            <v>M'</v>
          </cell>
          <cell r="H207">
            <v>5040</v>
          </cell>
        </row>
        <row r="208">
          <cell r="C208" t="str">
            <v>Pipa PVC tipe AW Ø 1" P = 4 m</v>
          </cell>
          <cell r="G208" t="str">
            <v>M'</v>
          </cell>
          <cell r="H208">
            <v>7090</v>
          </cell>
        </row>
        <row r="209">
          <cell r="C209" t="str">
            <v>Pipa PVC tipe AW Ø 1,5" P = 4 m</v>
          </cell>
          <cell r="G209" t="str">
            <v>M'</v>
          </cell>
          <cell r="H209">
            <v>12040</v>
          </cell>
        </row>
        <row r="210">
          <cell r="C210" t="str">
            <v>Pipa PVC tipe AW Ø 2" P = 4 m</v>
          </cell>
          <cell r="G210" t="str">
            <v>M'</v>
          </cell>
          <cell r="H210">
            <v>15450</v>
          </cell>
        </row>
        <row r="211">
          <cell r="C211" t="str">
            <v>Pipa PVC tipe AW Ø 3" P = 4 m</v>
          </cell>
          <cell r="G211" t="str">
            <v>M'</v>
          </cell>
          <cell r="H211">
            <v>31325</v>
          </cell>
        </row>
        <row r="212">
          <cell r="C212" t="str">
            <v>Pipa PVC tipe AW Ø 4" P = 4 m</v>
          </cell>
          <cell r="G212" t="str">
            <v>M'</v>
          </cell>
          <cell r="H212">
            <v>50790</v>
          </cell>
        </row>
        <row r="215">
          <cell r="C215" t="str">
            <v>Lampu TL 20 Watt</v>
          </cell>
          <cell r="G215" t="str">
            <v>Bh</v>
          </cell>
          <cell r="H215">
            <v>20000</v>
          </cell>
        </row>
        <row r="216">
          <cell r="C216" t="str">
            <v>Lampu TL 25 Watt</v>
          </cell>
          <cell r="G216" t="str">
            <v>Bh</v>
          </cell>
          <cell r="H216">
            <v>38000</v>
          </cell>
        </row>
        <row r="217">
          <cell r="C217" t="str">
            <v>Lampu Pijar 25 Watt</v>
          </cell>
          <cell r="G217" t="str">
            <v>Bh</v>
          </cell>
          <cell r="H217">
            <v>5800</v>
          </cell>
        </row>
        <row r="218">
          <cell r="C218" t="str">
            <v>Saklar Tunggal ( Broco )</v>
          </cell>
          <cell r="G218" t="str">
            <v>Bh</v>
          </cell>
          <cell r="H218">
            <v>11000</v>
          </cell>
        </row>
        <row r="219">
          <cell r="C219" t="str">
            <v>Saklar Ganda ( Broco )</v>
          </cell>
          <cell r="G219" t="str">
            <v>Bh</v>
          </cell>
          <cell r="H219">
            <v>13500</v>
          </cell>
        </row>
        <row r="220">
          <cell r="C220" t="str">
            <v>Stop Kontak ( Broco )</v>
          </cell>
          <cell r="G220" t="str">
            <v>Bh</v>
          </cell>
          <cell r="H220">
            <v>11000</v>
          </cell>
        </row>
        <row r="221">
          <cell r="C221" t="str">
            <v xml:space="preserve">Instalasi Listrik </v>
          </cell>
          <cell r="G221" t="str">
            <v>Bh</v>
          </cell>
          <cell r="H221">
            <v>195000</v>
          </cell>
        </row>
        <row r="222">
          <cell r="C222" t="str">
            <v xml:space="preserve">Instalasi Stop Kontak </v>
          </cell>
          <cell r="G222" t="str">
            <v>Bh</v>
          </cell>
          <cell r="H222">
            <v>195000</v>
          </cell>
        </row>
        <row r="223">
          <cell r="C223" t="str">
            <v>Arde Pancang</v>
          </cell>
          <cell r="G223" t="str">
            <v>Bh</v>
          </cell>
          <cell r="H223">
            <v>27500</v>
          </cell>
        </row>
        <row r="224">
          <cell r="C224" t="str">
            <v>MCB 1 Phase</v>
          </cell>
          <cell r="G224" t="str">
            <v>Bh</v>
          </cell>
          <cell r="H224">
            <v>35000</v>
          </cell>
        </row>
        <row r="227">
          <cell r="C227" t="str">
            <v>Padas eks. Silakarang</v>
          </cell>
          <cell r="G227" t="str">
            <v>Bh</v>
          </cell>
          <cell r="H227">
            <v>15000</v>
          </cell>
        </row>
        <row r="228">
          <cell r="C228" t="str">
            <v>Paras Malem Bon Biu Kls I</v>
          </cell>
          <cell r="G228" t="str">
            <v>Bh</v>
          </cell>
          <cell r="H228">
            <v>15400</v>
          </cell>
        </row>
        <row r="229">
          <cell r="C229" t="str">
            <v>Paras Kerobokan 40 x 18 x 2</v>
          </cell>
          <cell r="G229" t="str">
            <v>Bh</v>
          </cell>
          <cell r="H229">
            <v>3000</v>
          </cell>
        </row>
        <row r="230">
          <cell r="C230" t="str">
            <v>Paras Kerobokan 40 x 18 x 5</v>
          </cell>
          <cell r="G230" t="str">
            <v>Bh</v>
          </cell>
          <cell r="H230">
            <v>4000</v>
          </cell>
        </row>
        <row r="231">
          <cell r="C231" t="str">
            <v>Paras Kerobokan 40 x 5 x 7</v>
          </cell>
          <cell r="G231" t="str">
            <v>Bh</v>
          </cell>
          <cell r="H231">
            <v>5000</v>
          </cell>
        </row>
        <row r="232">
          <cell r="C232" t="str">
            <v>Paras Palimanan</v>
          </cell>
          <cell r="G232" t="str">
            <v>M2</v>
          </cell>
          <cell r="H232">
            <v>87500</v>
          </cell>
        </row>
        <row r="233">
          <cell r="C233" t="str">
            <v>Batu Hitam Karangasem</v>
          </cell>
          <cell r="G233" t="str">
            <v>M2</v>
          </cell>
          <cell r="H233">
            <v>423500</v>
          </cell>
        </row>
        <row r="234">
          <cell r="C234" t="str">
            <v>Paras Palimanan 2/20/40</v>
          </cell>
          <cell r="G234" t="str">
            <v>Biji</v>
          </cell>
          <cell r="H234">
            <v>7000</v>
          </cell>
        </row>
        <row r="237">
          <cell r="C237" t="str">
            <v>Lem Kayu</v>
          </cell>
          <cell r="G237" t="str">
            <v>Ltr</v>
          </cell>
          <cell r="H237">
            <v>10000</v>
          </cell>
        </row>
        <row r="238">
          <cell r="C238" t="str">
            <v>Minyak Bekisting</v>
          </cell>
          <cell r="G238" t="str">
            <v>Ltr</v>
          </cell>
          <cell r="H238">
            <v>15000</v>
          </cell>
        </row>
        <row r="239">
          <cell r="C239" t="str">
            <v>Formite/penjaga jarak bekisting/spacer</v>
          </cell>
          <cell r="G239" t="str">
            <v>Bh</v>
          </cell>
          <cell r="H239">
            <v>2000</v>
          </cell>
        </row>
        <row r="240">
          <cell r="C240" t="str">
            <v>Seal Tape</v>
          </cell>
          <cell r="G240" t="str">
            <v>Bh</v>
          </cell>
          <cell r="H240">
            <v>1000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 - Norelec"/>
      <sheetName val="HRG BHN"/>
      <sheetName val="DAF-1"/>
      <sheetName val="Analisa BOW 07"/>
      <sheetName val="Ahs.2"/>
      <sheetName val="Ahs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BANGLI PLUS"/>
      <sheetName val="RAB SDN 1 TERUNYAN"/>
      <sheetName val="ANALISA BANGLI"/>
      <sheetName val="RAB SDN 2 PENGOTAN"/>
      <sheetName val="RAB SDN 2 KUBU,150 JUTA"/>
      <sheetName val="RAB SDN 1 APUAN"/>
      <sheetName val="RAB SDN AWAN"/>
      <sheetName val="RAB SDN 4 TEMBUKU"/>
      <sheetName val="RAB SDN 3 TEMBU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chedul AWAL 1 PUPUAN"/>
      <sheetName val="Bahan"/>
    </sheetNames>
    <sheetDataSet>
      <sheetData sheetId="0">
        <row r="2">
          <cell r="B2" t="str">
            <v>CD</v>
          </cell>
          <cell r="C2" t="str">
            <v>COER DRAW</v>
          </cell>
          <cell r="D2">
            <v>45</v>
          </cell>
        </row>
        <row r="3">
          <cell r="B3" t="str">
            <v>CL</v>
          </cell>
          <cell r="C3" t="str">
            <v>CLIPERR</v>
          </cell>
          <cell r="D3">
            <v>65</v>
          </cell>
        </row>
        <row r="4">
          <cell r="B4" t="str">
            <v>MM</v>
          </cell>
          <cell r="C4" t="str">
            <v>MULTI MEDIA</v>
          </cell>
          <cell r="D4">
            <v>75</v>
          </cell>
        </row>
        <row r="5">
          <cell r="B5" t="str">
            <v>PM</v>
          </cell>
          <cell r="C5" t="str">
            <v>PAGE MAKER</v>
          </cell>
          <cell r="D5">
            <v>42</v>
          </cell>
        </row>
        <row r="6">
          <cell r="B6" t="str">
            <v>VB</v>
          </cell>
          <cell r="C6" t="str">
            <v>VISUAL BASIK</v>
          </cell>
          <cell r="D6">
            <v>60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ndir"/>
      <sheetName val="Equip"/>
      <sheetName val="labor"/>
      <sheetName val="LOADDAT"/>
      <sheetName val="Div2"/>
      <sheetName val="Analisa"/>
      <sheetName val="cvlRKYS"/>
      <sheetName val="Bare Summary"/>
      <sheetName val="Memb Schd"/>
      <sheetName val="ESCON"/>
      <sheetName val="STR"/>
      <sheetName val="Conn. Lib"/>
      <sheetName val="IPL_SCHEDULE"/>
      <sheetName val="AN_KSN"/>
      <sheetName val="Harga"/>
      <sheetName val="Kantor"/>
      <sheetName val="Upah"/>
      <sheetName val="Matrl"/>
      <sheetName val="LOADING2"/>
      <sheetName val="AC"/>
      <sheetName val="dia-in"/>
      <sheetName val="Cash Flow bulanan"/>
      <sheetName val="RAB AR&amp;STR"/>
      <sheetName val="PPC"/>
      <sheetName val="A"/>
      <sheetName val="NAMES"/>
      <sheetName val="HARGA MATERIAL"/>
      <sheetName val="villa"/>
      <sheetName val="SEX"/>
      <sheetName val="H.Satuan"/>
      <sheetName val="Cover Daf_2"/>
      <sheetName val="GSMTOWER"/>
      <sheetName val="Estimate"/>
      <sheetName val="01A- RAB"/>
      <sheetName val="DATA HARGA"/>
      <sheetName val="BQ STP 35 M3 A&amp;B"/>
      <sheetName val="DETAIL RAP"/>
      <sheetName val="Week9-Feb    "/>
      <sheetName val="I-ME"/>
      <sheetName val="Steel-Twr"/>
      <sheetName val="rab - persiapan &amp; lantai-1"/>
      <sheetName val="MASTER R1"/>
      <sheetName val="Pipe"/>
      <sheetName val="valve-20k"/>
      <sheetName val="valve"/>
      <sheetName val="Dafmat"/>
      <sheetName val="SITE-E"/>
      <sheetName val="Bunga"/>
      <sheetName val="anal SNI"/>
      <sheetName val="bahan SNI"/>
      <sheetName val="HPP"/>
      <sheetName val="name"/>
      <sheetName val="Perm. Test"/>
      <sheetName val="Rate"/>
      <sheetName val="I-KAMAR"/>
      <sheetName val="Rekap Addendum"/>
      <sheetName val="CBD"/>
      <sheetName val="PConsCS"/>
      <sheetName val="XREF"/>
      <sheetName val="TBM"/>
      <sheetName val="Cov_bid"/>
      <sheetName val="BoQ"/>
      <sheetName val="THREE PASS"/>
      <sheetName val="vessel weight"/>
      <sheetName val="Proc_REK_1"/>
      <sheetName val="Mob"/>
      <sheetName val="D7"/>
      <sheetName val="tifico"/>
      <sheetName val="Cover"/>
      <sheetName val="struktur tdk dipakai"/>
      <sheetName val="Rekapitulasi"/>
      <sheetName val="TOTAL  "/>
      <sheetName val="PLUMBING"/>
      <sheetName val="Bare_Summary"/>
      <sheetName val="Memb_Schd"/>
      <sheetName val="Conn__Lib"/>
      <sheetName val="Cash_Flow_bulanan"/>
      <sheetName val="RAB_AR&amp;STR"/>
      <sheetName val="BAG-2"/>
      <sheetName val="BAG_2"/>
      <sheetName val="MarkUp"/>
      <sheetName val="RAB"/>
      <sheetName val="TOWN"/>
      <sheetName val="DAF_2"/>
      <sheetName val="TU"/>
      <sheetName val="대비표"/>
      <sheetName val="Harsat"/>
      <sheetName val="SAP"/>
      <sheetName val="Bahan"/>
      <sheetName val="Pt"/>
      <sheetName val="Productivity"/>
      <sheetName val="civil-yin"/>
      <sheetName val="ANALISA SNI'13 "/>
      <sheetName val="Peralatan"/>
      <sheetName val="SAT_BHN"/>
      <sheetName val="5-ALAT(1)"/>
      <sheetName val="4-Basic Price"/>
      <sheetName val="RKP"/>
      <sheetName val=" schedule AMD-2 Rev III"/>
      <sheetName val="REF.ONLY"/>
      <sheetName val="Man Power"/>
      <sheetName val="ANHAR"/>
      <sheetName val="SUBCON"/>
      <sheetName val="BILL"/>
      <sheetName val="Scheme Mob."/>
      <sheetName val="data_val"/>
      <sheetName val="Kuantitas &amp; Harga"/>
      <sheetName val="DHSD"/>
      <sheetName val="Analisa Harga Satuan"/>
      <sheetName val="arab"/>
      <sheetName val="Project_P"/>
      <sheetName val="Rek_Div"/>
      <sheetName val="ITEM OF WORK"/>
      <sheetName val="Summary"/>
      <sheetName val="TIM"/>
      <sheetName val="NP 7"/>
      <sheetName val="SUM ME"/>
      <sheetName val="RESUME"/>
      <sheetName val="BQ Rev. 0"/>
      <sheetName val="alat"/>
      <sheetName val="AHS"/>
      <sheetName val="Galian 1"/>
      <sheetName val="Vibro_Roller"/>
      <sheetName val="DATA PROYEK"/>
      <sheetName val="B. PERSONIL"/>
      <sheetName val="Lamp-4 Sat-Das"/>
      <sheetName val="SchC"/>
      <sheetName val="SewAlat"/>
      <sheetName val="ETo"/>
      <sheetName val="Sheet2"/>
      <sheetName val="Sheet3"/>
      <sheetName val="koef"/>
      <sheetName val="SCH"/>
      <sheetName val="LAMA (wilayah 4)"/>
      <sheetName val="Personnel"/>
      <sheetName val="Up &amp; bhn"/>
      <sheetName val="kontrak"/>
      <sheetName val="GAGAL PROD"/>
      <sheetName val="THREE_PASS"/>
      <sheetName val="vessel_weight"/>
      <sheetName val="Perm__Test"/>
      <sheetName val="struktur_tdk_dipakai"/>
      <sheetName val="HARGA_MATERIAL"/>
      <sheetName val="H_Satuan"/>
      <sheetName val="Cover_Daf_2"/>
      <sheetName val="01A-_RAB"/>
      <sheetName val="DATA_HARGA"/>
      <sheetName val="BQ_STP_35_M3_A&amp;B"/>
      <sheetName val="DETAIL_RAP"/>
      <sheetName val="Week9-Feb____"/>
      <sheetName val="rab_-_persiapan_&amp;_lantai-1"/>
      <sheetName val="MASTER_R1"/>
      <sheetName val="_schedule_AMD-2_Rev_III"/>
      <sheetName val="GAGAL_PROD"/>
      <sheetName val="Volume"/>
      <sheetName val="4.04"/>
      <sheetName val="Notes"/>
      <sheetName val="MP_PLAN"/>
      <sheetName val="CASH"/>
      <sheetName val="집계표(OPTION)"/>
      <sheetName val="Bid Summary"/>
      <sheetName val="HARGA SATUAN"/>
      <sheetName val="SDMTA"/>
      <sheetName val="12+900"/>
      <sheetName val="SD"/>
      <sheetName val="Komposisi"/>
      <sheetName val="AHS Aspal"/>
      <sheetName val="AHS Marka"/>
      <sheetName val="Analisa lampu"/>
      <sheetName val="REKAP"/>
      <sheetName val="jadwal"/>
      <sheetName val="Usulan"/>
      <sheetName val="DIV1"/>
      <sheetName val="SCHEDULE"/>
      <sheetName val="Agregat Halus &amp; Kasar"/>
      <sheetName val="Breakdown Equipment"/>
      <sheetName val="Equipment (2)"/>
      <sheetName val="S CURVE"/>
      <sheetName val="DKH"/>
      <sheetName val="BASIC"/>
      <sheetName val="L-4a,b"/>
      <sheetName val="HB "/>
      <sheetName val="dongia (2)"/>
      <sheetName val="LKVL-CK-HT-GD1"/>
      <sheetName val="giathanh1"/>
      <sheetName val="chitimc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Input Data"/>
      <sheetName val="BasicPrice"/>
      <sheetName val="Rkp1"/>
      <sheetName val="61005"/>
      <sheetName val="61006"/>
      <sheetName val="61007"/>
      <sheetName val="61008"/>
      <sheetName val="Hsat-A"/>
      <sheetName val="Twr (15)"/>
      <sheetName val="Labor Rate"/>
      <sheetName val="CALC"/>
      <sheetName val="Daf Pekerjaan"/>
      <sheetName val="UPH,BHN,ALT"/>
      <sheetName val="F1c DATA ADM6"/>
      <sheetName val="kalkulasi"/>
      <sheetName val="vol_1"/>
      <sheetName val="pricing"/>
      <sheetName val="Job Data"/>
      <sheetName val="DB_ET200(R. A)"/>
      <sheetName val="04"/>
      <sheetName val="07"/>
      <sheetName val="08"/>
      <sheetName val="05"/>
      <sheetName val="06"/>
      <sheetName val="HSD"/>
      <sheetName val="MC-01"/>
      <sheetName val="Uba"/>
      <sheetName val="Prod 15-1- Rekap 1"/>
      <sheetName val="Rekap Biaya"/>
      <sheetName val="10"/>
      <sheetName val="5"/>
      <sheetName val="Cash Flow"/>
      <sheetName val="harga dasar T-M-A"/>
      <sheetName val="Parameter"/>
      <sheetName val="BASIC PRICE"/>
      <sheetName val="Valuation"/>
      <sheetName val="bq"/>
      <sheetName val="dongia _2_"/>
      <sheetName val="lam_moi"/>
      <sheetName val="THPDMoi  _2_"/>
      <sheetName val="_REF"/>
      <sheetName val="thao_go"/>
      <sheetName val="CHITIET VL_NC"/>
      <sheetName val="CHITIET VL_NC_TT _1p"/>
      <sheetName val="CHITIET VL_NC_TT_3p"/>
      <sheetName val="TONGKE_HT"/>
      <sheetName val="t_h HA THE"/>
      <sheetName val="KPVC_BD "/>
      <sheetName val="VCV_BE_TONG"/>
      <sheetName val="Mark Up"/>
      <sheetName val="Ch"/>
      <sheetName val="Perhitungan RAB"/>
      <sheetName val="Analisa Quarry"/>
      <sheetName val="Div3"/>
      <sheetName val="Div7"/>
      <sheetName val="Informasi"/>
      <sheetName val="Sheet1"/>
      <sheetName val="RAB (OK)"/>
      <sheetName val="Upah,Bah&amp;alat"/>
      <sheetName val="Rencana Anggaran Biaya"/>
      <sheetName val="Jembatan"/>
      <sheetName val="G5c-G41"/>
      <sheetName val="DATA"/>
      <sheetName val="Links"/>
      <sheetName val="C"/>
      <sheetName val="TM"/>
      <sheetName val="Upah "/>
      <sheetName val="HRG BAHAN &amp; UPAH okk"/>
      <sheetName val="Analis Kusen okk"/>
      <sheetName val="NP"/>
      <sheetName val="Fire Fighting"/>
      <sheetName val="INF"/>
      <sheetName val="351BQMCN"/>
      <sheetName val="Adendum Struktur "/>
      <sheetName val="Addendum Arsitektur "/>
      <sheetName val="Addensum ME "/>
      <sheetName val="Addendum Site Development "/>
      <sheetName val="besi terbaru "/>
      <sheetName val="besi"/>
      <sheetName val="bekisting terbaru "/>
      <sheetName val="bekisting"/>
      <sheetName val="beton terbaru "/>
      <sheetName val="beton"/>
      <sheetName val="Plafond Lantai 1"/>
      <sheetName val="Plafond lantai 2"/>
      <sheetName val="keramik lantai 1"/>
      <sheetName val="keramik lantai 2"/>
      <sheetName val="kusen"/>
      <sheetName val="Plafond 1"/>
      <sheetName val="Plafond 2"/>
      <sheetName val="Harga Mat "/>
      <sheetName val="Panel"/>
      <sheetName val="U,B"/>
      <sheetName val="HS1"/>
      <sheetName val="PP"/>
      <sheetName val="Sales Parameter"/>
      <sheetName val="TL"/>
      <sheetName val="BQ-E20-02(Rp)"/>
      <sheetName val="HSBU ANA"/>
      <sheetName val="Harga Bahan"/>
      <sheetName val="HSA &amp; PAB"/>
      <sheetName val="Harga Upah "/>
      <sheetName val="work shop"/>
      <sheetName val="JAD-PEL"/>
      <sheetName val="Memb_Schd1"/>
      <sheetName val="Bare_Summary1"/>
      <sheetName val="Conn__Lib1"/>
      <sheetName val="Cash_Flow_bulanan1"/>
      <sheetName val="RAB_AR&amp;STR1"/>
      <sheetName val="Rekap_Addendum"/>
      <sheetName val="TOTAL__"/>
      <sheetName val="SUM_ME"/>
      <sheetName val="Urai _Resap pengikat"/>
      <sheetName val="UMUM"/>
      <sheetName val="FO"/>
      <sheetName val="RPP01-6"/>
      <sheetName val="REKAP.1"/>
      <sheetName val="Sat-Rap"/>
      <sheetName val="L-TIGA"/>
      <sheetName val="L_TIGA"/>
      <sheetName val="List"/>
      <sheetName val="COST"/>
      <sheetName val="RAB.SEKRETARIAT (1)"/>
      <sheetName val="Work Volume Elec"/>
      <sheetName val="PESANTREN"/>
      <sheetName val="G"/>
      <sheetName val="Curup"/>
      <sheetName val="Prabu"/>
      <sheetName val="On Time"/>
      <sheetName val="GALIAN MEKANIS"/>
      <sheetName val="forecast CF Plan REV.1 "/>
      <sheetName val="TTL"/>
      <sheetName val="jobhist"/>
      <sheetName val="BOQ (Diisi dulu))"/>
      <sheetName val="INPUT DATAS"/>
      <sheetName val="SUM"/>
      <sheetName val="Div8"/>
      <sheetName val="Div5"/>
      <sheetName val="Hrg.Sat"/>
      <sheetName val="POS 1"/>
      <sheetName val="POS 2"/>
      <sheetName val="Master Edit"/>
      <sheetName val="Harga Satuan Bahan"/>
      <sheetName val="THREE_PASS1"/>
      <sheetName val="vessel_weight1"/>
      <sheetName val="Perm__Test1"/>
      <sheetName val="struktur_tdk_dipakai1"/>
      <sheetName val="GAGAL_PROD1"/>
      <sheetName val="HARGA_MATERIAL1"/>
      <sheetName val="H_Satuan1"/>
      <sheetName val="Cover_Daf_21"/>
      <sheetName val="01A-_RAB1"/>
      <sheetName val="DATA_HARGA1"/>
      <sheetName val="BQ_STP_35_M3_A&amp;B1"/>
      <sheetName val="DETAIL_RAP1"/>
      <sheetName val="Week9-Feb____1"/>
      <sheetName val="rab_-_persiapan_&amp;_lantai-11"/>
      <sheetName val="MASTER_R11"/>
      <sheetName val="_schedule_AMD-2_Rev_III1"/>
      <sheetName val="Up_&amp;_bhn"/>
      <sheetName val="4_04"/>
      <sheetName val="Kuantitas_&amp;_Harga"/>
      <sheetName val="Analisa_Harga_Satuan"/>
      <sheetName val="ITEM_OF_WORK"/>
      <sheetName val="Man_Power"/>
      <sheetName val="BQ_Rev__0"/>
      <sheetName val="Daf_Pekerjaan"/>
      <sheetName val="DATA_PROYEK"/>
      <sheetName val="B__PERSONIL"/>
      <sheetName val="Lamp-4_Sat-Das"/>
      <sheetName val="LAMA_(wilayah_4)"/>
      <sheetName val="Galian_1"/>
      <sheetName val="F1c_DATA_ADM6"/>
      <sheetName val="AHS_Aspal"/>
      <sheetName val="AHS_Marka"/>
      <sheetName val="Analisa_lampu"/>
      <sheetName val="4-Basic_Price"/>
      <sheetName val="Scheme_Mob_"/>
      <sheetName val="HB_"/>
      <sheetName val="BASIC_PRICE"/>
      <sheetName val="Agregat_Halus_&amp;_Kasar"/>
      <sheetName val="Breakdown_Equipment"/>
      <sheetName val="Equipment_(2)"/>
      <sheetName val="S_CURVE"/>
      <sheetName val="RAB_(OK)"/>
      <sheetName val="Prod_15-1-_Rekap_1"/>
      <sheetName val="Rekap_Biaya"/>
      <sheetName val="Cash_Flow"/>
      <sheetName val="harga_dasar_T-M-A"/>
      <sheetName val="REF_ONLY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Input_Data"/>
      <sheetName val="Labor_Rate"/>
      <sheetName val="Job_Data"/>
      <sheetName val="DB_ET200(R__A)"/>
      <sheetName val="Mark_Up"/>
      <sheetName val="HSBU_ANA"/>
      <sheetName val="Harga_Bahan"/>
      <sheetName val="HSA_&amp;_PAB"/>
      <sheetName val="Harga_Upah_"/>
      <sheetName val="Upah_"/>
      <sheetName val="Bid_Summary"/>
      <sheetName val="HARGA_SATUAN"/>
      <sheetName val="anal_SNI"/>
      <sheetName val="bahan_SNI"/>
      <sheetName val="kont anak1"/>
      <sheetName val="jadw"/>
      <sheetName val="Currency Rate"/>
      <sheetName val="HS_TRG"/>
      <sheetName val="HS"/>
      <sheetName val="lkalibrasi BENENAIN"/>
      <sheetName val="I_KAMAR"/>
      <sheetName val="CALK_LMA"/>
      <sheetName val="analisa print"/>
      <sheetName val="D&amp;W"/>
      <sheetName val="MATERIAL"/>
      <sheetName val="List H.Bahan&amp;Upah"/>
      <sheetName val="A.HARSAT ARS"/>
      <sheetName val="anal_hs"/>
      <sheetName val="info"/>
      <sheetName val="DAF-1"/>
      <sheetName val="CAB 2"/>
      <sheetName val="2153-101"/>
      <sheetName val="BOQ Rekap"/>
      <sheetName val="D-Bahan &amp; Upah"/>
      <sheetName val="Transfer"/>
      <sheetName val="Sch-5"/>
      <sheetName val="Kuantitas"/>
      <sheetName val="Metode"/>
      <sheetName val="ｵﾝｰｵﾌ弁"/>
      <sheetName val="schtot"/>
      <sheetName val="RAB TOTAL"/>
      <sheetName val="BOQ-Indonesia"/>
      <sheetName val="Input"/>
      <sheetName val="PT."/>
      <sheetName val="Huruf"/>
      <sheetName val="Sal"/>
      <sheetName val="DAF.HRG"/>
      <sheetName val="MAP"/>
      <sheetName val="BAG-III"/>
      <sheetName val="TB"/>
      <sheetName val="Spec ME"/>
      <sheetName val="Har-sat finish"/>
      <sheetName val="idx-03"/>
      <sheetName val="igp-03"/>
      <sheetName val="IDX06"/>
      <sheetName val="PIPA REF"/>
      <sheetName val="BJLS"/>
      <sheetName val="B"/>
      <sheetName val="DAF-3"/>
      <sheetName val="Daf 1"/>
      <sheetName val="keb-BHN"/>
      <sheetName val="Peralatan (2)"/>
      <sheetName val="Analis harga"/>
      <sheetName val="ANALISA railing"/>
      <sheetName val="Anal ALat"/>
      <sheetName val="5-Peralatan"/>
      <sheetName val="RAB THP1"/>
      <sheetName val="Bare_Summary2"/>
      <sheetName val="Memb_Schd2"/>
      <sheetName val="Perm__Test2"/>
      <sheetName val="Conn__Lib2"/>
      <sheetName val="Cash_Flow_bulanan2"/>
      <sheetName val="RAB_AR&amp;STR2"/>
      <sheetName val="THREE_PASS2"/>
      <sheetName val="vessel_weight2"/>
      <sheetName val="Kuantitas_&amp;_Harga1"/>
      <sheetName val="HARGA_MATERIAL2"/>
      <sheetName val="H_Satuan2"/>
      <sheetName val="Cover_Daf_22"/>
      <sheetName val="struktur_tdk_dipakai2"/>
      <sheetName val="DATA_PROYEK1"/>
      <sheetName val="B__PERSONIL1"/>
      <sheetName val="Lamp-4_Sat-Das1"/>
      <sheetName val="LAMA_(wilayah_4)1"/>
      <sheetName val="01A-_RAB2"/>
      <sheetName val="DATA_HARGA2"/>
      <sheetName val="BQ_STP_35_M3_A&amp;B2"/>
      <sheetName val="DETAIL_RAP2"/>
      <sheetName val="Week9-Feb____2"/>
      <sheetName val="rab_-_persiapan_&amp;_lantai-12"/>
      <sheetName val="MASTER_R12"/>
      <sheetName val="Galian_11"/>
      <sheetName val="Rekap_Addendum1"/>
      <sheetName val="TOTAL__1"/>
      <sheetName val="Man_Power1"/>
      <sheetName val="_schedule_AMD-2_Rev_III2"/>
      <sheetName val="GAGAL_PROD2"/>
      <sheetName val="F1c_DATA_ADM61"/>
      <sheetName val="AHS_Aspal1"/>
      <sheetName val="AHS_Marka1"/>
      <sheetName val="Analisa_lampu1"/>
      <sheetName val="Up_&amp;_bhn1"/>
      <sheetName val="4-Basic_Price1"/>
      <sheetName val="Scheme_Mob_1"/>
      <sheetName val="Analisa_Harga_Satuan1"/>
      <sheetName val="4_041"/>
      <sheetName val="ITEM_OF_WORK1"/>
      <sheetName val="Master_Edit"/>
      <sheetName val="Harga_Satuan_Bahan"/>
      <sheetName val="Agregat_Halus_&amp;_Kasar1"/>
      <sheetName val="Breakdown_Equipment1"/>
      <sheetName val="Equipment_(2)1"/>
      <sheetName val="S_CURVE1"/>
      <sheetName val="RAB_SEKRETARIAT_(1)"/>
      <sheetName val="BQ_Rev__01"/>
      <sheetName val="Daf_Pekerjaan1"/>
      <sheetName val="Mark_Up1"/>
      <sheetName val="SUM_ME1"/>
      <sheetName val="REF_ONLY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Input_Data1"/>
      <sheetName val="HB_1"/>
      <sheetName val="RAB_(OK)1"/>
      <sheetName val="BOQ_(Diisi_dulu))"/>
      <sheetName val="Perhitungan_RAB"/>
      <sheetName val="kont_anak1"/>
      <sheetName val="Upah_1"/>
      <sheetName val="HSBU_ANA1"/>
      <sheetName val="Harga_Bahan1"/>
      <sheetName val="HSA_&amp;_PAB1"/>
      <sheetName val="Harga_Upah_1"/>
      <sheetName val="RAB_TOTAL"/>
      <sheetName val="BASIC_PRICE1"/>
      <sheetName val="Bid_Summary1"/>
      <sheetName val="HARGA_SATUAN1"/>
      <sheetName val="anal_SNI1"/>
      <sheetName val="bahan_SNI1"/>
      <sheetName val="Rekap_Biaya1"/>
      <sheetName val="ANALISA_railing"/>
      <sheetName val="Harga_Mat_"/>
      <sheetName val="Labor_Rate1"/>
      <sheetName val="Job_Data1"/>
      <sheetName val="DB_ET200(R__A)1"/>
      <sheetName val="Prod_15-1-_Rekap_11"/>
      <sheetName val="Cash_Flow1"/>
      <sheetName val="harga_dasar_T-M-A1"/>
      <sheetName val="Anal_ALat"/>
      <sheetName val="lkalibrasi_BENENAIN"/>
      <sheetName val="List_H_Bahan&amp;Upah"/>
      <sheetName val="A_HARSAT_ARS"/>
      <sheetName val="PT_"/>
      <sheetName val="DAF_HRG"/>
      <sheetName val="Analisa_Quarry"/>
      <sheetName val="EBP-3"/>
      <sheetName val="EBP-1"/>
      <sheetName val="EBP-2"/>
      <sheetName val="EBP-4"/>
      <sheetName val="3"/>
      <sheetName val="umu"/>
      <sheetName val="DivVII"/>
      <sheetName val="2"/>
      <sheetName val="Ana-ALAT"/>
      <sheetName val="4"/>
      <sheetName val="DIV 6"/>
      <sheetName val="DIV 7"/>
      <sheetName val="Spread"/>
      <sheetName val="Harga ALAT"/>
      <sheetName val="Daftar Harga Pekerjaan"/>
      <sheetName val="Upah Tenaga Kerja"/>
      <sheetName val="Bahan Upah"/>
      <sheetName val="LEMBAR1"/>
      <sheetName val="LEMBAR2"/>
      <sheetName val="LEMBAR3"/>
      <sheetName val="LEMBAR4"/>
      <sheetName val="LEMBAR5"/>
      <sheetName val="COV.GRAND"/>
      <sheetName val="( 05 ) UPAH&amp;BHN"/>
      <sheetName val="RAB Intrn (Approved)"/>
      <sheetName val="PLTU 1 Kalteng EXT"/>
      <sheetName val="PLTU 1 Kalteng EXT (2)"/>
      <sheetName val="Harsat EXT"/>
      <sheetName val="Kode Pekerjaan"/>
      <sheetName val="손익차9월2"/>
      <sheetName val="anal rab"/>
      <sheetName val="7. Comparison of Asphalt etc"/>
      <sheetName val="7a. Compar.Asphalt (Machine)"/>
      <sheetName val="4.Equipment Cost"/>
      <sheetName val="1. Coeficient"/>
      <sheetName val="6. Comparison of Sand Volume"/>
      <sheetName val="5a. Excav. (Machine)"/>
      <sheetName val="2. Coeficient butt fushion"/>
      <sheetName val="BQMPALOC"/>
      <sheetName val="산근"/>
      <sheetName val="9 PEK-HARIAN"/>
      <sheetName val="Daftar Harga Upah dan Bahan"/>
      <sheetName val="#REF!"/>
      <sheetName val="Bill of Qty MEP"/>
      <sheetName val="304_06"/>
      <sheetName val="Bill rekap"/>
      <sheetName val="304-06"/>
      <sheetName val="AHS PL"/>
      <sheetName val="Hrg_Sat"/>
      <sheetName val="HSU"/>
      <sheetName val="Galian"/>
      <sheetName val="koef-beton"/>
      <sheetName val="GASATAGG.XLS"/>
      <sheetName val="HSUMUM.XLS"/>
      <sheetName val="HSDRAIN.XLS"/>
      <sheetName val="HSTANAH"/>
      <sheetName val="HSBASE"/>
      <sheetName val="UPAH DAN BAHAN"/>
      <sheetName val="HSASPAL"/>
      <sheetName val="HSBETON"/>
      <sheetName val="HSSTRUK"/>
      <sheetName val="HSMISC.XLS"/>
      <sheetName val="Analisa HS"/>
      <sheetName val="HPS PC"/>
      <sheetName val="ALA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Bahan"/>
      <sheetName val="UPAH"/>
      <sheetName val="Sheet3"/>
      <sheetName val="ANALISA BANGLI"/>
    </sheetNames>
    <sheetDataSet>
      <sheetData sheetId="0" refreshError="1"/>
      <sheetData sheetId="1" refreshError="1"/>
      <sheetData sheetId="2" refreshError="1">
        <row r="11">
          <cell r="E11">
            <v>45000</v>
          </cell>
        </row>
      </sheetData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ar-Jln (no !!)"/>
      <sheetName val="daftar harga dan upah"/>
      <sheetName val="an harga satuan"/>
      <sheetName val="rekap harga satuan"/>
      <sheetName val="intake ipa"/>
      <sheetName val="IPA 1 pompa"/>
      <sheetName val="IPA 3 pompa"/>
      <sheetName val="R.Genset"/>
      <sheetName val="R.Jaga"/>
      <sheetName val="Gdg+Lab"/>
      <sheetName val="R.Operator"/>
      <sheetName val="R.POMPA"/>
      <sheetName val="waduk ipa"/>
      <sheetName val="INSTRUMEN"/>
      <sheetName val="Rekap"/>
      <sheetName val="Daf.Harga-Upah"/>
      <sheetName val="hargaSatuan"/>
      <sheetName val="DAF_7"/>
      <sheetName val="bahan"/>
      <sheetName val="Sheet1"/>
      <sheetName val="UPAH"/>
      <sheetName val="harga bahan"/>
      <sheetName val="Df-Kuan"/>
      <sheetName val="Ch"/>
      <sheetName val="RAB"/>
      <sheetName val="AC"/>
      <sheetName val="s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Analisa"/>
      <sheetName val="Rekap"/>
      <sheetName val="BOQ KJ-D &amp; KJ-E"/>
      <sheetName val="B - Norelec"/>
      <sheetName val="304-06"/>
      <sheetName val="B _ Norelec"/>
      <sheetName val="HRG BHN"/>
      <sheetName val="DAF_2"/>
      <sheetName val="TOWN"/>
      <sheetName val="name"/>
      <sheetName val="Isolasi Luar Dalam"/>
      <sheetName val="Isolasi Luar"/>
      <sheetName val="kode rekening"/>
      <sheetName val="harga "/>
      <sheetName val="Rekap Direct Cost"/>
      <sheetName val="FR"/>
      <sheetName val="Mall"/>
      <sheetName val="SAT-BHN"/>
      <sheetName val="Upah"/>
      <sheetName val="Daf 1"/>
      <sheetName val="DAF-9"/>
      <sheetName val="Material"/>
      <sheetName val="DAF-2"/>
      <sheetName val="DAF-1"/>
      <sheetName val="SAT_BHN"/>
      <sheetName val="bhn"/>
      <sheetName val="DATA"/>
      <sheetName val="Bahan"/>
      <sheetName val="ANLS_ BETON R. KELAS"/>
      <sheetName val="SCH5"/>
      <sheetName val="STR"/>
      <sheetName val="HB"/>
      <sheetName val="UNITPRICE"/>
      <sheetName val="INDIRECT COST-PART l"/>
      <sheetName val="H_Satuan"/>
      <sheetName val="H.Satuan"/>
      <sheetName val="I-KAMAR"/>
      <sheetName val="I_KAMAR"/>
      <sheetName val="DATA1"/>
      <sheetName val="Daftar Upah"/>
      <sheetName val="OFFICE 2 LT"/>
      <sheetName val="harsat"/>
      <sheetName val="BAHAN &amp; UPAH BAJA"/>
      <sheetName val="AN.BTNCOT (2)"/>
      <sheetName val="COST"/>
      <sheetName val="DAF-7"/>
      <sheetName val="CH"/>
      <sheetName val="DAF_7"/>
      <sheetName val="A LIS"/>
      <sheetName val="A REKAP"/>
      <sheetName val="Analisa Upah &amp; Bahan Plum"/>
      <sheetName val="MAIN EQUIP AC"/>
      <sheetName val="Meth "/>
      <sheetName val="Analisa Harga Satuan"/>
      <sheetName val="RKP PLUMBING"/>
      <sheetName val="BUDGET"/>
      <sheetName val="index"/>
      <sheetName val="ANALISA SOFT"/>
      <sheetName val="divII"/>
      <sheetName val="RAP"/>
      <sheetName val="hrg-dsr"/>
      <sheetName val="price"/>
      <sheetName val="Daft.Sewa Alat"/>
      <sheetName val="UNIT PRICE"/>
      <sheetName val="UNIT PRICE WAGE and MATERIAL"/>
      <sheetName val="UPAHBAHAN"/>
      <sheetName val="Klm-Mnl"/>
      <sheetName val="Tie_Beam"/>
      <sheetName val="BOQ_KJ-D_&amp;_KJ-E"/>
      <sheetName val="B_-_Norelec"/>
      <sheetName val="HRG_BHN"/>
      <sheetName val="B___Norelec"/>
      <sheetName val="REF.ONLY"/>
      <sheetName val="Analisa Upah _ Bahan Plum"/>
      <sheetName val="D-1"/>
      <sheetName val="Koef"/>
      <sheetName val="HARGA BAHAN DAN UPAH"/>
      <sheetName val="bd"/>
      <sheetName val="hardas"/>
      <sheetName val="B-P"/>
      <sheetName val="K.Lokal"/>
      <sheetName val="SEX"/>
      <sheetName val="REKAP_STRUKTUR"/>
      <sheetName val="prelim"/>
      <sheetName val="3-DIV4"/>
      <sheetName val="BOQ KJ-D &amp; K_x0000__x0000_E"/>
      <sheetName val="BOQ KJ-D &amp; K??E"/>
      <sheetName val="BAG_2"/>
      <sheetName val="BAG-2"/>
      <sheetName val="BOQ KJ-D &amp; K"/>
      <sheetName val="Tie_Beam1"/>
      <sheetName val="BOQ_KJ-D_&amp;_KJ-E1"/>
      <sheetName val="BOQ_KJ-D_&amp;_KE"/>
      <sheetName val="UMUM"/>
      <sheetName val="Kuantitas &amp; Harga"/>
      <sheetName val="AHS Marka"/>
      <sheetName val="TSS"/>
      <sheetName val="CPar"/>
      <sheetName val="ALAT"/>
      <sheetName val="7.PEK-STRUKTUR"/>
      <sheetName val="BOQ KJ-D &amp; K__E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FORM X COST"/>
      <sheetName val="KODE"/>
      <sheetName val="HRPar"/>
      <sheetName val="SDAYA"/>
      <sheetName val="K"/>
      <sheetName val="Daf.Harga-Upah"/>
      <sheetName val="SAP"/>
      <sheetName val="Pipe"/>
      <sheetName val="HARGA SATUAN 1 (2)"/>
      <sheetName val="Uraian Teknis"/>
      <sheetName val="G_SUMMARY"/>
      <sheetName val="HRG- UPAH"/>
      <sheetName val="daftar harga satuan"/>
      <sheetName val="Balok_1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KODE BAHAN"/>
      <sheetName val="INPUT AGST"/>
      <sheetName val="KODE UPAH"/>
      <sheetName val="REKAP GROSS"/>
      <sheetName val="GRAND REKAP"/>
      <sheetName val="Bill of Qty"/>
      <sheetName val=" R A B"/>
      <sheetName val="ANALISA BANGLI"/>
      <sheetName val="SUM_Steel-Strc"/>
      <sheetName val="DAF_1"/>
      <sheetName val="Daftar Harga"/>
      <sheetName val="D3.1"/>
      <sheetName val="DAF_3.1"/>
      <sheetName val="DAF_3.11"/>
      <sheetName val="analisa Str"/>
      <sheetName val="REQDELTA"/>
      <sheetName val="351BQMCN"/>
      <sheetName val="#REF"/>
      <sheetName val="Pt"/>
      <sheetName val="TOTAL"/>
      <sheetName val="A-ars"/>
      <sheetName val="Tie Beam GN"/>
      <sheetName val="PileCap"/>
      <sheetName val="Sat Bah &amp; Up"/>
      <sheetName val="har-sat"/>
      <sheetName val="Tie_Beam2"/>
      <sheetName val="BOQ_KJ-D_&amp;_KJ-E2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PINTU_DAN_JENDELA"/>
      <sheetName val="FINISHING_DINDING"/>
      <sheetName val="FINISHING_LANTAI_DAN_WATERPROOF"/>
      <sheetName val="FINISHING_CEILING"/>
      <sheetName val="Isolasi_Luar_Dalam"/>
      <sheetName val="Isolasi_Luar"/>
      <sheetName val="ANA"/>
      <sheetName val="hargaSatuan"/>
      <sheetName val="rab me (by owner) "/>
      <sheetName val="BQ (by owner)"/>
      <sheetName val="rab me (fisik)"/>
      <sheetName val="rab - persiapan &amp; lantai-1"/>
      <sheetName val="prog-mgu"/>
      <sheetName val="Basic"/>
      <sheetName val="daftar harga dan upah"/>
      <sheetName val=""/>
      <sheetName val="Schedule_x0000__x0000__x0000__x0000__x0000__x0000__x0001__x0000_ᢀٸ_x0000__x0000__x0002__x0000_ᢘٸ_x0000__x0000__x0003__x0000_ꂰƈ_x0000_"/>
      <sheetName val="villa"/>
      <sheetName val="Daf-harga"/>
      <sheetName val="Labour"/>
      <sheetName val="AN-ME"/>
      <sheetName val="NP"/>
      <sheetName val="Schedule??????_x0001_?ᢀٸ??_x0002_?ᢘٸ??_x0003_?ꂰƈ?"/>
      <sheetName val="Analisa Alat"/>
      <sheetName val="Terbilang"/>
      <sheetName val="PMK"/>
      <sheetName val="BOQ KJ-D &amp; K_x0000_E"/>
      <sheetName val="Draft RAP Jalan Magelang"/>
      <sheetName val="Schedule_______x0001__ᢀٸ___x0002__ᢘٸ___x0003__ꂰƈ_"/>
      <sheetName val="A"/>
      <sheetName val="Surat"/>
      <sheetName val="Input"/>
      <sheetName val="Koefisien"/>
      <sheetName val="BOQ KJ-D &amp; K_x005f_x0000__x005f_x0000_E"/>
      <sheetName val="SAP DATA"/>
      <sheetName val="Harga Satuan"/>
      <sheetName val="Sheet1"/>
      <sheetName val="daf-3(OK)"/>
      <sheetName val="daf-7(OK)"/>
      <sheetName val="Ahs.2"/>
      <sheetName val="Ahs.1"/>
      <sheetName val="Rekap Prelim"/>
      <sheetName val="Analisa Baku ME"/>
      <sheetName val="BOQ KJ-D &amp; K?E"/>
      <sheetName val="Rekap Analisa"/>
      <sheetName val="Upah dan Bahan "/>
      <sheetName val="RAB ME"/>
      <sheetName val="ANALISA PEK.UMUM"/>
      <sheetName val="BOQ KJ-D &amp; K_E"/>
      <sheetName val="Formula"/>
      <sheetName val="an. struktur"/>
      <sheetName val="Dashboard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3"/>
      <sheetName val="4"/>
      <sheetName val="Rupiah"/>
      <sheetName val="BSM"/>
      <sheetName val="Pek.persiapan"/>
      <sheetName val="Analisa K"/>
      <sheetName val="Bill of Qty MEP"/>
      <sheetName val="BQ ARS"/>
      <sheetName val="io Video"/>
      <sheetName val="io Video_)____x001f__RAB KPP THP 5 64"/>
      <sheetName val="Schedule_______x0001_______x0002_______x0003_____"/>
      <sheetName val="MU"/>
      <sheetName val="Daf-Har-Pening"/>
      <sheetName val="REKAPITULASI"/>
      <sheetName val="Basic P"/>
      <sheetName val="AC"/>
      <sheetName val="SITE-UTL"/>
      <sheetName val="326BQSTC"/>
      <sheetName val="RAB"/>
      <sheetName val="A_2"/>
      <sheetName val="kode_rekening"/>
      <sheetName val="BAHAN_&amp;_UPAH_BAJA"/>
      <sheetName val="Daftar_Upah"/>
      <sheetName val="harga_"/>
      <sheetName val="Rekap_Direct_Cost"/>
      <sheetName val="Daftar_Harga"/>
      <sheetName val="ANALISA_HARGA_SATUAN"/>
      <sheetName val="LAMP-A"/>
      <sheetName val="an-sipil"/>
      <sheetName val="an-jln"/>
      <sheetName val="an-pipa"/>
      <sheetName val="Daf. No. - 4.2"/>
      <sheetName val="1"/>
      <sheetName val="Analisa Baku STR ARS"/>
      <sheetName val="StanE"/>
      <sheetName val="pricing"/>
      <sheetName val="BQ-Structur"/>
      <sheetName val="Rekap RAP real (2)"/>
      <sheetName val="AN_BTNCOT_(2)"/>
      <sheetName val="B_-_Norelec1"/>
      <sheetName val="HRG_BHN1"/>
      <sheetName val="B___Norelec1"/>
      <sheetName val="kode_rekening1"/>
      <sheetName val="harga_1"/>
      <sheetName val="Rekap_Direct_Cost1"/>
      <sheetName val="Daftar_Upah1"/>
      <sheetName val="Daftar_Harga1"/>
      <sheetName val="Isolasi_Luar_Dalam1"/>
      <sheetName val="Isolasi_Luar1"/>
      <sheetName val="AN_BTNCOT_(2)1"/>
      <sheetName val="Daf_11"/>
      <sheetName val="PPC"/>
      <sheetName val="TABLE"/>
      <sheetName val="sarana luar"/>
      <sheetName val="TATA UDARA"/>
      <sheetName val="ELEKTRIKAL"/>
      <sheetName val="plumbing"/>
      <sheetName val="ANK"/>
      <sheetName val="DAF. 1B"/>
      <sheetName val="Upah ,bahan"/>
      <sheetName val="tabel "/>
      <sheetName val="STAFF"/>
      <sheetName val="U&amp;B"/>
      <sheetName val="anls SNI"/>
      <sheetName val="daf_3_OK_"/>
      <sheetName val="daf_7_OK_"/>
      <sheetName val="PO-2"/>
      <sheetName val="SCH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Anls teknis"/>
      <sheetName val="str-analisa"/>
      <sheetName val="Schedule_______x0001__??___x0002__??___x0003__??_"/>
      <sheetName val="UBA"/>
      <sheetName val="Schedule_x005f_x0000__x005f_x0000__x005f_x0000__x"/>
      <sheetName val="Schedule_______x005f_x0001__ᢀٸ___x000"/>
      <sheetName val="Faktor Markup"/>
      <sheetName val="Elgin"/>
      <sheetName val="KOREKG"/>
      <sheetName val="A1"/>
      <sheetName val="DivVII"/>
      <sheetName val="fcsp-w"/>
      <sheetName val="HARGA MATERIAL"/>
      <sheetName val="bbt-1999"/>
      <sheetName val="BASEMENT"/>
      <sheetName val="Anls"/>
      <sheetName val="PRICE (2)"/>
      <sheetName val="DAFTAR ISI"/>
      <sheetName val="BasicPrice"/>
      <sheetName val="Sub"/>
      <sheetName val="EK-JAN-07"/>
      <sheetName val="An.3"/>
      <sheetName val="An.1"/>
      <sheetName val="An.2"/>
      <sheetName val="MASTER BAHAN ME"/>
      <sheetName val="har_sat_han"/>
      <sheetName val="INPUT HARIAN"/>
      <sheetName val="List"/>
      <sheetName val="Df-Kuan"/>
      <sheetName val="harga dasar T-M-A"/>
      <sheetName val="BOQ"/>
      <sheetName val="ESCON"/>
      <sheetName val="COST-SUM"/>
      <sheetName val="ANALISA GRS TENGAH"/>
      <sheetName val="IPL_SCHEDULE"/>
      <sheetName val="uphbhn"/>
      <sheetName val="Hazardous Fixture"/>
      <sheetName val="Credit-22"/>
      <sheetName val="Bahan1"/>
      <sheetName val="Hargamat"/>
      <sheetName val="BQ"/>
      <sheetName val="Rate"/>
      <sheetName val="DAF-5"/>
      <sheetName val="Hrg Upah"/>
      <sheetName val="Indirect"/>
      <sheetName val="Ruko Daan Mogot R2a"/>
      <sheetName val="OFFICE_2_LT1"/>
      <sheetName val="A_LIS1"/>
      <sheetName val="Analisa_Upah_&amp;_Bahan_Plum1"/>
      <sheetName val="D3_11"/>
      <sheetName val="OFFICE_2_LT"/>
      <sheetName val="A_LIS"/>
      <sheetName val="Analisa_Upah_&amp;_Bahan_Plum"/>
      <sheetName val="D3_1"/>
      <sheetName val="B_-_Norelec2"/>
      <sheetName val="HRG_BHN2"/>
      <sheetName val="B___Norelec2"/>
      <sheetName val="Daftar_Upah2"/>
      <sheetName val="Daftar_Harga2"/>
      <sheetName val="OFFICE_2_LT2"/>
      <sheetName val="A_LIS2"/>
      <sheetName val="Analisa_Upah_&amp;_Bahan_Plum2"/>
      <sheetName val="Rekap_Direct_Cost2"/>
      <sheetName val="D3_12"/>
      <sheetName val="Isolasi_Luar_Dalam2"/>
      <sheetName val="Isolasi_Luar2"/>
      <sheetName val="Tie_Beam3"/>
      <sheetName val="BOQ_KJ-D_&amp;_KJ-E3"/>
      <sheetName val="B_-_Norelec3"/>
      <sheetName val="HRG_BHN3"/>
      <sheetName val="B___Norelec3"/>
      <sheetName val="Daftar_Upah3"/>
      <sheetName val="Daftar_Harga3"/>
      <sheetName val="OFFICE_2_LT3"/>
      <sheetName val="A_LIS3"/>
      <sheetName val="Analisa_Upah_&amp;_Bahan_Plum3"/>
      <sheetName val="Rekap_Direct_Cost3"/>
      <sheetName val="D3_13"/>
      <sheetName val="Isolasi_Luar_Dalam3"/>
      <sheetName val="Isolasi_Luar3"/>
      <sheetName val="41,9&amp;36,3"/>
      <sheetName val="ANALISIS BETON R.KELAS"/>
      <sheetName val="Meto"/>
      <sheetName val="3-DIV5"/>
      <sheetName val="1.5%"/>
      <sheetName val="Surat Pernyataan"/>
      <sheetName val="NAMES"/>
      <sheetName val="TK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Bill No 2 Cover"/>
      <sheetName val="7.10 Tanks"/>
      <sheetName val="BOQ KJ-D &amp; K_x005f_x0000_E"/>
      <sheetName val="Schedule??????_x005f_x0001_?ᢀٸ??_x000"/>
      <sheetName val="BOQ KJ-D &amp; K_x005f_x005f_x005f_x0000__x005f"/>
      <sheetName val="io Video_x005f_x0000_)_x005f_x0000__x005f_x0000__"/>
      <sheetName val="io Video?)???_x005f_x001f_[RAB KPP TH"/>
      <sheetName val="Schedule??????_x005f_x0001_?????_x000"/>
      <sheetName val="io Video_)____x005f_x001f__RAB KPP TH"/>
      <sheetName val="Schedule_______x005f_x0001_______x000"/>
      <sheetName val="Schedule_______x005f_x0001__??___x000"/>
      <sheetName val="Schedule_x005f_x005f_x005f_x0000__x005f_x005f_x00"/>
      <sheetName val="Schedule_______x005f_x005f_x005f_x0001__ᢀٸ_"/>
      <sheetName val="Floor"/>
      <sheetName val="GRAND_REKAP"/>
      <sheetName val="GRAND_REKAP1"/>
      <sheetName val="REF_ONLY"/>
      <sheetName val="catatan"/>
      <sheetName val="Harga ME "/>
      <sheetName val="SC"/>
      <sheetName val="HarDasTenaga"/>
      <sheetName val="HarDasMat"/>
      <sheetName val="SITE-E"/>
      <sheetName val="Sat Bah _ Up"/>
      <sheetName val="Rekap Biaya"/>
      <sheetName val="AHS"/>
      <sheetName val="ikh"/>
      <sheetName val="Kategori"/>
      <sheetName val="SAT_SEWA ALAT"/>
      <sheetName val="SAT_UPAH"/>
      <sheetName val="SAT_BAHAN"/>
      <sheetName val="PEMBESIAN BALOK INDUK!"/>
      <sheetName val="M+MC"/>
      <sheetName val="rekap.c"/>
      <sheetName val="BOQ KJ-D &amp; K_x005f_x005f_x005f_x005f_x005f_x005f_"/>
      <sheetName val="Schedule??????_x005f_x005f_x005f_x0001_?ᢀٸ?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ba-opname"/>
      <sheetName val="Schedule_______x005f_x005f_x005f_x0001__??_"/>
      <sheetName val="lamp. 12"/>
      <sheetName val="RAB &amp; HASAT"/>
      <sheetName val="."/>
      <sheetName val="Valuation"/>
      <sheetName val="Asumsi"/>
      <sheetName val="analisa (2)"/>
      <sheetName val="A.HARSAT ARS"/>
      <sheetName val="memory"/>
      <sheetName val="CEK"/>
      <sheetName val="calc-2"/>
      <sheetName val="Analisa 2"/>
      <sheetName val="DKH"/>
      <sheetName val="STR(CANCEL)"/>
      <sheetName val="io Video_x005f_x005f_x005f_x005f_x005f_x005f_x005"/>
      <sheetName val="BOQ_KJ-D_&amp;_K??E1"/>
      <sheetName val="BOQ_KJ-D_&amp;_K1"/>
      <sheetName val="Kuantitas_&amp;_Harga1"/>
      <sheetName val="AHS_Marka1"/>
      <sheetName val="7_PEK-STRUKTUR1"/>
      <sheetName val="BOQ_KJ-D_&amp;_K__E1"/>
      <sheetName val="PINTU_DAN_JENDELA1"/>
      <sheetName val="FINISHING_DINDING1"/>
      <sheetName val="FINISHING_LANTAI_DAN_WATERPROO1"/>
      <sheetName val="FINISHING_CEILING1"/>
      <sheetName val="FORM_X_COST"/>
      <sheetName val="Daf_Harga-Upah"/>
      <sheetName val="HARGA_SATUAN_1_(2)"/>
      <sheetName val="Uraian_Teknis"/>
      <sheetName val="REKAP_ADD"/>
      <sheetName val="REKAP_INDUK"/>
      <sheetName val="RAB_SIPIL_A"/>
      <sheetName val="RAB_SIPIL_B"/>
      <sheetName val="RAB_SIPIL_C"/>
      <sheetName val="DDG_PANJAT"/>
      <sheetName val="SUB_REKAP_ME"/>
      <sheetName val="PLUMBING_BLOCK_A"/>
      <sheetName val="PLUMBING_BLOCK_B"/>
      <sheetName val="PLUMBING_BLOCK_C"/>
      <sheetName val="ELEKTRIKAL_A"/>
      <sheetName val="ELEKTRIKAL_B"/>
      <sheetName val="ELEKTRIKAL_C"/>
      <sheetName val="T_RENDAH"/>
      <sheetName val="TLP_A"/>
      <sheetName val="TLP_B"/>
      <sheetName val="TLP_C"/>
      <sheetName val="LAN_A"/>
      <sheetName val="LAN_B"/>
      <sheetName val="LAN_C"/>
      <sheetName val="SOUND_ABC"/>
      <sheetName val="FIRE_A"/>
      <sheetName val="FIRE_B"/>
      <sheetName val="FIRE_C"/>
      <sheetName val="CCTV_A"/>
      <sheetName val="CCTV_B"/>
      <sheetName val="CCTV_C"/>
      <sheetName val="HSTAN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BAH"/>
    </sheetNames>
    <sheetDataSet>
      <sheetData sheetId="0">
        <row r="14">
          <cell r="F14">
            <v>17500</v>
          </cell>
        </row>
        <row r="15">
          <cell r="F15">
            <v>15500</v>
          </cell>
        </row>
        <row r="16">
          <cell r="F16">
            <v>17000</v>
          </cell>
        </row>
        <row r="17">
          <cell r="F17">
            <v>15500</v>
          </cell>
        </row>
        <row r="19">
          <cell r="F19">
            <v>13500</v>
          </cell>
        </row>
        <row r="20">
          <cell r="F20">
            <v>12500</v>
          </cell>
        </row>
        <row r="21">
          <cell r="F21">
            <v>14000</v>
          </cell>
        </row>
        <row r="22">
          <cell r="F22">
            <v>8500</v>
          </cell>
        </row>
        <row r="23">
          <cell r="F23">
            <v>13500</v>
          </cell>
        </row>
        <row r="24">
          <cell r="F24">
            <v>15000</v>
          </cell>
        </row>
        <row r="25">
          <cell r="F25">
            <v>13500</v>
          </cell>
        </row>
        <row r="26">
          <cell r="F26">
            <v>9250</v>
          </cell>
        </row>
        <row r="27">
          <cell r="F27">
            <v>150000</v>
          </cell>
        </row>
        <row r="36">
          <cell r="F36">
            <v>2000</v>
          </cell>
        </row>
        <row r="37">
          <cell r="F37">
            <v>43000</v>
          </cell>
        </row>
        <row r="38">
          <cell r="F38">
            <v>56000</v>
          </cell>
        </row>
        <row r="39">
          <cell r="F39">
            <v>62500</v>
          </cell>
        </row>
        <row r="40">
          <cell r="F40">
            <v>3750</v>
          </cell>
        </row>
        <row r="42">
          <cell r="F42">
            <v>22500</v>
          </cell>
        </row>
        <row r="43">
          <cell r="F43">
            <v>44000</v>
          </cell>
        </row>
        <row r="44">
          <cell r="F44">
            <v>465000</v>
          </cell>
        </row>
        <row r="45">
          <cell r="F45">
            <v>6750</v>
          </cell>
        </row>
        <row r="65">
          <cell r="F65">
            <v>31500</v>
          </cell>
        </row>
        <row r="66">
          <cell r="F66">
            <v>35000</v>
          </cell>
        </row>
        <row r="67">
          <cell r="F67">
            <v>40000</v>
          </cell>
        </row>
        <row r="68">
          <cell r="F68">
            <v>45000</v>
          </cell>
        </row>
        <row r="69">
          <cell r="F69">
            <v>21500</v>
          </cell>
        </row>
        <row r="70">
          <cell r="F70">
            <v>36500</v>
          </cell>
        </row>
        <row r="71">
          <cell r="F71">
            <v>6250</v>
          </cell>
        </row>
        <row r="72">
          <cell r="F72">
            <v>1300000</v>
          </cell>
        </row>
        <row r="73">
          <cell r="F73">
            <v>30000</v>
          </cell>
        </row>
        <row r="74">
          <cell r="F74">
            <v>40000</v>
          </cell>
        </row>
        <row r="75">
          <cell r="F75">
            <v>52500</v>
          </cell>
        </row>
        <row r="76">
          <cell r="F76">
            <v>50000</v>
          </cell>
        </row>
        <row r="78">
          <cell r="F78">
            <v>600</v>
          </cell>
        </row>
        <row r="79">
          <cell r="F79">
            <v>10000</v>
          </cell>
        </row>
        <row r="82">
          <cell r="F82">
            <v>1000000</v>
          </cell>
        </row>
        <row r="83">
          <cell r="F83">
            <v>30000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BAHAN"/>
      <sheetName val="analisa"/>
      <sheetName val="rab.top"/>
      <sheetName val="Sheet1"/>
      <sheetName val="RAB. MEBEL"/>
      <sheetName val="perpus"/>
      <sheetName val="rekap"/>
      <sheetName val="DIV-2"/>
    </sheetNames>
    <sheetDataSet>
      <sheetData sheetId="0" refreshError="1"/>
      <sheetData sheetId="1" refreshError="1">
        <row r="29">
          <cell r="E29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Ori"/>
      <sheetName val="RAB"/>
      <sheetName val="Data"/>
      <sheetName val="str(1)"/>
      <sheetName val="ps bt(1)"/>
      <sheetName val="aci(1)"/>
      <sheetName val="b0(1)"/>
      <sheetName val="bCor(1)"/>
      <sheetName val="Gal Tnh(1)"/>
      <sheetName val="Urug(1)"/>
      <sheetName val="REKAP"/>
      <sheetName val="str(2)"/>
      <sheetName val="ur psr(2)"/>
      <sheetName val="ps bt (2)"/>
      <sheetName val="MC 0"/>
      <sheetName val="str(3)"/>
      <sheetName val="b0(3)"/>
      <sheetName val="bcor(3)"/>
      <sheetName val="Roster(3)"/>
      <sheetName val="str(4)"/>
      <sheetName val="b0(6)"/>
      <sheetName val="bCor(6)"/>
      <sheetName val="ps bt(7)"/>
      <sheetName val="R.KAPAN.2"/>
      <sheetName val="Basic P"/>
      <sheetName val="analis"/>
      <sheetName val="HB"/>
      <sheetName val="BAHAN  lap"/>
      <sheetName val="LAL - PASAR PAGI "/>
      <sheetName val="LOADDAT"/>
      <sheetName val="harga"/>
      <sheetName val="ovrhed"/>
      <sheetName val="Material"/>
      <sheetName val="DIV7-BM"/>
      <sheetName val="main summary"/>
      <sheetName val="Divisi1"/>
      <sheetName val="Bahan"/>
      <sheetName val="ANALISA OKE"/>
      <sheetName val="HRGA SATUAN UPAH-BAHAN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AB"/>
      <sheetName val="HARIAN"/>
      <sheetName val="Rekapitulasi Mingguan"/>
      <sheetName val="Analisa RAB"/>
      <sheetName val="INPUT HARIAN"/>
      <sheetName val="Foto MINGGUAN"/>
      <sheetName val="daftar harga dan upah"/>
      <sheetName val="REKAP"/>
      <sheetName val="analis"/>
      <sheetName val="Harga Bahan &amp; Upah"/>
      <sheetName val="HRG BHN"/>
      <sheetName val="Daftar Harga"/>
      <sheetName val="Daftar Upah"/>
      <sheetName val="harga bahan"/>
      <sheetName val="upah"/>
      <sheetName val="Harga Dasar"/>
      <sheetName val="Split"/>
      <sheetName val="Mitsubishi"/>
      <sheetName val="mob (2)"/>
      <sheetName val="Duct"/>
      <sheetName val="Analis Kusen 1 ESKALASI"/>
      <sheetName val="D4"/>
      <sheetName val="D6"/>
      <sheetName val="D7"/>
      <sheetName val="D8"/>
      <sheetName val="RINCIAN"/>
      <sheetName val="BQ"/>
    </sheetNames>
    <sheetDataSet>
      <sheetData sheetId="0"/>
      <sheetData sheetId="1" refreshError="1">
        <row r="9">
          <cell r="A9" t="str">
            <v>A.0</v>
          </cell>
          <cell r="B9" t="str">
            <v>A</v>
          </cell>
          <cell r="C9" t="str">
            <v>PEKERJAAN SIPIL</v>
          </cell>
          <cell r="D9">
            <v>0</v>
          </cell>
        </row>
        <row r="10">
          <cell r="A10" t="str">
            <v>A.I.0</v>
          </cell>
          <cell r="B10" t="str">
            <v>I</v>
          </cell>
          <cell r="C10" t="str">
            <v>PEKERJAAN PESIAPAN</v>
          </cell>
          <cell r="D10">
            <v>0</v>
          </cell>
        </row>
        <row r="11">
          <cell r="A11" t="str">
            <v>A.I.1</v>
          </cell>
          <cell r="B11">
            <v>1</v>
          </cell>
          <cell r="C11" t="str">
            <v>Pembersihan Lapangan/Striping</v>
          </cell>
          <cell r="D11" t="str">
            <v>m²</v>
          </cell>
          <cell r="E11">
            <v>2805</v>
          </cell>
          <cell r="F11">
            <v>370</v>
          </cell>
          <cell r="G11">
            <v>1037850</v>
          </cell>
          <cell r="I11">
            <v>0</v>
          </cell>
        </row>
        <row r="12">
          <cell r="A12" t="str">
            <v>A.I.2</v>
          </cell>
          <cell r="B12">
            <v>2</v>
          </cell>
          <cell r="C12" t="str">
            <v>Pengukuran Situasi</v>
          </cell>
          <cell r="D12" t="str">
            <v>ls</v>
          </cell>
          <cell r="E12">
            <v>4834500</v>
          </cell>
          <cell r="F12">
            <v>1</v>
          </cell>
          <cell r="G12">
            <v>4834500</v>
          </cell>
          <cell r="H12">
            <v>1</v>
          </cell>
          <cell r="I12">
            <v>4834500</v>
          </cell>
        </row>
        <row r="13">
          <cell r="A13" t="str">
            <v>A.I.3</v>
          </cell>
          <cell r="B13">
            <v>3</v>
          </cell>
          <cell r="C13" t="str">
            <v>Investigasi tanah</v>
          </cell>
          <cell r="D13" t="str">
            <v>ls</v>
          </cell>
          <cell r="E13">
            <v>4732200</v>
          </cell>
          <cell r="F13">
            <v>1</v>
          </cell>
          <cell r="G13">
            <v>4732200</v>
          </cell>
          <cell r="H13">
            <v>1</v>
          </cell>
          <cell r="I13">
            <v>4732200</v>
          </cell>
        </row>
        <row r="14">
          <cell r="B14">
            <v>0</v>
          </cell>
          <cell r="C14">
            <v>0</v>
          </cell>
          <cell r="D14">
            <v>0</v>
          </cell>
          <cell r="G14">
            <v>0</v>
          </cell>
          <cell r="I14">
            <v>0</v>
          </cell>
        </row>
        <row r="15">
          <cell r="A15" t="str">
            <v>A.II.0</v>
          </cell>
          <cell r="B15" t="str">
            <v>II</v>
          </cell>
          <cell r="C15" t="str">
            <v>PEKERJAAN TANAH</v>
          </cell>
          <cell r="D15">
            <v>0</v>
          </cell>
          <cell r="G15">
            <v>0</v>
          </cell>
          <cell r="I15">
            <v>0</v>
          </cell>
        </row>
        <row r="16">
          <cell r="A16" t="str">
            <v>A.II.1</v>
          </cell>
          <cell r="B16">
            <v>1</v>
          </cell>
          <cell r="C16" t="str">
            <v>Galian Tanah Biasa</v>
          </cell>
          <cell r="D16" t="str">
            <v>m³</v>
          </cell>
          <cell r="E16">
            <v>14080</v>
          </cell>
          <cell r="F16">
            <v>7283.9</v>
          </cell>
          <cell r="G16">
            <v>102557312</v>
          </cell>
          <cell r="H16">
            <v>9633.92</v>
          </cell>
          <cell r="I16">
            <v>135645593.59999999</v>
          </cell>
        </row>
        <row r="17">
          <cell r="A17" t="str">
            <v>A.II.2</v>
          </cell>
          <cell r="B17">
            <v>2</v>
          </cell>
          <cell r="C17" t="str">
            <v>Urugan Pasir</v>
          </cell>
          <cell r="D17" t="str">
            <v>m³</v>
          </cell>
          <cell r="E17">
            <v>55220</v>
          </cell>
          <cell r="F17">
            <v>1761.88</v>
          </cell>
          <cell r="G17">
            <v>97291013.600000009</v>
          </cell>
          <cell r="H17">
            <v>977.74</v>
          </cell>
          <cell r="I17">
            <v>53990802.799999997</v>
          </cell>
        </row>
        <row r="18">
          <cell r="A18" t="str">
            <v>A.II.3</v>
          </cell>
          <cell r="B18">
            <v>3</v>
          </cell>
          <cell r="C18" t="str">
            <v>Timbunan Tanah dipadatkan</v>
          </cell>
          <cell r="D18" t="str">
            <v>m³</v>
          </cell>
          <cell r="E18">
            <v>8965</v>
          </cell>
          <cell r="F18">
            <v>3438.21</v>
          </cell>
          <cell r="G18">
            <v>30823552.649999999</v>
          </cell>
          <cell r="H18">
            <v>1813.14</v>
          </cell>
          <cell r="I18">
            <v>16254800.100000001</v>
          </cell>
        </row>
        <row r="19">
          <cell r="B19">
            <v>0</v>
          </cell>
          <cell r="C19">
            <v>0</v>
          </cell>
          <cell r="D19">
            <v>0</v>
          </cell>
          <cell r="G19">
            <v>0</v>
          </cell>
          <cell r="I19">
            <v>0</v>
          </cell>
        </row>
        <row r="20">
          <cell r="A20" t="str">
            <v>A.III.0</v>
          </cell>
          <cell r="B20" t="str">
            <v>III</v>
          </cell>
          <cell r="C20" t="str">
            <v>PEKERJAAN BETON</v>
          </cell>
          <cell r="D20">
            <v>0</v>
          </cell>
          <cell r="G20">
            <v>0</v>
          </cell>
          <cell r="I20">
            <v>0</v>
          </cell>
        </row>
        <row r="21">
          <cell r="A21" t="str">
            <v>A.III.1</v>
          </cell>
          <cell r="B21">
            <v>1</v>
          </cell>
          <cell r="C21" t="str">
            <v>Beton 1 : 3 : 5</v>
          </cell>
          <cell r="D21" t="str">
            <v>m³</v>
          </cell>
          <cell r="E21">
            <v>382987</v>
          </cell>
          <cell r="F21">
            <v>46.47</v>
          </cell>
          <cell r="G21">
            <v>17797405.890000001</v>
          </cell>
          <cell r="H21">
            <v>63.02</v>
          </cell>
          <cell r="I21">
            <v>24135840.740000002</v>
          </cell>
        </row>
        <row r="22">
          <cell r="A22" t="str">
            <v>A.III.2</v>
          </cell>
          <cell r="B22">
            <v>2</v>
          </cell>
          <cell r="C22" t="str">
            <v>Beton 1 : 2 : 3</v>
          </cell>
          <cell r="D22" t="str">
            <v>m³</v>
          </cell>
          <cell r="E22">
            <v>444994</v>
          </cell>
          <cell r="F22">
            <v>154.66999999999999</v>
          </cell>
          <cell r="G22">
            <v>68827221.979999989</v>
          </cell>
          <cell r="H22">
            <v>129.57</v>
          </cell>
          <cell r="I22">
            <v>57657872.579999998</v>
          </cell>
        </row>
        <row r="23">
          <cell r="A23" t="str">
            <v>A.III.3</v>
          </cell>
          <cell r="B23">
            <v>3</v>
          </cell>
          <cell r="C23" t="str">
            <v>Baja Tulangan</v>
          </cell>
          <cell r="D23" t="str">
            <v>kg</v>
          </cell>
          <cell r="E23">
            <v>7749.5</v>
          </cell>
          <cell r="F23">
            <v>17013.7</v>
          </cell>
          <cell r="G23">
            <v>131847668.15000001</v>
          </cell>
          <cell r="H23">
            <v>25904.92</v>
          </cell>
          <cell r="I23">
            <v>200750177.53999999</v>
          </cell>
        </row>
        <row r="24">
          <cell r="A24" t="str">
            <v>A.III.4</v>
          </cell>
          <cell r="B24">
            <v>4</v>
          </cell>
          <cell r="C24" t="str">
            <v>Begisting</v>
          </cell>
          <cell r="D24" t="str">
            <v>m²</v>
          </cell>
          <cell r="E24">
            <v>67155</v>
          </cell>
          <cell r="F24">
            <v>1016.83</v>
          </cell>
          <cell r="G24">
            <v>68285218.650000006</v>
          </cell>
          <cell r="H24">
            <v>708.91</v>
          </cell>
          <cell r="I24">
            <v>47606851.049999997</v>
          </cell>
        </row>
        <row r="25">
          <cell r="A25" t="str">
            <v>A.III.5</v>
          </cell>
          <cell r="B25">
            <v>5</v>
          </cell>
          <cell r="C25" t="str">
            <v>Water Stop</v>
          </cell>
          <cell r="D25" t="str">
            <v>m'</v>
          </cell>
          <cell r="E25">
            <v>98945</v>
          </cell>
          <cell r="F25">
            <v>72.8</v>
          </cell>
          <cell r="G25">
            <v>7203196</v>
          </cell>
          <cell r="H25">
            <v>118</v>
          </cell>
          <cell r="I25">
            <v>11675510</v>
          </cell>
        </row>
        <row r="26">
          <cell r="A26" t="str">
            <v>A.III.6</v>
          </cell>
          <cell r="B26">
            <v>6</v>
          </cell>
          <cell r="C26" t="str">
            <v>Water Profing</v>
          </cell>
          <cell r="D26" t="str">
            <v>m²</v>
          </cell>
          <cell r="E26">
            <v>57681.25</v>
          </cell>
          <cell r="F26">
            <v>145</v>
          </cell>
          <cell r="G26">
            <v>8363781.25</v>
          </cell>
          <cell r="H26">
            <v>378.74</v>
          </cell>
          <cell r="I26">
            <v>21846196.625</v>
          </cell>
        </row>
        <row r="27">
          <cell r="B27">
            <v>0</v>
          </cell>
          <cell r="C27">
            <v>0</v>
          </cell>
          <cell r="D27">
            <v>0</v>
          </cell>
          <cell r="G27">
            <v>0</v>
          </cell>
          <cell r="I27">
            <v>0</v>
          </cell>
        </row>
        <row r="28">
          <cell r="A28" t="str">
            <v>A.IV.0</v>
          </cell>
          <cell r="B28" t="str">
            <v>IV</v>
          </cell>
          <cell r="C28" t="str">
            <v>PEKERJAAN PASANGAN BATU KALI</v>
          </cell>
          <cell r="D28">
            <v>0</v>
          </cell>
          <cell r="G28">
            <v>0</v>
          </cell>
          <cell r="I28">
            <v>0</v>
          </cell>
        </row>
        <row r="29">
          <cell r="A29" t="str">
            <v>A.IV.1</v>
          </cell>
          <cell r="B29">
            <v>1</v>
          </cell>
          <cell r="C29" t="str">
            <v>Pasangan Batu Kali 1 : 4</v>
          </cell>
          <cell r="D29" t="str">
            <v>m³</v>
          </cell>
          <cell r="E29">
            <v>261624</v>
          </cell>
          <cell r="F29">
            <v>986.3</v>
          </cell>
          <cell r="G29">
            <v>258039751.19999999</v>
          </cell>
          <cell r="H29">
            <v>1470.4320000076445</v>
          </cell>
          <cell r="I29">
            <v>384700301.56999999</v>
          </cell>
        </row>
        <row r="30">
          <cell r="A30" t="str">
            <v>A.IV.2</v>
          </cell>
          <cell r="B30">
            <v>2</v>
          </cell>
          <cell r="C30" t="str">
            <v>Plesteran 1 : 3</v>
          </cell>
          <cell r="D30" t="str">
            <v>m²</v>
          </cell>
          <cell r="E30">
            <v>19778</v>
          </cell>
          <cell r="F30">
            <v>793.86</v>
          </cell>
          <cell r="G30">
            <v>15700963.08</v>
          </cell>
          <cell r="H30">
            <v>229.35</v>
          </cell>
          <cell r="I30">
            <v>4536084.3</v>
          </cell>
        </row>
        <row r="31">
          <cell r="A31" t="str">
            <v>A.IV.3</v>
          </cell>
          <cell r="B31">
            <v>3</v>
          </cell>
          <cell r="C31" t="str">
            <v>Acian</v>
          </cell>
          <cell r="D31" t="str">
            <v>m²</v>
          </cell>
          <cell r="E31">
            <v>9350</v>
          </cell>
          <cell r="F31">
            <v>290</v>
          </cell>
          <cell r="G31">
            <v>2711500</v>
          </cell>
          <cell r="H31">
            <v>161.55000000000001</v>
          </cell>
          <cell r="I31">
            <v>1510492.5</v>
          </cell>
        </row>
        <row r="32">
          <cell r="A32" t="str">
            <v>A.IV.4</v>
          </cell>
          <cell r="B32">
            <v>4</v>
          </cell>
          <cell r="C32" t="str">
            <v>Siaran 1 : 2</v>
          </cell>
          <cell r="D32" t="str">
            <v>m²</v>
          </cell>
          <cell r="E32">
            <v>10483</v>
          </cell>
          <cell r="F32">
            <v>769.3</v>
          </cell>
          <cell r="G32">
            <v>8064571.8999999994</v>
          </cell>
          <cell r="H32">
            <v>957.44</v>
          </cell>
          <cell r="I32">
            <v>10036843.520000001</v>
          </cell>
        </row>
        <row r="33">
          <cell r="A33" t="str">
            <v>A.IV.5</v>
          </cell>
          <cell r="B33">
            <v>5</v>
          </cell>
          <cell r="C33" t="str">
            <v>Paving Block</v>
          </cell>
          <cell r="D33" t="str">
            <v>m²</v>
          </cell>
          <cell r="E33">
            <v>42900</v>
          </cell>
          <cell r="F33">
            <v>200</v>
          </cell>
          <cell r="G33">
            <v>8580000</v>
          </cell>
          <cell r="I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G34">
            <v>0</v>
          </cell>
          <cell r="I34">
            <v>0</v>
          </cell>
        </row>
        <row r="35">
          <cell r="A35" t="str">
            <v>A.V.0</v>
          </cell>
          <cell r="B35" t="str">
            <v>V</v>
          </cell>
          <cell r="C35" t="str">
            <v>PEKERJAAN PERBAIKAN RUMAH POMPA DAN GENSET</v>
          </cell>
          <cell r="D35">
            <v>0</v>
          </cell>
          <cell r="G35">
            <v>0</v>
          </cell>
          <cell r="I35">
            <v>0</v>
          </cell>
        </row>
        <row r="36">
          <cell r="A36" t="str">
            <v>A.V.1</v>
          </cell>
          <cell r="B36">
            <v>1</v>
          </cell>
          <cell r="C36" t="str">
            <v>Kusen Pintu</v>
          </cell>
          <cell r="D36" t="str">
            <v>m³</v>
          </cell>
          <cell r="E36">
            <v>5753550</v>
          </cell>
          <cell r="F36">
            <v>1.67</v>
          </cell>
          <cell r="G36">
            <v>9608428.5</v>
          </cell>
          <cell r="H36">
            <v>0.94</v>
          </cell>
          <cell r="I36">
            <v>5408337</v>
          </cell>
        </row>
        <row r="37">
          <cell r="A37" t="str">
            <v>A.V.2</v>
          </cell>
          <cell r="B37">
            <v>2</v>
          </cell>
          <cell r="C37" t="str">
            <v>Daun Pintu dan Jendela</v>
          </cell>
          <cell r="D37" t="str">
            <v>m²</v>
          </cell>
          <cell r="E37">
            <v>285670</v>
          </cell>
          <cell r="F37">
            <v>61.7</v>
          </cell>
          <cell r="G37">
            <v>17625839</v>
          </cell>
          <cell r="H37">
            <v>39</v>
          </cell>
          <cell r="I37">
            <v>11141130</v>
          </cell>
        </row>
        <row r="38">
          <cell r="A38" t="str">
            <v>A.V.3</v>
          </cell>
          <cell r="B38">
            <v>3</v>
          </cell>
          <cell r="C38" t="str">
            <v>Plafond</v>
          </cell>
          <cell r="D38" t="str">
            <v>m²</v>
          </cell>
          <cell r="E38">
            <v>42293.9</v>
          </cell>
          <cell r="F38">
            <v>200</v>
          </cell>
          <cell r="G38">
            <v>8458780</v>
          </cell>
          <cell r="H38">
            <v>492</v>
          </cell>
          <cell r="I38">
            <v>20808598.800000001</v>
          </cell>
        </row>
        <row r="39">
          <cell r="A39" t="str">
            <v>A.V.4</v>
          </cell>
          <cell r="B39">
            <v>4</v>
          </cell>
          <cell r="C39" t="str">
            <v>Pengecatan Tembok</v>
          </cell>
          <cell r="D39" t="str">
            <v>m²</v>
          </cell>
          <cell r="E39">
            <v>10540.75</v>
          </cell>
          <cell r="F39">
            <v>1020</v>
          </cell>
          <cell r="G39">
            <v>10751565</v>
          </cell>
          <cell r="H39">
            <v>1088.6400000000001</v>
          </cell>
          <cell r="I39">
            <v>11475082.080000002</v>
          </cell>
        </row>
        <row r="40">
          <cell r="A40" t="str">
            <v>A.V.5</v>
          </cell>
          <cell r="B40">
            <v>5</v>
          </cell>
          <cell r="C40" t="str">
            <v>Pengecatan Kayu</v>
          </cell>
          <cell r="D40" t="str">
            <v>m²</v>
          </cell>
          <cell r="E40">
            <v>18440.125</v>
          </cell>
          <cell r="F40">
            <v>260</v>
          </cell>
          <cell r="G40">
            <v>4794432.5</v>
          </cell>
          <cell r="H40">
            <v>163.6</v>
          </cell>
          <cell r="I40">
            <v>3016804.4499999997</v>
          </cell>
        </row>
        <row r="41">
          <cell r="A41" t="str">
            <v>A.V.6</v>
          </cell>
          <cell r="B41">
            <v>6</v>
          </cell>
          <cell r="C41" t="str">
            <v>Lantai keramik</v>
          </cell>
          <cell r="D41" t="str">
            <v>m²</v>
          </cell>
          <cell r="E41">
            <v>77041.25</v>
          </cell>
          <cell r="F41">
            <v>180</v>
          </cell>
          <cell r="G41">
            <v>13867425</v>
          </cell>
          <cell r="H41">
            <v>202.98</v>
          </cell>
          <cell r="I41">
            <v>15637832.924999999</v>
          </cell>
        </row>
        <row r="42">
          <cell r="A42" t="str">
            <v>A.V.7</v>
          </cell>
          <cell r="B42">
            <v>7</v>
          </cell>
          <cell r="C42" t="str">
            <v>Pagar BRC</v>
          </cell>
          <cell r="D42" t="str">
            <v>m'</v>
          </cell>
          <cell r="E42">
            <v>139136.25</v>
          </cell>
          <cell r="F42">
            <v>260</v>
          </cell>
          <cell r="G42">
            <v>36175425</v>
          </cell>
          <cell r="H42">
            <v>263.24</v>
          </cell>
          <cell r="I42">
            <v>36626226.450000003</v>
          </cell>
        </row>
        <row r="43">
          <cell r="B43">
            <v>0</v>
          </cell>
          <cell r="C43">
            <v>0</v>
          </cell>
          <cell r="D43">
            <v>0</v>
          </cell>
          <cell r="G43">
            <v>0</v>
          </cell>
          <cell r="I43">
            <v>0</v>
          </cell>
        </row>
        <row r="44">
          <cell r="A44" t="str">
            <v>B.0</v>
          </cell>
          <cell r="B44" t="str">
            <v>B</v>
          </cell>
          <cell r="C44" t="str">
            <v>PEKERJAAN PERPIPAAN</v>
          </cell>
          <cell r="D44">
            <v>0</v>
          </cell>
          <cell r="G44">
            <v>0</v>
          </cell>
          <cell r="I44">
            <v>0</v>
          </cell>
        </row>
        <row r="45">
          <cell r="A45" t="str">
            <v>B.I.0</v>
          </cell>
          <cell r="B45" t="str">
            <v>I</v>
          </cell>
          <cell r="C45" t="str">
            <v>PEKERJAAN PENGADAAN DAN PEMASANGAN PIPA</v>
          </cell>
          <cell r="D45">
            <v>0</v>
          </cell>
          <cell r="G45">
            <v>0</v>
          </cell>
          <cell r="I45">
            <v>0</v>
          </cell>
        </row>
        <row r="46">
          <cell r="A46" t="str">
            <v>B.I.1</v>
          </cell>
          <cell r="B46">
            <v>1</v>
          </cell>
          <cell r="C46" t="str">
            <v>Pipa PVC, Ruber Ring dia. 250 mm.</v>
          </cell>
          <cell r="D46" t="str">
            <v>m'</v>
          </cell>
          <cell r="E46">
            <v>288777.78625</v>
          </cell>
          <cell r="F46">
            <v>3000</v>
          </cell>
          <cell r="G46">
            <v>866333358.75</v>
          </cell>
          <cell r="H46">
            <v>2880</v>
          </cell>
          <cell r="I46">
            <v>831680024.39999998</v>
          </cell>
        </row>
        <row r="47">
          <cell r="A47" t="str">
            <v>B.I.2</v>
          </cell>
          <cell r="B47">
            <v>2</v>
          </cell>
          <cell r="C47" t="str">
            <v>Pipa GIP, dia 250 mm</v>
          </cell>
          <cell r="D47" t="str">
            <v>m'</v>
          </cell>
          <cell r="E47">
            <v>470772.5</v>
          </cell>
          <cell r="F47">
            <v>300</v>
          </cell>
          <cell r="G47">
            <v>141231750</v>
          </cell>
          <cell r="H47">
            <v>30</v>
          </cell>
          <cell r="I47">
            <v>14123175</v>
          </cell>
        </row>
        <row r="48">
          <cell r="A48" t="str">
            <v>B.I.3</v>
          </cell>
          <cell r="B48">
            <v>3</v>
          </cell>
          <cell r="C48" t="str">
            <v>Pipa PVC, dia 300 mm</v>
          </cell>
          <cell r="D48" t="str">
            <v>m'</v>
          </cell>
          <cell r="E48">
            <v>370067.78623333335</v>
          </cell>
          <cell r="F48">
            <v>300</v>
          </cell>
          <cell r="G48">
            <v>111020335.87</v>
          </cell>
          <cell r="H48">
            <v>30</v>
          </cell>
          <cell r="I48">
            <v>11102033.587000001</v>
          </cell>
        </row>
        <row r="49">
          <cell r="A49" t="str">
            <v>B.I.4</v>
          </cell>
          <cell r="B49">
            <v>4</v>
          </cell>
          <cell r="C49" t="str">
            <v>Bend PVC, dia 250 mm</v>
          </cell>
          <cell r="D49" t="str">
            <v>bh</v>
          </cell>
          <cell r="E49">
            <v>988000</v>
          </cell>
          <cell r="F49">
            <v>10</v>
          </cell>
          <cell r="G49">
            <v>9880000</v>
          </cell>
          <cell r="H49">
            <v>72</v>
          </cell>
          <cell r="I49">
            <v>71136000</v>
          </cell>
        </row>
        <row r="50">
          <cell r="A50" t="str">
            <v>B.I.5</v>
          </cell>
          <cell r="B50">
            <v>5</v>
          </cell>
          <cell r="C50" t="str">
            <v>Tee GIP AF, 250 mm x 250 mm</v>
          </cell>
          <cell r="D50" t="str">
            <v>bh</v>
          </cell>
          <cell r="E50">
            <v>516000</v>
          </cell>
          <cell r="F50">
            <v>5</v>
          </cell>
          <cell r="G50">
            <v>2580000</v>
          </cell>
          <cell r="H50">
            <v>15</v>
          </cell>
          <cell r="I50">
            <v>7740000</v>
          </cell>
        </row>
        <row r="51">
          <cell r="A51" t="str">
            <v>B.I.6</v>
          </cell>
          <cell r="B51">
            <v>6</v>
          </cell>
          <cell r="C51" t="str">
            <v>Cek Valve AF, dia 250 mm</v>
          </cell>
          <cell r="D51" t="str">
            <v>bh</v>
          </cell>
          <cell r="E51">
            <v>3160000</v>
          </cell>
          <cell r="F51">
            <v>10</v>
          </cell>
          <cell r="G51">
            <v>31600000</v>
          </cell>
          <cell r="H51">
            <v>10</v>
          </cell>
          <cell r="I51">
            <v>31600000</v>
          </cell>
        </row>
        <row r="52">
          <cell r="A52" t="str">
            <v>B.I.7</v>
          </cell>
          <cell r="B52">
            <v>7</v>
          </cell>
          <cell r="C52" t="str">
            <v>Gate Valve AF, dia 250 mm</v>
          </cell>
          <cell r="D52" t="str">
            <v>bh</v>
          </cell>
          <cell r="E52">
            <v>2500000</v>
          </cell>
          <cell r="F52">
            <v>20</v>
          </cell>
          <cell r="G52">
            <v>50000000</v>
          </cell>
          <cell r="H52">
            <v>10</v>
          </cell>
          <cell r="I52">
            <v>25000000</v>
          </cell>
        </row>
        <row r="53">
          <cell r="A53" t="str">
            <v>B.I.8</v>
          </cell>
          <cell r="B53">
            <v>8</v>
          </cell>
          <cell r="C53" t="str">
            <v>Reduser AF, 250 mm - 100 mm</v>
          </cell>
          <cell r="D53" t="str">
            <v>bh</v>
          </cell>
          <cell r="E53">
            <v>222000</v>
          </cell>
          <cell r="F53">
            <v>10</v>
          </cell>
          <cell r="G53">
            <v>2220000</v>
          </cell>
          <cell r="H53">
            <v>10</v>
          </cell>
          <cell r="I53">
            <v>2220000</v>
          </cell>
        </row>
        <row r="54">
          <cell r="A54" t="str">
            <v>B.I.9</v>
          </cell>
          <cell r="B54">
            <v>9</v>
          </cell>
          <cell r="C54" t="str">
            <v>Increaser 100 mm - 250 mm</v>
          </cell>
          <cell r="D54" t="str">
            <v>bh</v>
          </cell>
          <cell r="E54">
            <v>820000</v>
          </cell>
          <cell r="F54">
            <v>10</v>
          </cell>
          <cell r="G54">
            <v>8200000</v>
          </cell>
          <cell r="H54">
            <v>10</v>
          </cell>
          <cell r="I54">
            <v>8200000</v>
          </cell>
        </row>
        <row r="55">
          <cell r="A55" t="str">
            <v>B.I.10</v>
          </cell>
          <cell r="B55">
            <v>10</v>
          </cell>
          <cell r="C55" t="str">
            <v>Flange Las GIP dia. 250 mm</v>
          </cell>
          <cell r="D55" t="str">
            <v>bh</v>
          </cell>
          <cell r="E55">
            <v>178000</v>
          </cell>
          <cell r="F55">
            <v>185</v>
          </cell>
          <cell r="G55">
            <v>32930000</v>
          </cell>
          <cell r="H55">
            <v>185</v>
          </cell>
          <cell r="I55">
            <v>32930000</v>
          </cell>
        </row>
        <row r="56">
          <cell r="A56" t="str">
            <v>B.I.11</v>
          </cell>
          <cell r="B56">
            <v>11</v>
          </cell>
          <cell r="C56" t="str">
            <v>Bend GIP AF, dia 250 mm</v>
          </cell>
          <cell r="D56" t="str">
            <v>bh</v>
          </cell>
          <cell r="E56">
            <v>310000</v>
          </cell>
          <cell r="F56">
            <v>20</v>
          </cell>
          <cell r="G56">
            <v>6200000</v>
          </cell>
          <cell r="H56">
            <v>5</v>
          </cell>
          <cell r="I56">
            <v>1550000</v>
          </cell>
        </row>
        <row r="57">
          <cell r="A57" t="str">
            <v>B.I.12</v>
          </cell>
          <cell r="B57">
            <v>12</v>
          </cell>
          <cell r="C57" t="str">
            <v>Flexible Connection 250 mm</v>
          </cell>
          <cell r="D57" t="str">
            <v>bh</v>
          </cell>
          <cell r="E57">
            <v>1680000</v>
          </cell>
          <cell r="F57">
            <v>20</v>
          </cell>
          <cell r="G57">
            <v>33600000</v>
          </cell>
          <cell r="H57">
            <v>20</v>
          </cell>
          <cell r="I57">
            <v>33600000</v>
          </cell>
        </row>
        <row r="58">
          <cell r="A58" t="str">
            <v>B.I.13</v>
          </cell>
          <cell r="B58">
            <v>13</v>
          </cell>
          <cell r="C58" t="str">
            <v>Bend PVC, dia 300 mm</v>
          </cell>
          <cell r="D58" t="str">
            <v>bh</v>
          </cell>
          <cell r="E58">
            <v>1550000</v>
          </cell>
          <cell r="F58">
            <v>5</v>
          </cell>
          <cell r="G58">
            <v>7750000</v>
          </cell>
          <cell r="H58">
            <v>5</v>
          </cell>
          <cell r="I58">
            <v>7750000</v>
          </cell>
        </row>
        <row r="59">
          <cell r="A59" t="str">
            <v>B.I.14</v>
          </cell>
          <cell r="B59">
            <v>14</v>
          </cell>
          <cell r="C59" t="str">
            <v>Fudle Joint ( Steinles steel ), dia 250 mm</v>
          </cell>
          <cell r="D59" t="str">
            <v>bh</v>
          </cell>
          <cell r="E59">
            <v>1870000</v>
          </cell>
          <cell r="F59">
            <v>10</v>
          </cell>
          <cell r="G59">
            <v>18700000</v>
          </cell>
          <cell r="H59">
            <v>10</v>
          </cell>
          <cell r="I59">
            <v>18700000</v>
          </cell>
        </row>
        <row r="60">
          <cell r="A60" t="str">
            <v>B.I.15</v>
          </cell>
          <cell r="B60">
            <v>15</v>
          </cell>
          <cell r="C60" t="str">
            <v>Screen / Saringan, dia 250 mm</v>
          </cell>
          <cell r="D60" t="str">
            <v>bh</v>
          </cell>
          <cell r="E60">
            <v>380000</v>
          </cell>
          <cell r="F60">
            <v>10</v>
          </cell>
          <cell r="G60">
            <v>3800000</v>
          </cell>
          <cell r="I60">
            <v>0</v>
          </cell>
        </row>
        <row r="61">
          <cell r="G61">
            <v>0</v>
          </cell>
          <cell r="I61">
            <v>0</v>
          </cell>
        </row>
        <row r="62">
          <cell r="A62" t="str">
            <v>B.II.0</v>
          </cell>
          <cell r="B62" t="str">
            <v>II</v>
          </cell>
          <cell r="C62" t="str">
            <v>PEKERJAAN PELENGKAP</v>
          </cell>
          <cell r="D62">
            <v>0</v>
          </cell>
          <cell r="G62">
            <v>0</v>
          </cell>
          <cell r="I62">
            <v>0</v>
          </cell>
        </row>
        <row r="63">
          <cell r="A63" t="str">
            <v>B.II.1</v>
          </cell>
          <cell r="B63">
            <v>1</v>
          </cell>
          <cell r="C63" t="str">
            <v>Pembuatan dan Pemasangan Tangga Pipa GIP</v>
          </cell>
          <cell r="D63" t="str">
            <v>m'</v>
          </cell>
          <cell r="E63">
            <v>388506.25</v>
          </cell>
          <cell r="F63">
            <v>7</v>
          </cell>
          <cell r="G63">
            <v>2719543.75</v>
          </cell>
          <cell r="H63">
            <v>7</v>
          </cell>
          <cell r="I63">
            <v>2719543.75</v>
          </cell>
        </row>
        <row r="64">
          <cell r="A64" t="str">
            <v>B.II.2</v>
          </cell>
          <cell r="B64">
            <v>2</v>
          </cell>
          <cell r="C64" t="str">
            <v>Pembuatan Penutup Main hole</v>
          </cell>
          <cell r="D64" t="str">
            <v>bh</v>
          </cell>
          <cell r="E64">
            <v>393318.75</v>
          </cell>
          <cell r="F64">
            <v>2</v>
          </cell>
          <cell r="G64">
            <v>786637.5</v>
          </cell>
          <cell r="H64">
            <v>3</v>
          </cell>
          <cell r="I64">
            <v>1179956.25</v>
          </cell>
        </row>
        <row r="65">
          <cell r="B65">
            <v>0</v>
          </cell>
          <cell r="C65">
            <v>0</v>
          </cell>
          <cell r="D65">
            <v>0</v>
          </cell>
          <cell r="G65">
            <v>0</v>
          </cell>
          <cell r="I65">
            <v>0</v>
          </cell>
        </row>
        <row r="66">
          <cell r="A66" t="str">
            <v>C.0</v>
          </cell>
          <cell r="B66" t="str">
            <v>C</v>
          </cell>
          <cell r="C66" t="str">
            <v>PEKERJAAN MEKANIKAL-ELEKTRIKAL</v>
          </cell>
          <cell r="D66">
            <v>0</v>
          </cell>
          <cell r="G66">
            <v>0</v>
          </cell>
          <cell r="I66">
            <v>0</v>
          </cell>
        </row>
        <row r="67">
          <cell r="A67" t="str">
            <v>C.I.0</v>
          </cell>
          <cell r="B67" t="str">
            <v>I</v>
          </cell>
          <cell r="C67" t="str">
            <v>PEKERJAAN DAN PEMASANGAN GENSET</v>
          </cell>
          <cell r="D67">
            <v>0</v>
          </cell>
          <cell r="G67">
            <v>0</v>
          </cell>
          <cell r="I67">
            <v>0</v>
          </cell>
        </row>
        <row r="68">
          <cell r="A68" t="str">
            <v>C.I.1</v>
          </cell>
          <cell r="B68">
            <v>1</v>
          </cell>
          <cell r="C68" t="str">
            <v>Generator Set 114 KVA</v>
          </cell>
          <cell r="D68" t="str">
            <v>unit</v>
          </cell>
          <cell r="E68">
            <v>137758500</v>
          </cell>
          <cell r="F68">
            <v>3</v>
          </cell>
          <cell r="G68">
            <v>413275500</v>
          </cell>
          <cell r="H68">
            <v>3</v>
          </cell>
          <cell r="I68">
            <v>413275500</v>
          </cell>
        </row>
        <row r="69">
          <cell r="A69" t="str">
            <v>C.I.2</v>
          </cell>
          <cell r="B69">
            <v>2</v>
          </cell>
          <cell r="C69" t="str">
            <v>Generator Set 140 KVA</v>
          </cell>
          <cell r="D69" t="str">
            <v>unit</v>
          </cell>
          <cell r="E69">
            <v>176258500</v>
          </cell>
          <cell r="F69">
            <v>2</v>
          </cell>
          <cell r="G69">
            <v>352517000</v>
          </cell>
          <cell r="H69">
            <v>2</v>
          </cell>
          <cell r="I69">
            <v>352517000</v>
          </cell>
        </row>
        <row r="70">
          <cell r="B70">
            <v>0</v>
          </cell>
          <cell r="C70">
            <v>0</v>
          </cell>
          <cell r="D70">
            <v>0</v>
          </cell>
          <cell r="G70">
            <v>0</v>
          </cell>
          <cell r="I70">
            <v>0</v>
          </cell>
        </row>
        <row r="71">
          <cell r="A71" t="str">
            <v>C.II.0</v>
          </cell>
          <cell r="B71" t="str">
            <v>II</v>
          </cell>
          <cell r="C71" t="str">
            <v>PENGADAAN DAN PEMASANGAN POMPA</v>
          </cell>
          <cell r="D71">
            <v>0</v>
          </cell>
          <cell r="G71">
            <v>0</v>
          </cell>
          <cell r="I71">
            <v>0</v>
          </cell>
        </row>
        <row r="72">
          <cell r="A72" t="str">
            <v>C.II.1</v>
          </cell>
          <cell r="B72">
            <v>1</v>
          </cell>
          <cell r="C72" t="str">
            <v>Pompa H=106 m Q = 20 ltr / dt</v>
          </cell>
          <cell r="D72" t="str">
            <v>unit</v>
          </cell>
          <cell r="E72">
            <v>61935500</v>
          </cell>
          <cell r="F72">
            <v>6</v>
          </cell>
          <cell r="G72">
            <v>371613000</v>
          </cell>
          <cell r="H72">
            <v>6</v>
          </cell>
          <cell r="I72">
            <v>371613000</v>
          </cell>
        </row>
        <row r="73">
          <cell r="A73" t="str">
            <v>C.II.2</v>
          </cell>
          <cell r="B73">
            <v>2</v>
          </cell>
          <cell r="C73" t="str">
            <v>Pompa H=115 m Q = 20 ltr / dt</v>
          </cell>
          <cell r="D73" t="str">
            <v>unit</v>
          </cell>
          <cell r="E73">
            <v>76015500</v>
          </cell>
          <cell r="F73">
            <v>4</v>
          </cell>
          <cell r="G73">
            <v>304062000</v>
          </cell>
          <cell r="H73">
            <v>4</v>
          </cell>
          <cell r="I73">
            <v>304062000</v>
          </cell>
        </row>
        <row r="74">
          <cell r="B74">
            <v>0</v>
          </cell>
          <cell r="C74">
            <v>0</v>
          </cell>
          <cell r="D74">
            <v>0</v>
          </cell>
          <cell r="G74">
            <v>0</v>
          </cell>
          <cell r="I74">
            <v>0</v>
          </cell>
        </row>
        <row r="75">
          <cell r="A75" t="str">
            <v>C.III.0</v>
          </cell>
          <cell r="B75" t="str">
            <v>III</v>
          </cell>
          <cell r="C75" t="str">
            <v>PENGADAAN DAN PEMASANGAN PANEL POMPA</v>
          </cell>
          <cell r="D75">
            <v>0</v>
          </cell>
          <cell r="G75">
            <v>0</v>
          </cell>
          <cell r="I75">
            <v>0</v>
          </cell>
        </row>
        <row r="76">
          <cell r="A76" t="str">
            <v>C.III.1</v>
          </cell>
          <cell r="B76">
            <v>1</v>
          </cell>
          <cell r="C76" t="str">
            <v>Panel Pompa - 30 KW</v>
          </cell>
          <cell r="D76" t="str">
            <v>unit</v>
          </cell>
          <cell r="E76">
            <v>16117750</v>
          </cell>
          <cell r="F76">
            <v>6</v>
          </cell>
          <cell r="G76">
            <v>96706500</v>
          </cell>
          <cell r="H76">
            <v>6</v>
          </cell>
          <cell r="I76">
            <v>96706500</v>
          </cell>
        </row>
        <row r="77">
          <cell r="A77" t="str">
            <v>C.III.2</v>
          </cell>
          <cell r="B77">
            <v>2</v>
          </cell>
          <cell r="C77" t="str">
            <v>Panel Pompa - 37 KW</v>
          </cell>
          <cell r="D77" t="str">
            <v>unit</v>
          </cell>
          <cell r="E77">
            <v>20627750</v>
          </cell>
          <cell r="F77">
            <v>4</v>
          </cell>
          <cell r="G77">
            <v>82511000</v>
          </cell>
          <cell r="H77">
            <v>4</v>
          </cell>
          <cell r="I77">
            <v>82511000</v>
          </cell>
        </row>
        <row r="78">
          <cell r="B78">
            <v>0</v>
          </cell>
          <cell r="C78">
            <v>0</v>
          </cell>
          <cell r="D78">
            <v>0</v>
          </cell>
          <cell r="G78">
            <v>0</v>
          </cell>
          <cell r="I78">
            <v>0</v>
          </cell>
        </row>
        <row r="79">
          <cell r="A79" t="str">
            <v>C.IV.0</v>
          </cell>
          <cell r="B79" t="str">
            <v>IV</v>
          </cell>
          <cell r="C79" t="str">
            <v>PEMASANGAN KABEL INSTALASI</v>
          </cell>
          <cell r="D79">
            <v>0</v>
          </cell>
          <cell r="G79">
            <v>0</v>
          </cell>
          <cell r="I79">
            <v>0</v>
          </cell>
        </row>
        <row r="80">
          <cell r="A80" t="str">
            <v>C.IV.1</v>
          </cell>
          <cell r="B80">
            <v>1</v>
          </cell>
          <cell r="C80" t="str">
            <v>Kabel NYYHY 4x6 mm2</v>
          </cell>
          <cell r="D80" t="str">
            <v>m'</v>
          </cell>
          <cell r="E80">
            <v>51535</v>
          </cell>
          <cell r="F80">
            <v>80</v>
          </cell>
          <cell r="G80">
            <v>4122800</v>
          </cell>
          <cell r="H80">
            <v>105</v>
          </cell>
          <cell r="I80">
            <v>5411175</v>
          </cell>
        </row>
        <row r="81">
          <cell r="A81" t="str">
            <v>C.IV.2</v>
          </cell>
          <cell r="B81">
            <v>2</v>
          </cell>
          <cell r="C81" t="str">
            <v>Kabel NYYHY 4x10 mm2</v>
          </cell>
          <cell r="D81" t="str">
            <v>m'</v>
          </cell>
          <cell r="E81">
            <v>78925</v>
          </cell>
          <cell r="F81">
            <v>75</v>
          </cell>
          <cell r="G81">
            <v>5919375</v>
          </cell>
          <cell r="H81">
            <v>237</v>
          </cell>
          <cell r="I81">
            <v>18705225</v>
          </cell>
        </row>
        <row r="82">
          <cell r="A82" t="str">
            <v>C.IV.3</v>
          </cell>
          <cell r="B82">
            <v>3</v>
          </cell>
          <cell r="C82" t="str">
            <v>Kabel NYYFGBY 4x16 mm2</v>
          </cell>
          <cell r="D82" t="str">
            <v>m'</v>
          </cell>
          <cell r="E82">
            <v>77825</v>
          </cell>
          <cell r="F82">
            <v>460</v>
          </cell>
          <cell r="G82">
            <v>35799500</v>
          </cell>
          <cell r="H82">
            <v>1336.3</v>
          </cell>
          <cell r="I82">
            <v>103997547.5</v>
          </cell>
        </row>
        <row r="83">
          <cell r="G83">
            <v>3934057902.2199998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k list"/>
      <sheetName val="Input Data"/>
      <sheetName val="analisa"/>
      <sheetName val="Cover Mg"/>
      <sheetName val="Rekap"/>
      <sheetName val="mingguan"/>
      <sheetName val="harian"/>
      <sheetName val="Cover Termijn"/>
      <sheetName val="SPPLS"/>
      <sheetName val="BA Bayar"/>
      <sheetName val="Faktur"/>
      <sheetName val="Mohon Bayar"/>
      <sheetName val="BA PU"/>
      <sheetName val="Fisik"/>
      <sheetName val="BA Fisik"/>
      <sheetName val="Surat Perintah"/>
      <sheetName val="Mohon Periksa"/>
      <sheetName val="Schedule"/>
      <sheetName val="BQ"/>
      <sheetName val="Terbilang"/>
      <sheetName val="S_Suramadu"/>
      <sheetName val="AC"/>
      <sheetName val="AWAL"/>
      <sheetName val="RAB"/>
      <sheetName val="Jwl Bhn+Alat"/>
      <sheetName val="Satuan"/>
      <sheetName val="HB "/>
      <sheetName val="Sub"/>
      <sheetName val="RAP"/>
      <sheetName val="G-Alat"/>
      <sheetName val="villa"/>
      <sheetName val="Material"/>
      <sheetName val="Fill this out first___"/>
      <sheetName val="Split"/>
      <sheetName val="Mitsubishi"/>
      <sheetName val="ANALISA SNI'13 "/>
      <sheetName val="ANALISA1"/>
      <sheetName val="Duct"/>
      <sheetName val="NLsimpro"/>
      <sheetName val="HARGA MATERIAL"/>
      <sheetName val="Data"/>
      <sheetName val="HARGA DASAR "/>
      <sheetName val="3"/>
      <sheetName val="Daftar Harga"/>
      <sheetName val="GP-WB"/>
    </sheetNames>
    <sheetDataSet>
      <sheetData sheetId="0" refreshError="1">
        <row r="9">
          <cell r="F9">
            <v>38296</v>
          </cell>
        </row>
        <row r="15">
          <cell r="E15" t="str">
            <v>055.523/501/BP3SPT</v>
          </cell>
          <cell r="F15">
            <v>38251</v>
          </cell>
        </row>
        <row r="16">
          <cell r="E16" t="str">
            <v>36/161.19.10/IX/2004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BOW 08 NP"/>
      <sheetName val="SD 4 KLUMPU"/>
      <sheetName val="BACKUP VOL SD 4 KLUMPU"/>
      <sheetName val="BACKUP VOL SD 4 KLUMPUB"/>
      <sheetName val="SD 2 KLUMPU"/>
      <sheetName val="BACKUP VOL SD 2 KLUMPU"/>
      <sheetName val="SD 3 KLUMPU"/>
      <sheetName val="BACKUP VOL SD 3 KLUMPU"/>
      <sheetName val="BACKUP VOL SD 3 KLUMPUB"/>
      <sheetName val="PROSENTASE RUSAK"/>
      <sheetName val="PUSTU BAKAS LTii"/>
      <sheetName val="pETAKURSD SMRP KNGIN"/>
      <sheetName val="bahan"/>
    </sheetNames>
    <sheetDataSet>
      <sheetData sheetId="0">
        <row r="425">
          <cell r="G425">
            <v>110100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data"/>
      <sheetName val="REKAP TOTAL"/>
      <sheetName val="Rekap 1"/>
      <sheetName val="Rekap 2"/>
      <sheetName val="Peta Quarry"/>
      <sheetName val="BOQ 1"/>
      <sheetName val="BOQ 2"/>
      <sheetName val="Perhitungan Mobilisasi Alat"/>
      <sheetName val="Lalu Lintas"/>
      <sheetName val="Jembatan Sementara"/>
      <sheetName val="Analisa 1 "/>
      <sheetName val="Analisa 2"/>
      <sheetName val="Analisa K3"/>
      <sheetName val="Upah &amp; Bahan"/>
      <sheetName val="Alat"/>
      <sheetName val="Mobilisasi"/>
      <sheetName val="Informasi"/>
      <sheetName val="4-formulir harga bahan"/>
      <sheetName val="UA Alat"/>
      <sheetName val="5-ALAT (2)"/>
      <sheetName val="UA Quarry"/>
      <sheetName val="UA FA &amp; CA"/>
      <sheetName val="U A Aggt A &amp; B"/>
      <sheetName val="Agg B"/>
      <sheetName val="Agg C"/>
      <sheetName val="D2"/>
      <sheetName val="D3"/>
      <sheetName val="D4"/>
      <sheetName val="D5"/>
      <sheetName val="D6"/>
      <sheetName val="D6 ASBT"/>
      <sheetName val="D7"/>
      <sheetName val="D7(2)"/>
      <sheetName val="D7(3)"/>
      <sheetName val="D8"/>
      <sheetName val="D8(2)"/>
      <sheetName val="D9"/>
      <sheetName val="D10 LS-Rutin"/>
      <sheetName val="D10 Kuantitas"/>
      <sheetName val="D10 Analisa HSP"/>
      <sheetName val="Metode Jembatan"/>
      <sheetName val="Metode U-Ditch"/>
      <sheetName val="TS Tot"/>
      <sheetName val="TS 1"/>
      <sheetName val="TS 2"/>
      <sheetName val="Metode1"/>
      <sheetName val="Metode2"/>
      <sheetName val="UBA1"/>
      <sheetName val="UBA2"/>
      <sheetName val="Mpu &amp; Sub Kon1"/>
      <sheetName val="Mpu &amp; Sub Kon2"/>
      <sheetName val="Rekap TKDN"/>
      <sheetName val="TKDN"/>
      <sheetName val="Rekap TKDN2"/>
      <sheetName val="TKDN2"/>
      <sheetName val=" anlsni"/>
    </sheetNames>
    <sheetDataSet>
      <sheetData sheetId="0"/>
      <sheetData sheetId="1">
        <row r="10">
          <cell r="B10" t="str">
            <v xml:space="preserve">Rehabilitasi jalan Negari-Kederi Singapadu Tengah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Analisa BOW 07"/>
      <sheetName val="ANALISA SNI'13 "/>
      <sheetName val="VOL.GDG A"/>
      <sheetName val="VOL.GDG B"/>
      <sheetName val="VOL.GDG BL1"/>
      <sheetName val="VOL.GDG BL2"/>
      <sheetName val="VOL.GDG CL1"/>
      <sheetName val="VOL.GDG CL2"/>
      <sheetName val="VOL.GDG DL1"/>
      <sheetName val="BUTHANTIHINGAN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ANALISA SNI'08(ubh bgsting)"/>
      <sheetName val="RAB SDN 4 UBUD"/>
      <sheetName val="BACKUP VOL SDN 4 UBUD(3RK)"/>
      <sheetName val="BACKUP VOL SDN 4 UBUD(4RK)"/>
      <sheetName val="RAB SDN 5 SINGAKERTA"/>
      <sheetName val="BACKUP VOL SDN 5 SGKRT(5RK)"/>
      <sheetName val="BACKUP VOL SDN 5 SGKRT(1RK)"/>
      <sheetName val="butuh bahan"/>
      <sheetName val="keperluan 4 UBUD"/>
      <sheetName val="keperluan 5 SGKR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</sheetNames>
    <sheetDataSet>
      <sheetData sheetId="0" refreshError="1">
        <row r="841">
          <cell r="T841" t="str">
            <v>Analisa EI-322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 t="str">
            <v/>
          </cell>
        </row>
        <row r="848">
          <cell r="L848" t="str">
            <v>PROYEK</v>
          </cell>
          <cell r="O848" t="str">
            <v>: Proyek Pembangunan Jalan Pantai Utara  Jawa Barat</v>
          </cell>
        </row>
        <row r="849">
          <cell r="L849" t="str">
            <v>No. PAKET KONTRAK</v>
          </cell>
          <cell r="O849" t="str">
            <v xml:space="preserve">: </v>
          </cell>
        </row>
        <row r="850">
          <cell r="L850" t="str">
            <v>NAMA PAKET</v>
          </cell>
          <cell r="O850" t="str">
            <v>:  Flyover  Pamanukan</v>
          </cell>
        </row>
        <row r="851">
          <cell r="L851" t="str">
            <v>PROP / KAB / KODYA</v>
          </cell>
          <cell r="O851" t="str">
            <v>: Jawa Barat</v>
          </cell>
        </row>
        <row r="852">
          <cell r="L852" t="str">
            <v>ITEM PEMBAYARAN NO.</v>
          </cell>
          <cell r="O852" t="str">
            <v>:  3.2 (2)</v>
          </cell>
          <cell r="R852" t="str">
            <v>PERKIRAAN VOL. PEK.</v>
          </cell>
          <cell r="T852" t="str">
            <v>:</v>
          </cell>
          <cell r="U852">
            <v>6571.2013500000003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359628773.19481355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0.70465720727372594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2750</v>
          </cell>
          <cell r="U864">
            <v>196.34091923248548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4000</v>
          </cell>
          <cell r="U865">
            <v>71.396697902721996</v>
          </cell>
        </row>
        <row r="868">
          <cell r="Q868" t="str">
            <v xml:space="preserve">JUMLAH HARGA TENAGA   </v>
          </cell>
          <cell r="U868">
            <v>267.73761713520747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21000</v>
          </cell>
          <cell r="U872">
            <v>25200</v>
          </cell>
        </row>
        <row r="878">
          <cell r="Q878" t="str">
            <v xml:space="preserve">JUMLAH HARGA BAHAN   </v>
          </cell>
          <cell r="U878">
            <v>25200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181182.97084330328</v>
          </cell>
          <cell r="U881">
            <v>3233.9664586042527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0.16265060240963855</v>
          </cell>
          <cell r="R882">
            <v>90902.327191025077</v>
          </cell>
          <cell r="U882">
            <v>14785.318278058296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1.5618027666220438E-2</v>
          </cell>
          <cell r="R883">
            <v>249349.23784774702</v>
          </cell>
          <cell r="U883">
            <v>3894.3432952570934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1.6064257028112448E-2</v>
          </cell>
          <cell r="R884">
            <v>105030.97519263501</v>
          </cell>
          <cell r="U884">
            <v>1687.2445814077912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85958.879632794691</v>
          </cell>
          <cell r="U885">
            <v>604.12867211803507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24285.001285445473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49752.738902580677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4975.2738902580677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54728.012792838745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BOW 07"/>
      <sheetName val="SD 4 BTKANDIK"/>
      <sheetName val="SD 3 SAKTI"/>
      <sheetName val="SD 7 SAKTI"/>
      <sheetName val="LT II"/>
      <sheetName val="pETAKURSD SMRP KNGIN"/>
      <sheetName val="form harga"/>
    </sheetNames>
    <sheetDataSet>
      <sheetData sheetId="0">
        <row r="1265">
          <cell r="G1265">
            <v>39995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.Satuan (2)"/>
      <sheetName val="2000-bln"/>
      <sheetName val="1000-bln"/>
      <sheetName val="ATB-2000"/>
      <sheetName val="ATB-1000"/>
      <sheetName val="H.Satuan"/>
      <sheetName val="Analisa-1"/>
      <sheetName val="cold mill"/>
      <sheetName val="Sheet3"/>
      <sheetName val="Sheet4"/>
      <sheetName val="Sheet5"/>
      <sheetName val="Sheet6"/>
      <sheetName val="Sheet7"/>
      <sheetName val="H_Satuan"/>
      <sheetName val="INPUT"/>
      <sheetName val="ANALISA SNI'08(ubh bgsting)"/>
      <sheetName val="A"/>
      <sheetName val="Rekap Biaya"/>
      <sheetName val="Daftar Subkon"/>
      <sheetName val="Price Biaya Cadangan"/>
      <sheetName val="BQ.Rekapitulasi  Akhir"/>
      <sheetName val="Analisa 2"/>
      <sheetName val="Rekap"/>
      <sheetName val="DAF-1"/>
      <sheetName val="Koefisien"/>
      <sheetName val="A(Rev.3)"/>
      <sheetName val="Agregat Halus &amp; Kasar"/>
      <sheetName val="Tataudara"/>
      <sheetName val="MEK"/>
      <sheetName val="AHSbj"/>
      <sheetName val="ANALISA"/>
      <sheetName val="ANALISA TENDER"/>
      <sheetName val="Daftar Harga"/>
      <sheetName val="8LT 12"/>
      <sheetName val="SBDY"/>
      <sheetName val="DAPRO"/>
      <sheetName val="ANA-C"/>
      <sheetName val="Cover Daf-2"/>
      <sheetName val="D4"/>
      <sheetName val="D6"/>
      <sheetName val="D7"/>
      <sheetName val="D8"/>
      <sheetName val="Supl.X"/>
      <sheetName val="HARGA MATERIAL"/>
      <sheetName val="Form-3.3"/>
      <sheetName val="Mall"/>
      <sheetName val="AC"/>
      <sheetName val="000000"/>
      <sheetName val="RANGKUM"/>
      <sheetName val="ALAT"/>
      <sheetName val="BQ ARS"/>
      <sheetName val="HarSat"/>
      <sheetName val="REF.ONLY"/>
      <sheetName val="Sales"/>
      <sheetName val="Cover"/>
      <sheetName val="112-885"/>
      <sheetName val="Rkp"/>
      <sheetName val="LS_Rutin"/>
      <sheetName val="Rekap Direct Cost"/>
      <sheetName val="Rate"/>
      <sheetName val="BQ-1A"/>
      <sheetName val="BOQ KSN"/>
      <sheetName val="A-12"/>
      <sheetName val="DC HOT MIX2"/>
      <sheetName val="BQ-Str"/>
      <sheetName val="Faktor"/>
      <sheetName val="Rekap-Bdg"/>
      <sheetName val="ENG-101"/>
      <sheetName val="Man Power"/>
      <sheetName val="Daftar Upah"/>
      <sheetName val="Concrete"/>
      <sheetName val="ANALISA PEK.UMUM"/>
      <sheetName val="harga"/>
      <sheetName val="Sumber Daya"/>
      <sheetName val="RINCIAN SD."/>
      <sheetName val="Plumbing"/>
      <sheetName val="DESBT"/>
      <sheetName val="플랜트 설치"/>
      <sheetName val="Fins_Beng_Fas"/>
      <sheetName val="Fins-Beng&amp;Fas"/>
      <sheetName val="Pag_hal_pos"/>
      <sheetName val="TOWN"/>
      <sheetName val="PAD_F"/>
      <sheetName val="Input Data"/>
      <sheetName val="Material"/>
      <sheetName val="index"/>
      <sheetName val="rekap ahs"/>
      <sheetName val="rekap-bialat"/>
      <sheetName val="BQ"/>
      <sheetName val="CIVIL_1"/>
      <sheetName val="RAB"/>
      <sheetName val="beton"/>
      <sheetName val="Embong-Malang"/>
      <sheetName val="BQ PL "/>
      <sheetName val="BQ_Rekapitulasi  Akhir"/>
      <sheetName val="SEX"/>
      <sheetName val="BQ.Rekapitulasi Akhir"/>
      <sheetName val="H.DASAR"/>
      <sheetName val="PO-2"/>
      <sheetName val="rekap2"/>
      <sheetName val="boq"/>
      <sheetName val="HRG BHN"/>
      <sheetName val="SUB TOTAL___"/>
      <sheetName val="RKP-2"/>
      <sheetName val="Daft upah, bahan &amp;alat"/>
      <sheetName val="H_Satuan_(2)"/>
      <sheetName val="H_Satuan1"/>
      <sheetName val="cold_mill"/>
      <sheetName val="Daftar_Subkon"/>
      <sheetName val="Analisa_2"/>
      <sheetName val="Rekap_Biaya"/>
      <sheetName val="Price_Biaya_Cadangan"/>
      <sheetName val="BQ_Rekapitulasi__Akhir"/>
      <sheetName val="Cover_Daf-2"/>
      <sheetName val="8LT_12"/>
      <sheetName val="STR"/>
      <sheetName val="Upah"/>
      <sheetName val="Rkap Bya"/>
      <sheetName val="SCH"/>
      <sheetName val="Harga S Dasar"/>
      <sheetName val="tbl-ska"/>
      <sheetName val="MAP"/>
      <sheetName val="ALOKASI"/>
      <sheetName val="BOQ "/>
      <sheetName val="ELEMENT SUM"/>
      <sheetName val="lokasari_el"/>
      <sheetName val="RKP-BOQ"/>
      <sheetName val="DW"/>
      <sheetName val="RFP003D"/>
      <sheetName val="#REF"/>
      <sheetName val="Fill this out first___"/>
      <sheetName val="??? ??"/>
      <sheetName val="RAB.SEKRETARIAT (1)"/>
      <sheetName val="STR(CANCEL)"/>
      <sheetName val="CABLE BULK"/>
      <sheetName val="TOEC"/>
      <sheetName val="An.PLB"/>
      <sheetName val="S_Suramadu"/>
      <sheetName val="BHN"/>
      <sheetName val="rekap index eskalasi"/>
      <sheetName val="AN-E"/>
      <sheetName val="perbandingan"/>
      <sheetName val="Basic P"/>
      <sheetName val="Harsat Bahan"/>
      <sheetName val="AC-2"/>
      <sheetName val="PROD-MAT"/>
      <sheetName val="Sat Bah _ Up"/>
      <sheetName val="___ __"/>
      <sheetName val="bahan "/>
      <sheetName val="prog-mgu"/>
      <sheetName val="BAHAN"/>
      <sheetName val="backup mc_0"/>
      <sheetName val="PROGRESS"/>
      <sheetName val="Kuantitas &amp; Harga"/>
      <sheetName val="AUG02"/>
      <sheetName val="gvl"/>
      <sheetName val="TE TS FA LAN MATV"/>
      <sheetName val="Markup"/>
      <sheetName val="Sumda1"/>
      <sheetName val="Sheet2"/>
      <sheetName val="A-ars"/>
      <sheetName val="URAIAN"/>
      <sheetName val="LS-Rutin"/>
      <sheetName val="견적기준"/>
      <sheetName val="為替レ－ト "/>
      <sheetName val="Hrg"/>
      <sheetName val="NP"/>
      <sheetName val="Combinned &amp; Grafic HB"/>
      <sheetName val="Hargamat"/>
      <sheetName val="2.10"/>
      <sheetName val="B Q 2007"/>
      <sheetName val="Vol. Mat SC"/>
      <sheetName val="SAT-DAS"/>
      <sheetName val="Alat &amp; Bahan"/>
      <sheetName val="hardas"/>
      <sheetName val="UM"/>
      <sheetName val="pt-perso"/>
      <sheetName val="Analisa Baku ME"/>
      <sheetName val="HRG DSR"/>
      <sheetName val="Weight Bridge"/>
      <sheetName val="Perm. Test"/>
      <sheetName val="VAC BDWN"/>
      <sheetName val="telp"/>
      <sheetName val="rincian per proyek"/>
      <sheetName val="Indirect"/>
      <sheetName val="Daft 2.1"/>
      <sheetName val="Cover Daf_2"/>
      <sheetName val="Kantor_Str_Ars_Tmbh"/>
      <sheetName val="Analisa ARS"/>
      <sheetName val="PAD-F"/>
      <sheetName val="UPAL"/>
      <sheetName val="DAF-2"/>
      <sheetName val="Price Persiapan dan Penunjang"/>
      <sheetName val="II. TAHANAN UMUM"/>
      <sheetName val="analysis2"/>
      <sheetName val="basic price"/>
      <sheetName val="Div2"/>
      <sheetName val="HRG-DASAR"/>
      <sheetName val="Sum IF"/>
      <sheetName val="PBK-01"/>
      <sheetName val="AKP-01"/>
      <sheetName val="Upah_Bahan"/>
      <sheetName val="WF"/>
      <sheetName val="Data"/>
      <sheetName val="D-3"/>
      <sheetName val="INDIR"/>
      <sheetName val="TABEL"/>
      <sheetName val="Harga Satuan"/>
      <sheetName val="EE-PROP"/>
      <sheetName val="Page 1"/>
      <sheetName val="str-Rab"/>
      <sheetName val="MUA"/>
      <sheetName val=" SAT PL"/>
      <sheetName val="Grand Sum BT"/>
      <sheetName val="DP"/>
      <sheetName val="UPAHBAHAN"/>
      <sheetName val="GENERAL"/>
      <sheetName val="Pricing"/>
      <sheetName val="ana_str"/>
      <sheetName val="HB"/>
      <sheetName val="Unit Rate"/>
      <sheetName val="RUCIKA&amp;WAVIN"/>
      <sheetName val="cash flow"/>
      <sheetName val="U. div 2"/>
      <sheetName val="Analisa RAP"/>
      <sheetName val="Master Edit"/>
      <sheetName val="Rek.Analisa"/>
      <sheetName val="breakdown"/>
      <sheetName val="RBP_ 2"/>
      <sheetName val="rekap_bialat"/>
      <sheetName val="3-DIV8"/>
      <sheetName val="Dist_analys"/>
      <sheetName val="Estimate"/>
      <sheetName val="VOL"/>
      <sheetName val="Rekap Sal"/>
      <sheetName val="Sub"/>
      <sheetName val="RAP"/>
      <sheetName val="RENTAL1"/>
      <sheetName val="Mandor"/>
      <sheetName val="SCHEDULE "/>
      <sheetName val="HSD"/>
      <sheetName val="bum"/>
      <sheetName val="UNIT PRICE"/>
      <sheetName val="subkon"/>
      <sheetName val="supporting data"/>
      <sheetName val="Lamp_V"/>
      <sheetName val="inv"/>
      <sheetName val="Upah&amp;Bahan"/>
      <sheetName val="SPH"/>
      <sheetName val="Conn. Lib"/>
      <sheetName val="TOTAL"/>
      <sheetName val="BASIC PRICE "/>
      <sheetName val="16-AC-27JULI"/>
      <sheetName val="cl_cc21"/>
      <sheetName val="Jadwal Kerja Bln"/>
      <sheetName val="Orgs Proy"/>
      <sheetName val="Part A + B"/>
      <sheetName val="struktur tdk dipakai"/>
      <sheetName val="CV"/>
      <sheetName val="analis"/>
      <sheetName val="STR_CANCEL_"/>
      <sheetName val="DAFTAR 7"/>
      <sheetName val="DAFTAR_8"/>
      <sheetName val="DAF_1"/>
      <sheetName val="Summary"/>
      <sheetName val="REKAP_ARSITEKTUR."/>
      <sheetName val="REQDELTA"/>
      <sheetName val="COA"/>
      <sheetName val="Sheet1"/>
      <sheetName val="BM"/>
      <sheetName val="Ratios"/>
      <sheetName val="A+Supl."/>
      <sheetName val="Connections"/>
      <sheetName val="DWTables"/>
      <sheetName val="Cable Data from Attachment-C"/>
      <sheetName val="1"/>
      <sheetName val="7-STAIRWAY"/>
      <sheetName val="Rev Type"/>
      <sheetName val="LBK"/>
      <sheetName val="BASIC"/>
      <sheetName val="RLB"/>
      <sheetName val="SUR-HARGA"/>
      <sheetName val="bahan SNI"/>
      <sheetName val="Harga Dasar"/>
      <sheetName val="Peralatan"/>
      <sheetName val="Fill this out first..."/>
      <sheetName val="ANALISA SNI'07(Bangli)"/>
      <sheetName val="Analisa BOW 07"/>
      <sheetName val="HargaDasar"/>
      <sheetName val="PENAWARAN"/>
      <sheetName val="schalat"/>
      <sheetName val="SUMBER"/>
      <sheetName val="A(Rev_3)"/>
      <sheetName val="Agregat_Halus_&amp;_Kasar"/>
      <sheetName val="ANALISA_TENDER"/>
      <sheetName val="Daftar_Harga"/>
      <sheetName val="Supl_X"/>
      <sheetName val="HARGA_MATERIAL"/>
      <sheetName val="Form-3_3"/>
      <sheetName val="Rekap_Direct_Cost"/>
      <sheetName val="Sumber_Daya"/>
      <sheetName val="H_DASAR"/>
      <sheetName val="BQ_ARS"/>
      <sheetName val="DC_HOT_MIX2"/>
      <sheetName val="Man_Power"/>
      <sheetName val="BOQ_KSN"/>
      <sheetName val="Daftar_Upah"/>
      <sheetName val="ANALISA_PEK_UMUM"/>
      <sheetName val="RINCIAN_SD_"/>
      <sheetName val="BQ_Rekapitulasi_Akhir"/>
      <sheetName val="rekap_ahs"/>
      <sheetName val="플랜트_설치"/>
      <sheetName val="Input_Data"/>
      <sheetName val="RekBq"/>
      <sheetName val="HSBU ANA"/>
      <sheetName val="anal_hs"/>
      <sheetName val="RAB 1"/>
      <sheetName val="Harsat Upah"/>
      <sheetName val="Pt"/>
      <sheetName val="BQ Elektrikal"/>
      <sheetName val="BARU-4 "/>
      <sheetName val="Muncraaat-6"/>
      <sheetName val="Text"/>
      <sheetName val="mA THP III"/>
      <sheetName val="Galian batu"/>
      <sheetName val="Rekap DKH"/>
      <sheetName val="Daft_upah,_bahan_&amp;alat"/>
      <sheetName val="HRG_BHN"/>
      <sheetName val="SUB_TOTAL___"/>
      <sheetName val="ELEKTRONIK"/>
      <sheetName val="MOBILISASI"/>
      <sheetName val="Ope FC"/>
      <sheetName val="Opening"/>
      <sheetName val="諸経費"/>
      <sheetName val="清水計算営業税率関連"/>
      <sheetName val="個案9411"/>
      <sheetName val="Cashflow"/>
      <sheetName val="SPK"/>
      <sheetName val="SD"/>
      <sheetName val="RAB Jalan"/>
      <sheetName val="rekap konst"/>
      <sheetName val="BQ_Rekapitulasi Akhir"/>
      <sheetName val="SURAT"/>
      <sheetName val="SUMDA"/>
      <sheetName val="master schedule"/>
      <sheetName val="terbilang"/>
      <sheetName val="HARGA ALAT"/>
      <sheetName val="ALAT-1"/>
      <sheetName val="AGG, C"/>
      <sheetName val="UMUM"/>
      <sheetName val="bq.T.Abang"/>
      <sheetName val="Calcu 02"/>
      <sheetName val="Monitor"/>
      <sheetName val="Kont-1"/>
      <sheetName val="H_Satuan_(2)1"/>
      <sheetName val="H_Satuan2"/>
      <sheetName val="cold_mill1"/>
      <sheetName val="Daftar_Subkon1"/>
      <sheetName val="Analisa_21"/>
      <sheetName val="Rekap_Biaya1"/>
      <sheetName val="Price_Biaya_Cadangan1"/>
      <sheetName val="BQ_Rekapitulasi__Akhir1"/>
      <sheetName val="8LT_121"/>
      <sheetName val="Cover_Daf-21"/>
      <sheetName val="Fill_this_out_first___"/>
      <sheetName val="Sum_IF"/>
      <sheetName val="U__div_2"/>
      <sheetName val="Grand_Sum_BT"/>
      <sheetName val="Analisa_RAP"/>
      <sheetName val="Basic_P"/>
      <sheetName val="RBP__2"/>
      <sheetName val="cash_flow"/>
      <sheetName val="Kuantitas_&amp;_Harga"/>
      <sheetName val="RAB_SEKRETARIAT_(1)"/>
      <sheetName val="TE_TS_FA_LAN_MATV"/>
      <sheetName val="bahan_"/>
      <sheetName val="BOQ_"/>
      <sheetName val="為替レ－ト_"/>
      <sheetName val="B_Q_2007"/>
      <sheetName val="Combinned_&amp;_Grafic_HB"/>
      <sheetName val="Harsat_Bahan"/>
      <sheetName val="BQ_PL_"/>
      <sheetName val="BQ_Rekapitulasi__Akhir2"/>
      <sheetName val="Vol__Mat_SC"/>
      <sheetName val="REF_ONLY"/>
      <sheetName val="Rkap_Bya"/>
      <sheetName val="Weight_Bridge"/>
      <sheetName val="Harga_S_Dasar"/>
      <sheetName val="ELEMENT_SUM"/>
      <sheetName val="???_??"/>
      <sheetName val="CABLE_BULK"/>
      <sheetName val="An_PLB"/>
      <sheetName val="rekap_index_eskalasi"/>
      <sheetName val="UNIT_PRICE"/>
      <sheetName val="supporting_data"/>
      <sheetName val="BARU-3"/>
      <sheetName val="LAMA-3"/>
      <sheetName val="LAMA-4"/>
      <sheetName val="bahan upah"/>
      <sheetName val="Meth"/>
      <sheetName val="4-Basic Price"/>
      <sheetName val="Panel"/>
      <sheetName val="RAB Kantin"/>
      <sheetName val="RAB Rektorat"/>
      <sheetName val="RAB Masjid"/>
      <sheetName val="RAB Gd Kuliah"/>
      <sheetName val="RAB Asrama Putri"/>
      <sheetName val="RAB Asrama Putra"/>
      <sheetName val="RAB Cottage 45"/>
      <sheetName val="RAB Cottage 70"/>
      <sheetName val="RAB Cottage 140"/>
      <sheetName val="Rinc.Ged.A (G.Utama)"/>
      <sheetName val="DHrg"/>
      <sheetName val="Hargamaterial"/>
      <sheetName val="SUM"/>
      <sheetName val="DKH"/>
      <sheetName val="Mekanikal"/>
      <sheetName val="Pag_hal"/>
      <sheetName val="SNI-17-3-09"/>
      <sheetName val="Database"/>
      <sheetName val="PEMBESIAN BALOK INDUK!"/>
      <sheetName val="BCPAB"/>
      <sheetName val="AHS Aspal"/>
      <sheetName val="TENAGA"/>
      <sheetName val="Apr '15"/>
      <sheetName val="Aug '14"/>
      <sheetName val="Des '14"/>
      <sheetName val="Feb '15"/>
      <sheetName val="Jan '15"/>
      <sheetName val="Jul '14"/>
      <sheetName val="Jun '14"/>
      <sheetName val="Mar '15"/>
      <sheetName val="Mei '14"/>
      <sheetName val="Mei '15"/>
      <sheetName val="Nov '14"/>
      <sheetName val="Oct '14"/>
      <sheetName val="Sep '14"/>
      <sheetName val="ANALISA KUSEN"/>
      <sheetName val="MAP-2"/>
      <sheetName val="CUACA"/>
      <sheetName val="Urai _Resap pengikat"/>
      <sheetName val="Rekap-Kintoko"/>
      <sheetName val="Rev. RBP-KP"/>
      <sheetName val="Rev RBP-1 "/>
      <sheetName val="Sensitivitas"/>
      <sheetName val="L. Hr"/>
      <sheetName val="산근"/>
      <sheetName val="D985"/>
      <sheetName val="DivVII"/>
      <sheetName val="ARSUtM "/>
      <sheetName val="SORT"/>
      <sheetName val="Analisa ME "/>
      <sheetName val="DAFTAR BESI KANAL C SIKU"/>
      <sheetName val="M.Pekerjaan"/>
      <sheetName val="II"/>
      <sheetName val="III"/>
      <sheetName val="Pipe"/>
      <sheetName val="REKAP_AN"/>
      <sheetName val="Anl.+"/>
      <sheetName val="REKAP PAGAR DEPAN"/>
      <sheetName val="REKAP LOKAL"/>
      <sheetName val="REKAP PAGAR SAMPING"/>
      <sheetName val="REKAP GERBANG"/>
      <sheetName val="______"/>
      <sheetName val="UPBH AB"/>
      <sheetName val="MC DPU BI"/>
      <sheetName val="@nalisa E"/>
      <sheetName val="DB"/>
      <sheetName val="Signage Detail"/>
      <sheetName val="sat dasar"/>
      <sheetName val="Sat~Bahu"/>
      <sheetName val="Skedul"/>
      <sheetName val="HAl 27"/>
      <sheetName val="RESOURCES-6"/>
      <sheetName val="Daft_2_1"/>
      <sheetName val="Part_A_+_B"/>
      <sheetName val="Harga_Satuan"/>
      <sheetName val="II__TAHANAN_UMUM"/>
      <sheetName val="Analisa_ARS"/>
      <sheetName val="Orgs_Proy"/>
      <sheetName val="Alat_&amp;_Bahan"/>
      <sheetName val="Price_Persiapan_dan_Penunjang"/>
      <sheetName val="Cover_Daf_2"/>
      <sheetName val="Page_1"/>
      <sheetName val="2_10"/>
      <sheetName val="rincian_per_proyek"/>
      <sheetName val="D.79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2"/>
      <sheetName val="D.93"/>
      <sheetName val="D.94"/>
      <sheetName val="D.95"/>
      <sheetName val="D.96"/>
      <sheetName val="7.공정표"/>
      <sheetName val="H-Dasar"/>
      <sheetName val="61004"/>
      <sheetName val="Master 1.0"/>
      <sheetName val="Hrg Satuan &amp; Upah"/>
      <sheetName val="RAPA"/>
      <sheetName val="MUTASI"/>
      <sheetName val="REGISTER(1)"/>
      <sheetName val="anal.P"/>
      <sheetName val="KALK_GES"/>
      <sheetName val="PRY01-1"/>
      <sheetName val="BEBAN P DITAIL"/>
      <sheetName val="H. Dasar"/>
      <sheetName val="BAR SCREEN"/>
      <sheetName val="HRG BAHAN"/>
      <sheetName val="DK&amp;H"/>
      <sheetName val="PRY 01-1"/>
      <sheetName val="Tenaker"/>
      <sheetName val="Parameter"/>
      <sheetName val="DI-ESTI"/>
      <sheetName val="Pay"/>
      <sheetName val="B.UMUM"/>
      <sheetName val="H"/>
      <sheetName val="Pen Macadam"/>
      <sheetName val="RAB-2006-Total"/>
      <sheetName val="KH-Q1,Q2,01"/>
      <sheetName val="12CGOU"/>
      <sheetName val="pry 05 Pegawai"/>
      <sheetName val="Currency"/>
      <sheetName val="DAF-4"/>
      <sheetName val="Isolasi Luar"/>
      <sheetName val="Isolasi Luar Dalam"/>
      <sheetName val="Tanpa Isolasi"/>
      <sheetName val="INFO"/>
      <sheetName val="CAT-HARGA"/>
      <sheetName val="DAF-3"/>
      <sheetName val="Informasi"/>
      <sheetName val="RAB Gedung Utama"/>
      <sheetName val="srtberkas"/>
      <sheetName val="notasi"/>
      <sheetName val="TPI"/>
      <sheetName val="SAPON"/>
      <sheetName val="KK2"/>
      <sheetName val="Menu"/>
      <sheetName val="Option List"/>
      <sheetName val="HASAT DASAR"/>
      <sheetName val="SELISIH HARGA"/>
      <sheetName val="CH"/>
      <sheetName val="R.A.B."/>
      <sheetName val="BAG_2"/>
      <sheetName val="#REF!"/>
      <sheetName val="STRUKTUR-1"/>
      <sheetName val="FINISHING"/>
      <sheetName val="har-sat"/>
      <sheetName val="MATERIAL ANALISA"/>
      <sheetName val="T. Cs Log P III"/>
      <sheetName val="DATA 2"/>
      <sheetName val="REKAP beton"/>
      <sheetName val="unitprice"/>
      <sheetName val="Sch-5"/>
      <sheetName val="AR"/>
      <sheetName val="Daft 2_1"/>
      <sheetName val="PRY02"/>
      <sheetName val="Soil Report"/>
      <sheetName val="PriceList"/>
      <sheetName val="H-BHN"/>
      <sheetName val="tabel profil"/>
      <sheetName val="P.M(Monitoring Sche)"/>
      <sheetName val="Lab Sche (Summary)."/>
      <sheetName val="2.1 受電設備棟"/>
      <sheetName val="2.2 受・防火水槽"/>
      <sheetName val="2.3 排水処理設備棟"/>
      <sheetName val="2.4 倉庫棟"/>
      <sheetName val="2.5 守衛棟"/>
      <sheetName val="TOSHIBA-Structure"/>
      <sheetName val="tidak dipakai"/>
      <sheetName val="REKAPUTAMA_R1_"/>
      <sheetName val="PRELIM"/>
      <sheetName val="RSTR"/>
      <sheetName val="RBONG"/>
      <sheetName val="BONGKARAN"/>
      <sheetName val="5-ALAT(1)"/>
      <sheetName val="lokasari-el"/>
      <sheetName val="plint"/>
      <sheetName val="Sheet"/>
      <sheetName val="CE Elec"/>
      <sheetName val="ISIAN"/>
      <sheetName val="REKAP_STRUKTUR"/>
      <sheetName val="Produksi &amp; Scedule"/>
      <sheetName val="merger"/>
      <sheetName val="1.1 ALAT TULIS KANTOR"/>
      <sheetName val="Cost Summary"/>
      <sheetName val="ALT"/>
      <sheetName val="reso"/>
      <sheetName val="Hrg.Sat"/>
      <sheetName val="SCORE_RC_Code"/>
      <sheetName val="Satuan Dasar"/>
      <sheetName val="EQT-ESTN"/>
      <sheetName val="RAB &amp; RCO OWNER VERS."/>
      <sheetName val="Kabel"/>
      <sheetName val="H-Bahan"/>
      <sheetName val="Anal"/>
      <sheetName val="Analtanah"/>
      <sheetName val="dafharbhn"/>
      <sheetName val="Anls"/>
      <sheetName val="Spec ME"/>
      <sheetName val="Analysis"/>
      <sheetName val="SheetGMP"/>
      <sheetName val="SheetGMT"/>
      <sheetName val="JADI"/>
      <sheetName val="PI"/>
      <sheetName val="anl.sa"/>
      <sheetName val="B.as"/>
      <sheetName val="TIE-INS"/>
      <sheetName val="RENPEN"/>
      <sheetName val="Dafhrg"/>
      <sheetName val="Satuan"/>
      <sheetName val="Daftarharga"/>
      <sheetName val="SHAPE"/>
      <sheetName val="rab_analisa"/>
      <sheetName val="NP (2)"/>
      <sheetName val="RAB ME"/>
      <sheetName val="S.roomToyota"/>
      <sheetName val="MVC"/>
      <sheetName val="An H.Sat Pek.Ut"/>
      <sheetName val="sliprt"/>
      <sheetName val="PERSI"/>
      <sheetName val="SITE-E"/>
      <sheetName val="MGG3"/>
      <sheetName val="BOW"/>
      <sheetName val="AN-K"/>
      <sheetName val="Wiw"/>
      <sheetName val="2017"/>
      <sheetName val="Bendung"/>
      <sheetName val="PO2"/>
      <sheetName val="Scd_RAB"/>
      <sheetName val="HRG BAHAN-UPAH"/>
      <sheetName val="Plat Lantai Trestle"/>
      <sheetName val="3-DIV2"/>
      <sheetName val="HRG SAT UPH BHN PU 2012"/>
      <sheetName val="abcdef"/>
      <sheetName val="Rencana vs Realisasi"/>
      <sheetName val="RAB (I)"/>
      <sheetName val="Df-Kuan"/>
      <sheetName val="RPP-6"/>
      <sheetName val="Posisi Biaya"/>
      <sheetName val="C_Flow"/>
      <sheetName val="H_Satuan_(2)2"/>
      <sheetName val="H_Satuan3"/>
      <sheetName val="cold_mill2"/>
      <sheetName val="Analisa_22"/>
      <sheetName val="Daftar_Subkon2"/>
      <sheetName val="Price_Biaya_Cadangan2"/>
      <sheetName val="BQ_Rekapitulasi__Akhir3"/>
      <sheetName val="Rekap_Biaya2"/>
      <sheetName val="8LT_122"/>
      <sheetName val="Cover_Daf-22"/>
      <sheetName val="A(Rev_3)1"/>
      <sheetName val="Agregat_Halus_&amp;_Kasar1"/>
      <sheetName val="Rekap_Direct_Cost1"/>
      <sheetName val="Form-3_31"/>
      <sheetName val="BOQ_KSN1"/>
      <sheetName val="HARGA_MATERIAL1"/>
      <sheetName val="ANALISA_TENDER1"/>
      <sheetName val="DC_HOT_MIX21"/>
      <sheetName val="Man_Power1"/>
      <sheetName val="Daftar_Upah1"/>
      <sheetName val="ANALISA_PEK_UMUM1"/>
      <sheetName val="Sumber_Daya1"/>
      <sheetName val="Supl_X1"/>
      <sheetName val="Daftar_Harga1"/>
      <sheetName val="RINCIAN_SD_1"/>
      <sheetName val="BQ_ARS1"/>
      <sheetName val="rekap_ahs1"/>
      <sheetName val="Daft_2_11"/>
      <sheetName val="Input_Data1"/>
      <sheetName val="플랜트_설치1"/>
      <sheetName val="BOQ_1"/>
      <sheetName val="rekap_index_eskalasi1"/>
      <sheetName val="Basic_P1"/>
      <sheetName val="HRG_BHN1"/>
      <sheetName val="SUB_TOTAL___1"/>
      <sheetName val="Harsat_Bahan1"/>
      <sheetName val="BQ_Rekapitulasi_Akhir1"/>
      <sheetName val="H_DASAR1"/>
      <sheetName val="Daft_upah,_bahan_&amp;alat1"/>
      <sheetName val="II__TAHANAN_UMUM1"/>
      <sheetName val="Fill_this_out_first___1"/>
      <sheetName val="Kuantitas_&amp;_Harga1"/>
      <sheetName val="REF_ONLY1"/>
      <sheetName val="Weight_Bridge1"/>
      <sheetName val="BQ_Rekapitulasi__Akhir4"/>
      <sheetName val="BQ_PL_1"/>
      <sheetName val="Analisa_ARS1"/>
      <sheetName val="為替レ－ト_1"/>
      <sheetName val="RAB_SEKRETARIAT_(1)1"/>
      <sheetName val="Part_A_+_B1"/>
      <sheetName val="Harga_Satuan1"/>
      <sheetName val="TE_TS_FA_LAN_MATV1"/>
      <sheetName val="ELEMENT_SUM1"/>
      <sheetName val="Rkap_Bya1"/>
      <sheetName val="???_??1"/>
      <sheetName val="CABLE_BULK1"/>
      <sheetName val="An_PLB1"/>
      <sheetName val="Orgs_Proy1"/>
      <sheetName val="bahan_1"/>
      <sheetName val="rincian_per_proyek1"/>
      <sheetName val="Harga_S_Dasar1"/>
      <sheetName val="Urai__Resap_pengikat"/>
      <sheetName val="HRG_DSR"/>
      <sheetName val="Unit_Rate"/>
      <sheetName val="B_Q_20071"/>
      <sheetName val="Combinned_&amp;_Grafic_HB1"/>
      <sheetName val="Vol__Mat_SC1"/>
      <sheetName val="Alat_&amp;_Bahan1"/>
      <sheetName val="Sat_Bah___Up"/>
      <sheetName val="cash_flow1"/>
      <sheetName val="UNIT_PRICE1"/>
      <sheetName val="supporting_data1"/>
      <sheetName val="Cover_Daf_21"/>
      <sheetName val="Price_Persiapan_dan_Penunjang1"/>
      <sheetName val="Page_11"/>
      <sheetName val="Apr_'15"/>
      <sheetName val="Aug_'14"/>
      <sheetName val="Des_'14"/>
      <sheetName val="Feb_'15"/>
      <sheetName val="Jan_'15"/>
      <sheetName val="Jul_'14"/>
      <sheetName val="Jun_'14"/>
      <sheetName val="Mar_'15"/>
      <sheetName val="Mei_'14"/>
      <sheetName val="Mei_'15"/>
      <sheetName val="Nov_'14"/>
      <sheetName val="Oct_'14"/>
      <sheetName val="Sep_'14"/>
      <sheetName val="ANALISA_KUSEN"/>
      <sheetName val="Perm__Test"/>
      <sheetName val="Analisa_Baku_ME"/>
      <sheetName val="2_101"/>
      <sheetName val="VAC_BDWN"/>
      <sheetName val="_SAT_PL"/>
      <sheetName val="ANALISA_SNI'08(ubh_bgsting)"/>
      <sheetName val="Rekap_Sal"/>
      <sheetName val="SCHEDULE_"/>
      <sheetName val="BASIC_PRICE_"/>
      <sheetName val="mA_THP_III"/>
      <sheetName val="BEBAN_P_DITAIL"/>
      <sheetName val="H__Dasar"/>
      <sheetName val="BAR_SCREEN"/>
      <sheetName val="HRG_BAHAN"/>
      <sheetName val="Conn__Lib"/>
      <sheetName val="DAFTAR_7"/>
      <sheetName val="RAB_Jalan"/>
      <sheetName val="basic_price"/>
      <sheetName val="D_79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2"/>
      <sheetName val="D_93"/>
      <sheetName val="D_94"/>
      <sheetName val="D_95"/>
      <sheetName val="D_96"/>
      <sheetName val="7_공정표"/>
      <sheetName val="Master_1_0"/>
      <sheetName val="Ope_FC"/>
      <sheetName val="Harsat_Upah"/>
      <sheetName val="Galian_batu"/>
      <sheetName val="Rekap_DKH"/>
      <sheetName val="Fill_this_out_first___2"/>
      <sheetName val="BARU-4_"/>
      <sheetName val="Master_Edit"/>
      <sheetName val="Rek_Analisa"/>
      <sheetName val="BQ_Elektrikal"/>
      <sheetName val="4-Basic_Price"/>
      <sheetName val="struktur_tdk_dipakai"/>
      <sheetName val="Isolasi_Luar"/>
      <sheetName val="Isolasi_Luar_Dalam"/>
      <sheetName val="Tanpa_Isolasi"/>
      <sheetName val="RAB_Gedung_Utama"/>
      <sheetName val="Option_List"/>
      <sheetName val="HASAT_DASAR"/>
      <sheetName val="SELISIH_HARGA"/>
      <sheetName val="R_A_B_"/>
      <sheetName val="MATERIAL_ANALISA"/>
      <sheetName val="bq_T_Abang"/>
      <sheetName val="Hrg_Satuan_&amp;_Upah"/>
      <sheetName val="P_M(Monitoring_Sche)"/>
      <sheetName val="Lab_Sche_(Summary)_"/>
      <sheetName val="2_1_受電設備棟"/>
      <sheetName val="2_2_受・防火水槽"/>
      <sheetName val="2_3_排水処理設備棟"/>
      <sheetName val="2_4_倉庫棟"/>
      <sheetName val="2_5_守衛棟"/>
      <sheetName val="LMW-PEG"/>
      <sheetName val="RINCI"/>
      <sheetName val="PNT"/>
      <sheetName val="8.4.2 Rambu"/>
      <sheetName val="Combined"/>
      <sheetName val="Front end"/>
      <sheetName val="Back End"/>
      <sheetName val="Rek-Analisa"/>
      <sheetName val="AnalisaSIPIL RIIL"/>
      <sheetName val="Sat Upah"/>
      <sheetName val="Analisa HSP"/>
      <sheetName val="Petunjuk Ngisi (2)"/>
      <sheetName val="Analisa Teknik"/>
      <sheetName val="Referensi"/>
      <sheetName val="Daftar upah &amp; material"/>
      <sheetName val="POL"/>
      <sheetName val="M+MC"/>
      <sheetName val="PO2 ok"/>
      <sheetName val="iTEM hARSAT"/>
      <sheetName val="Arsitektur"/>
      <sheetName val="DAFTAR  BESI IWF"/>
      <sheetName val="Ana"/>
      <sheetName val="ESCON"/>
      <sheetName val="Paint Type B"/>
      <sheetName val="variable"/>
      <sheetName val="UPH,BHN,ALT"/>
      <sheetName val="Harsat.Alat"/>
      <sheetName val="A-11 Steel Str"/>
      <sheetName val="A-03 Pile"/>
      <sheetName val="PERHITUNGAN QUANTITY "/>
      <sheetName val="rhsp"/>
      <sheetName val="Analisa Gabungan"/>
      <sheetName val="subbase"/>
      <sheetName val="RINCIAN"/>
      <sheetName val="EXTERNAL  (revisi 1)"/>
      <sheetName val="HS1b"/>
      <sheetName val="D.BOARD"/>
      <sheetName val="AnAlat"/>
      <sheetName val="UnitRateA.1.II"/>
      <sheetName val="Data Alat"/>
      <sheetName val="BPS"/>
      <sheetName val="RESUME"/>
      <sheetName val="WBS 2005"/>
      <sheetName val="BK-PU"/>
      <sheetName val="est proy"/>
      <sheetName val="HS"/>
      <sheetName val="CATS Codes"/>
      <sheetName val="PLANT"/>
      <sheetName val="Base Info"/>
      <sheetName val="Ana. PU"/>
      <sheetName val="HRG UPAH BAHAN"/>
      <sheetName val="D2.2"/>
      <sheetName val="MAIN BQ"/>
      <sheetName val="JBAHAN"/>
      <sheetName val="HSD_Alat"/>
      <sheetName val="HS ALAT"/>
      <sheetName val="INPUT HARGA"/>
      <sheetName val="3-DIV4"/>
      <sheetName val="Rekap Anl"/>
      <sheetName val="D2"/>
      <sheetName val="D3"/>
      <sheetName val="MPU-D4"/>
      <sheetName val="MPU-D6"/>
      <sheetName val="DIV.1"/>
      <sheetName val="REKAP ANALISA"/>
      <sheetName val="DASAR"/>
      <sheetName val="anal rab"/>
      <sheetName val="DKDH"/>
      <sheetName val="Bahan &amp; Upah 2012"/>
      <sheetName val="예산작성기준(전기)"/>
      <sheetName val="Elektrikal"/>
      <sheetName val="Uraian Pekerjaan"/>
      <sheetName val="Super"/>
      <sheetName val="HB "/>
      <sheetName val="BasicPrice"/>
      <sheetName val="UPAH&amp;BHN"/>
      <sheetName val="3"/>
      <sheetName val="4"/>
      <sheetName val="Batal"/>
      <sheetName val="A) Psiapan"/>
      <sheetName val="rekap-ans"/>
      <sheetName val="3-DIV5"/>
      <sheetName val="ganda"/>
      <sheetName val="LPA-C"/>
      <sheetName val="FORMULA"/>
      <sheetName val="ASPAL (14)"/>
      <sheetName val="AnMobilisasi"/>
      <sheetName val="Rekap _2_"/>
      <sheetName val="MASTER_BOQ"/>
      <sheetName val="Floor"/>
      <sheetName val="3.4-PIPE"/>
      <sheetName val="6. CCTV"/>
      <sheetName val="7. Data"/>
      <sheetName val="11. PMK"/>
      <sheetName val="HS. Upah"/>
      <sheetName val="Analisa Harga Satuan"/>
      <sheetName val="HALAMAN 1-60"/>
      <sheetName val="As"/>
      <sheetName val="List"/>
      <sheetName val="Indek Kemahalan"/>
      <sheetName val="Cost_Of_Fund"/>
      <sheetName val="Sch1"/>
      <sheetName val="K'9"/>
      <sheetName val="Biaya"/>
      <sheetName val="Pemindahan Penduduk "/>
      <sheetName val="TS"/>
      <sheetName val="Rekap. ME"/>
      <sheetName val="Surat Penw. "/>
      <sheetName val="Pek. Elektrikal"/>
      <sheetName val="Pek-ARS"/>
      <sheetName val="LIFT DAN TRAVELATOR"/>
      <sheetName val="Instalasi Tata Udara"/>
      <sheetName val="rekap ARS"/>
      <sheetName val="ANALISAGATE"/>
      <sheetName val="61005"/>
      <sheetName val="61006"/>
      <sheetName val="61007"/>
      <sheetName val="61008"/>
      <sheetName val="Isian Biodata"/>
      <sheetName val="HS-1"/>
      <sheetName val="W-NAD"/>
      <sheetName val="REKAP TOTAL MEPEQ "/>
      <sheetName val="REKAP PERSIAPAN"/>
      <sheetName val="Persiapan"/>
      <sheetName val="REKAP PLUMBING"/>
      <sheetName val="Air Bersih"/>
      <sheetName val="Air Panas"/>
      <sheetName val="Air Buangan"/>
      <sheetName val="Air Hujan"/>
      <sheetName val="Gas"/>
      <sheetName val="STP"/>
      <sheetName val="REKAP VAC"/>
      <sheetName val="Ventilasi"/>
      <sheetName val="Air Conditioning"/>
      <sheetName val="Chiller Plant"/>
      <sheetName val="REKAP PEMADAM"/>
      <sheetName val="Hydrant"/>
      <sheetName val="Splinker"/>
      <sheetName val="REKAP ELEKTRIKAL"/>
      <sheetName val="Grounding &amp; Penyalur petir"/>
      <sheetName val="GENSET"/>
      <sheetName val="REKAP ELEKTRONIK"/>
      <sheetName val="Fire Alarm"/>
      <sheetName val="Sound System"/>
      <sheetName val="G-Phone"/>
      <sheetName val="CCTV"/>
      <sheetName val="BAS"/>
      <sheetName val="REKAP LIFT"/>
      <sheetName val="Pengadaan"/>
      <sheetName val="Pemasangan"/>
      <sheetName val="GONDOLA"/>
      <sheetName val="ADD"/>
      <sheetName val="HRG BAHAN &amp; UPAH okk"/>
      <sheetName val="Analis Kusen okk"/>
      <sheetName val="SPKsd190518"/>
      <sheetName val="수입"/>
      <sheetName val="man_PEP"/>
      <sheetName val="Analisa copy"/>
      <sheetName val="ANALISA railing"/>
      <sheetName val="AHS TITIK ME"/>
      <sheetName val="Steel Material List"/>
      <sheetName val="BD Steel"/>
      <sheetName val="breakdown cable tray"/>
      <sheetName val="Pekerjaan Pabrik Utama"/>
      <sheetName val="Pekerjaan Pabrik Utama-Add"/>
      <sheetName val="Pekerjaan Bangunan TPS"/>
      <sheetName val="Pekerjaan Bangunan TPS (2)"/>
      <sheetName val="Pekerjaan Area Luar Jalan"/>
      <sheetName val="IV.1. Str. Office"/>
      <sheetName val="IV.2. Str. Serbaguna,GWT&amp;Wisma"/>
      <sheetName val="IV.3. Str. Gudang Rokok &amp; Promo"/>
      <sheetName val="IV.4. Str. Gudang Cengkeh"/>
      <sheetName val="IV.6. Str. R Genset"/>
      <sheetName val="IV.7. Str. Parkir Mobil"/>
      <sheetName val="IV.8. Str. Parkir Motor Kantor"/>
      <sheetName val="IV.9. Str. Parkir Motor Karyawa"/>
      <sheetName val="Harsat_El"/>
      <sheetName val="rab strktr ars print"/>
      <sheetName val="공사금액 내역 (1)"/>
      <sheetName val="96.12"/>
      <sheetName val="BISMILLAH"/>
      <sheetName val="FD"/>
      <sheetName val="GI"/>
      <sheetName val="EE (3)"/>
      <sheetName val="PAVEMENT"/>
      <sheetName val="TRAFFIC"/>
      <sheetName val="TRNS-C1"/>
      <sheetName val="Source"/>
      <sheetName val="RAB_ASRAMA_(7.A)"/>
      <sheetName val="DIV_1"/>
      <sheetName val="SAA"/>
      <sheetName val="HYPOTHESES"/>
      <sheetName val="Kode rekening Belanja"/>
      <sheetName val="Kode Rekening Pembiayaan"/>
      <sheetName val="Kode Rekening Pdapatn Kab.kota"/>
      <sheetName val="tifico"/>
      <sheetName val="rekap_konst"/>
      <sheetName val="Temporary"/>
      <sheetName val="IBASE"/>
      <sheetName val="Parem"/>
      <sheetName val="BQawal"/>
      <sheetName val="Testing"/>
      <sheetName val="21"/>
      <sheetName val="AN Tdr"/>
      <sheetName val="REKAP BQ "/>
      <sheetName val="Daf 1"/>
      <sheetName val="영업소실적"/>
      <sheetName val="Konfirm"/>
      <sheetName val="Spec1"/>
      <sheetName val="BUL"/>
      <sheetName val="Target Raker(10)"/>
      <sheetName val="KUB-01(10)"/>
      <sheetName val="bd"/>
      <sheetName val="BQ-E20-02(Rp)"/>
      <sheetName val="SCHEDULE"/>
      <sheetName val="SUM STR KNTR"/>
      <sheetName val="3-DIV3"/>
      <sheetName val="D7(1)"/>
      <sheetName val="351BQMCN"/>
      <sheetName val="BIALANG"/>
      <sheetName val="Rek.An"/>
      <sheetName val="Print"/>
      <sheetName val="Analisa Harga"/>
      <sheetName val="hrg-dsr"/>
      <sheetName val="RAP FLAT"/>
      <sheetName val="Rekap Prelim"/>
      <sheetName val="perhit.alat"/>
      <sheetName val="name"/>
      <sheetName val="Formula Paket A"/>
      <sheetName val="AHS"/>
      <sheetName val="Z"/>
      <sheetName val="MT_an"/>
      <sheetName val="schalt"/>
      <sheetName val="schtng"/>
      <sheetName val="schbhn"/>
      <sheetName val=""/>
      <sheetName val="pek tanah utk irigasi"/>
      <sheetName val="Uba"/>
      <sheetName val="DaftarHS"/>
      <sheetName val="Enc14"/>
      <sheetName val="HD ALAT"/>
      <sheetName val="New MADC"/>
      <sheetName val="Hrg Sat"/>
      <sheetName val="MAPP"/>
      <sheetName val="610.04a"/>
      <sheetName val="Sales Parameter"/>
      <sheetName val="PRIST LIST"/>
      <sheetName val="H-SAT"/>
      <sheetName val="Param"/>
      <sheetName val="1.B"/>
      <sheetName val="daya"/>
      <sheetName val="SIMPRO(AGST)"/>
      <sheetName val="Analisa SNI STANDART "/>
      <sheetName val="% Prog"/>
      <sheetName val="Sum_IF1"/>
      <sheetName val="U__div_21"/>
      <sheetName val="Grand_Sum_BT1"/>
      <sheetName val="Analisa_RAP1"/>
      <sheetName val="______1"/>
      <sheetName val="RBP__21"/>
      <sheetName val="REKAP_beton"/>
      <sheetName val="REKAP_ARSITEKTUR_"/>
      <sheetName val="HAl_27"/>
      <sheetName val="L__Hr"/>
      <sheetName val="master_schedule"/>
      <sheetName val="Rev__RBP-KP"/>
      <sheetName val="Rev_RBP-1_"/>
      <sheetName val="Cable_Data_from_Attachment-C"/>
      <sheetName val="Daft_2_12"/>
      <sheetName val="AHS_Aspal"/>
      <sheetName val="BQ_Rekapitulasi_Akhir2"/>
      <sheetName val="anal_P"/>
      <sheetName val="Pen_Macadam"/>
      <sheetName val="pry_05_Pegawai"/>
      <sheetName val="Jadwal_Kerja_Bln"/>
      <sheetName val="8_4_2_Rambu"/>
      <sheetName val="Rek_An"/>
      <sheetName val="Formula_Paket_A"/>
      <sheetName val="Front_end"/>
      <sheetName val="Back_End"/>
      <sheetName val="RAB_(I)"/>
      <sheetName val="pek_tanah_utk_irigasi"/>
      <sheetName val="anl_sa"/>
      <sheetName val="B_as"/>
      <sheetName val="Hrg_Sat"/>
      <sheetName val="Satuan_Dasar"/>
      <sheetName val="tabel_profil"/>
      <sheetName val="Cost_Summary"/>
      <sheetName val="A+Supl_"/>
      <sheetName val="Rev_Type"/>
      <sheetName val="Anl_+"/>
      <sheetName val="Rinc_Ged_A_(G_Utama)"/>
      <sheetName val="Signage_Detail"/>
      <sheetName val="sat_dasar"/>
      <sheetName val="UnitRateA_1_II"/>
      <sheetName val="S_roomToyota"/>
      <sheetName val="PRY_01-1"/>
      <sheetName val="DATA_2"/>
      <sheetName val="Calcu_02"/>
      <sheetName val="An_H_Sat_Pek_Ut"/>
      <sheetName val="Data_Alat"/>
      <sheetName val="LEP AWAL DES 11"/>
      <sheetName val="Salary"/>
      <sheetName val="IDC-RUSUN"/>
      <sheetName val="RAB "/>
      <sheetName val="etraksi"/>
      <sheetName val="****00"/>
      <sheetName val="Notes"/>
      <sheetName val="B"/>
      <sheetName val="Ahs.2"/>
      <sheetName val="Ahs.1"/>
      <sheetName val="Lap. Minggu 81 (JUNI)"/>
      <sheetName val="TEST CASE"/>
      <sheetName val="anl hsmpu"/>
      <sheetName val="RBP- 2"/>
      <sheetName val="anal Lamp 4a"/>
      <sheetName val="RAB-SPL2"/>
      <sheetName val="RWD-02"/>
      <sheetName val="RekapLEP"/>
      <sheetName val="gtrinh"/>
      <sheetName val="Balok"/>
      <sheetName val="PC"/>
      <sheetName val="Standar Detail"/>
      <sheetName val="Qty_pile"/>
      <sheetName val="Steel_slab"/>
      <sheetName val="Steel_tank"/>
      <sheetName val="Steel_wall"/>
      <sheetName val="LAP. MINGG"/>
      <sheetName val="XLR_NoRangeSheet"/>
      <sheetName val="HARGA DSR"/>
      <sheetName val="Reference"/>
      <sheetName val="B_U"/>
      <sheetName val="BREAKER"/>
      <sheetName val="TOEVOER"/>
      <sheetName val="Rekap-Alat"/>
      <sheetName val="analisa print"/>
      <sheetName val="Upah bhn mat"/>
      <sheetName val="ANL"/>
      <sheetName val="tblpAKET-1_2"/>
      <sheetName val="Volume"/>
      <sheetName val="DATA LUAS"/>
      <sheetName val="lamp. 12"/>
      <sheetName val="REKAP SPENT CATALYS"/>
      <sheetName val="GRAND REKAP"/>
      <sheetName val="BANGUNAN"/>
      <sheetName val="mat&amp;upah"/>
      <sheetName val="ANGGARAN"/>
      <sheetName val="RKP 01"/>
      <sheetName val="DRAFT KONSUMEN"/>
      <sheetName val="Foundation"/>
      <sheetName val="hARGA SAT"/>
      <sheetName val="RAB VOL"/>
      <sheetName val="analisa nya"/>
      <sheetName val="RAB PENAWARAN"/>
      <sheetName val="HSP dengan Alat"/>
      <sheetName val="Material List T 55 M "/>
      <sheetName val="Statement"/>
      <sheetName val="L-Mechanical"/>
      <sheetName val="REKAP RAP"/>
      <sheetName val="K - Drywall-Presd"/>
      <sheetName val="extern"/>
      <sheetName val="MC"/>
      <sheetName val="Rek. Mob"/>
      <sheetName val="lamp 9"/>
      <sheetName val="ANALALAT"/>
      <sheetName val="BQ1"/>
      <sheetName val="단가"/>
      <sheetName val="시설물일위"/>
      <sheetName val="수목데이타"/>
      <sheetName val="99노임기준"/>
      <sheetName val="단가대비표"/>
      <sheetName val="일위대가"/>
      <sheetName val="10.1 (1)"/>
      <sheetName val="10.1 (2)"/>
      <sheetName val="10.1 (3)"/>
      <sheetName val="10.1 (4)"/>
      <sheetName val="10.1 (5)"/>
      <sheetName val="Rutin"/>
      <sheetName val="화재 탐지 설비"/>
      <sheetName val="JUCKEYK"/>
      <sheetName val="DSBDY"/>
      <sheetName val="CBD-PRICE"/>
      <sheetName val="2000전체분"/>
      <sheetName val="2000년1차"/>
      <sheetName val="투찰"/>
      <sheetName val="D5"/>
      <sheetName val="1.REK"/>
      <sheetName val="DATE"/>
      <sheetName val="PL (MONTHLY)"/>
      <sheetName val="Cover-01"/>
      <sheetName val="Mobilindo"/>
      <sheetName val="L.BA blok"/>
      <sheetName val="Proyeksi"/>
      <sheetName val="Trading Comps"/>
      <sheetName val="Valuation"/>
      <sheetName val="Supporting"/>
      <sheetName val="GSMTOWER"/>
      <sheetName val="COGMPL"/>
      <sheetName val="tbl_tarip"/>
      <sheetName val="Produksi_&amp;_Scedule"/>
      <sheetName val="PL_(MONTHLY)"/>
      <sheetName val="L_BA_blok"/>
      <sheetName val="Trading_Comps"/>
      <sheetName val="AnalisaSIPIL_RIIL"/>
      <sheetName val="HRG_BAHAN_&amp;_UPAH_okk"/>
      <sheetName val="Analis_Kusen_okk"/>
      <sheetName val="bahan_upah"/>
      <sheetName val="1_1_ALAT_TULIS_KANTOR"/>
      <sheetName val="tidak_dipakai"/>
      <sheetName val="HARGA_ALAT"/>
      <sheetName val="AGG,_C"/>
      <sheetName val="Rawat Inap"/>
      <sheetName val="Bab10"/>
      <sheetName val="BHN1"/>
      <sheetName val="form evaluasi"/>
      <sheetName val="Upah+Bahan"/>
      <sheetName val="data-pendukung"/>
      <sheetName val="ASat"/>
      <sheetName val="6.PEK ASPAL"/>
      <sheetName val="TSS"/>
      <sheetName val="____00"/>
      <sheetName val="GH Quantity"/>
      <sheetName val="Gal_Jack Hammer"/>
      <sheetName val="HPP X Q'TY"/>
      <sheetName val="RINCIAN-SC"/>
      <sheetName val="Terb1"/>
      <sheetName val="U&amp;B"/>
      <sheetName val="coef"/>
      <sheetName val="H_Satuan_(2)3"/>
      <sheetName val="H_Satuan4"/>
      <sheetName val="cold_mill3"/>
      <sheetName val="Daftar_Subkon3"/>
      <sheetName val="Rekap_Biaya3"/>
      <sheetName val="Analisa_23"/>
      <sheetName val="Price_Biaya_Cadangan3"/>
      <sheetName val="BQ_Rekapitulasi__Akhir5"/>
      <sheetName val="Cover_Daf-23"/>
      <sheetName val="8LT_123"/>
      <sheetName val="A(Rev_3)2"/>
      <sheetName val="Agregat_Halus_&amp;_Kasar2"/>
      <sheetName val="Rekap_Direct_Cost2"/>
      <sheetName val="Form-3_32"/>
      <sheetName val="Sumber_Daya2"/>
      <sheetName val="Supl_X2"/>
      <sheetName val="ANALISA_TENDER2"/>
      <sheetName val="HARGA_MATERIAL2"/>
      <sheetName val="Daftar_Harga2"/>
      <sheetName val="BOQ_KSN2"/>
      <sheetName val="DC_HOT_MIX22"/>
      <sheetName val="Man_Power2"/>
      <sheetName val="Daftar_Upah2"/>
      <sheetName val="ANALISA_PEK_UMUM2"/>
      <sheetName val="RINCIAN_SD_2"/>
      <sheetName val="BQ_ARS2"/>
      <sheetName val="BQ_Rekapitulasi_Akhir3"/>
      <sheetName val="플랜트_설치2"/>
      <sheetName val="HRG_BHN2"/>
      <sheetName val="SUB_TOTAL___2"/>
      <sheetName val="Input_Data2"/>
      <sheetName val="Rkap_Bya2"/>
      <sheetName val="HAl_271"/>
      <sheetName val="H_DASAR2"/>
      <sheetName val="rekap_ahs2"/>
      <sheetName val="Weight_Bridge2"/>
      <sheetName val="Harga_Satuan2"/>
      <sheetName val="BQ_Rekapitulasi__Akhir6"/>
      <sheetName val="Produksi_&amp;_Scedule1"/>
      <sheetName val="mA_THP_III1"/>
      <sheetName val="PL_(MONTHLY)1"/>
      <sheetName val="Galian_batu1"/>
      <sheetName val="BOQ_2"/>
      <sheetName val="Price_Persiapan_dan_Penunjang2"/>
      <sheetName val="TE_TS_FA_LAN_MATV2"/>
      <sheetName val="Cable_Data_from_Attachment-C1"/>
      <sheetName val="REF_ONLY2"/>
      <sheetName val="BQ_PL_2"/>
      <sheetName val="Daft_upah,_bahan_&amp;alat2"/>
      <sheetName val="Harsat_Bahan2"/>
      <sheetName val="Kuantitas_&amp;_Harga2"/>
      <sheetName val="UNIT_PRICE2"/>
      <sheetName val="supporting_data2"/>
      <sheetName val="L_BA_blok1"/>
      <sheetName val="cash_flow2"/>
      <sheetName val="Trading_Comps1"/>
      <sheetName val="AnalisaSIPIL_RIIL1"/>
      <sheetName val="HRG_BAHAN_&amp;_UPAH_okk1"/>
      <sheetName val="Analis_Kusen_okk1"/>
      <sheetName val="bahan_2"/>
      <sheetName val="rincian_per_proyek2"/>
      <sheetName val="rekap_index_eskalasi2"/>
      <sheetName val="Basic_P2"/>
      <sheetName val="Fill_this_out_first___3"/>
      <sheetName val="RAB_SEKRETARIAT_(1)2"/>
      <sheetName val="Harga_S_Dasar2"/>
      <sheetName val="ELEMENT_SUM2"/>
      <sheetName val="???_??2"/>
      <sheetName val="CABLE_BULK2"/>
      <sheetName val="An_PLB2"/>
      <sheetName val="Unit_Rate1"/>
      <sheetName val="Sat_Bah___Up1"/>
      <sheetName val="_SAT_PL1"/>
      <sheetName val="Grand_Sum_BT2"/>
      <sheetName val="Cover_Daf_22"/>
      <sheetName val="Analisa_ARS2"/>
      <sheetName val="HRG_DSR1"/>
      <sheetName val="Sum_IF2"/>
      <sheetName val="ANALISA_SNI'08(ubh_bgsting)1"/>
      <sheetName val="為替レ－ト_2"/>
      <sheetName val="B_Q_20072"/>
      <sheetName val="Rekap_Sal1"/>
      <sheetName val="II__TAHANAN_UMUM2"/>
      <sheetName val="SCHEDULE_1"/>
      <sheetName val="U__div_22"/>
      <sheetName val="Analisa_RAP2"/>
      <sheetName val="BASIC_PRICE_1"/>
      <sheetName val="Vol__Mat_SC2"/>
      <sheetName val="Combinned_&amp;_Grafic_HB2"/>
      <sheetName val="Perm__Test1"/>
      <sheetName val="2_102"/>
      <sheetName val="Alat_&amp;_Bahan2"/>
      <sheetName val="Analisa_Baku_ME1"/>
      <sheetName val="Page_12"/>
      <sheetName val="Jadwal_Kerja_Bln1"/>
      <sheetName val="Harsat_Upah1"/>
      <sheetName val="VAC_BDWN1"/>
      <sheetName val="RAB_Jalan1"/>
      <sheetName val="basic_price1"/>
      <sheetName val="Orgs_Proy2"/>
      <sheetName val="bq_T_Abang1"/>
      <sheetName val="Master_Edit1"/>
      <sheetName val="Rek_Analisa1"/>
      <sheetName val="BARU-4_1"/>
      <sheetName val="RBP__22"/>
      <sheetName val="Conn__Lib1"/>
      <sheetName val="AHS_Aspal1"/>
      <sheetName val="Part_A_+_B2"/>
      <sheetName val="Urai__Resap_pengikat1"/>
      <sheetName val="BQ_Rekapitulasi_Akhir4"/>
      <sheetName val="BQ_Elektrikal1"/>
      <sheetName val="Hrg_Sat1"/>
      <sheetName val="Fill_this_out_first___4"/>
      <sheetName val="DAFTAR_71"/>
      <sheetName val="Ope_FC1"/>
      <sheetName val="Rekap_DKH1"/>
      <sheetName val="REKAP_ARSITEKTUR_1"/>
      <sheetName val="tabel_profil1"/>
      <sheetName val="Cost_Summary1"/>
      <sheetName val="Apr_'151"/>
      <sheetName val="Aug_'141"/>
      <sheetName val="Des_'141"/>
      <sheetName val="Feb_'151"/>
      <sheetName val="Jan_'151"/>
      <sheetName val="Jul_'141"/>
      <sheetName val="Jun_'141"/>
      <sheetName val="Mar_'151"/>
      <sheetName val="Mei_'141"/>
      <sheetName val="Mei_'151"/>
      <sheetName val="Nov_'141"/>
      <sheetName val="Oct_'141"/>
      <sheetName val="Sep_'141"/>
      <sheetName val="D_791"/>
      <sheetName val="D_811"/>
      <sheetName val="D_821"/>
      <sheetName val="D_831"/>
      <sheetName val="D_841"/>
      <sheetName val="D_851"/>
      <sheetName val="D_861"/>
      <sheetName val="D_871"/>
      <sheetName val="D_881"/>
      <sheetName val="D_891"/>
      <sheetName val="D_921"/>
      <sheetName val="D_931"/>
      <sheetName val="D_941"/>
      <sheetName val="D_951"/>
      <sheetName val="D_961"/>
      <sheetName val="7_공정표1"/>
      <sheetName val="Master_1_01"/>
      <sheetName val="Hrg_Satuan_&amp;_Upah1"/>
      <sheetName val="4-Basic_Price1"/>
      <sheetName val="struktur_tdk_dipakai1"/>
      <sheetName val="bahan_upah1"/>
      <sheetName val="rekap_konst1"/>
      <sheetName val="Satuan_Dasar1"/>
      <sheetName val="1_1_ALAT_TULIS_KANTOR1"/>
      <sheetName val="ANALISA_KUSEN1"/>
      <sheetName val="REKAP_beton1"/>
      <sheetName val="A+Supl_1"/>
      <sheetName val="Anl_+1"/>
      <sheetName val="tidak_dipakai1"/>
      <sheetName val="Rev_Type1"/>
      <sheetName val="HARGA_ALAT1"/>
      <sheetName val="AGG,_C1"/>
      <sheetName val="Rinc_Ged_A_(G_Utama)1"/>
      <sheetName val="Signage_Detail1"/>
      <sheetName val="NP_(2)"/>
      <sheetName val="Analisa_SNI_STANDART_"/>
      <sheetName val="%_Prog"/>
      <sheetName val="REKAP_PAGAR_DEPAN"/>
      <sheetName val="REKAP_LOKAL"/>
      <sheetName val="REKAP_PAGAR_SAMPING"/>
      <sheetName val="REKAP_GERBANG"/>
      <sheetName val="RAB_&amp;_RCO_OWNER_VERS_"/>
      <sheetName val="HS_ALAT"/>
      <sheetName val="H_Satuan_(2)4"/>
      <sheetName val="H_Satuan5"/>
      <sheetName val="cold_mill4"/>
      <sheetName val="Daftar_Subkon4"/>
      <sheetName val="Rekap_Biaya4"/>
      <sheetName val="Analisa_24"/>
      <sheetName val="Price_Biaya_Cadangan4"/>
      <sheetName val="BQ_Rekapitulasi__Akhir7"/>
      <sheetName val="Cover_Daf-24"/>
      <sheetName val="8LT_124"/>
      <sheetName val="A(Rev_3)3"/>
      <sheetName val="Agregat_Halus_&amp;_Kasar3"/>
      <sheetName val="Rekap_Direct_Cost3"/>
      <sheetName val="Form-3_33"/>
      <sheetName val="Sumber_Daya3"/>
      <sheetName val="Supl_X3"/>
      <sheetName val="ANALISA_TENDER3"/>
      <sheetName val="HARGA_MATERIAL3"/>
      <sheetName val="Daftar_Harga3"/>
      <sheetName val="BOQ_KSN3"/>
      <sheetName val="DC_HOT_MIX23"/>
      <sheetName val="Man_Power3"/>
      <sheetName val="Daftar_Upah3"/>
      <sheetName val="ANALISA_PEK_UMUM3"/>
      <sheetName val="RINCIAN_SD_3"/>
      <sheetName val="BQ_ARS3"/>
      <sheetName val="BQ_Rekapitulasi_Akhir5"/>
      <sheetName val="플랜트_설치3"/>
      <sheetName val="HRG_BHN3"/>
      <sheetName val="SUB_TOTAL___3"/>
      <sheetName val="Input_Data3"/>
      <sheetName val="Rkap_Bya3"/>
      <sheetName val="HAl_272"/>
      <sheetName val="H_DASAR3"/>
      <sheetName val="rekap_ahs3"/>
      <sheetName val="Weight_Bridge3"/>
      <sheetName val="Harga_Satuan3"/>
      <sheetName val="BQ_Rekapitulasi__Akhir8"/>
      <sheetName val="Produksi_&amp;_Scedule2"/>
      <sheetName val="mA_THP_III2"/>
      <sheetName val="PL_(MONTHLY)2"/>
      <sheetName val="Galian_batu2"/>
      <sheetName val="BOQ_3"/>
      <sheetName val="Price_Persiapan_dan_Penunjang3"/>
      <sheetName val="TE_TS_FA_LAN_MATV3"/>
      <sheetName val="Cable_Data_from_Attachment-C2"/>
      <sheetName val="REF_ONLY3"/>
      <sheetName val="BQ_PL_3"/>
      <sheetName val="Daft_upah,_bahan_&amp;alat3"/>
      <sheetName val="Harsat_Bahan3"/>
      <sheetName val="Kuantitas_&amp;_Harga3"/>
      <sheetName val="UNIT_PRICE3"/>
      <sheetName val="supporting_data3"/>
      <sheetName val="L_BA_blok2"/>
      <sheetName val="cash_flow3"/>
      <sheetName val="Trading_Comps2"/>
      <sheetName val="AnalisaSIPIL_RIIL2"/>
      <sheetName val="HRG_BAHAN_&amp;_UPAH_okk2"/>
      <sheetName val="Analis_Kusen_okk2"/>
      <sheetName val="bahan_3"/>
      <sheetName val="rincian_per_proyek3"/>
      <sheetName val="rekap_index_eskalasi3"/>
      <sheetName val="Basic_P3"/>
      <sheetName val="Fill_this_out_first___5"/>
      <sheetName val="RAB_SEKRETARIAT_(1)3"/>
      <sheetName val="Harga_S_Dasar3"/>
      <sheetName val="ELEMENT_SUM3"/>
      <sheetName val="???_??3"/>
      <sheetName val="CABLE_BULK3"/>
      <sheetName val="An_PLB3"/>
      <sheetName val="Unit_Rate2"/>
      <sheetName val="Sat_Bah___Up2"/>
      <sheetName val="_SAT_PL2"/>
      <sheetName val="Grand_Sum_BT3"/>
      <sheetName val="Daft_2_13"/>
      <sheetName val="Cover_Daf_23"/>
      <sheetName val="Analisa_ARS3"/>
      <sheetName val="HRG_DSR2"/>
      <sheetName val="Sum_IF3"/>
      <sheetName val="ANALISA_SNI'08(ubh_bgsting)2"/>
      <sheetName val="為替レ－ト_3"/>
      <sheetName val="B_Q_20073"/>
      <sheetName val="Rekap_Sal2"/>
      <sheetName val="II__TAHANAN_UMUM3"/>
      <sheetName val="SCHEDULE_2"/>
      <sheetName val="U__div_23"/>
      <sheetName val="Analisa_RAP3"/>
      <sheetName val="BASIC_PRICE_2"/>
      <sheetName val="Vol__Mat_SC3"/>
      <sheetName val="Combinned_&amp;_Grafic_HB3"/>
      <sheetName val="Perm__Test2"/>
      <sheetName val="2_103"/>
      <sheetName val="Alat_&amp;_Bahan3"/>
      <sheetName val="Analisa_Baku_ME2"/>
      <sheetName val="Page_13"/>
      <sheetName val="Jadwal_Kerja_Bln2"/>
      <sheetName val="Harsat_Upah2"/>
      <sheetName val="VAC_BDWN2"/>
      <sheetName val="RAB_Jalan2"/>
      <sheetName val="basic_price2"/>
      <sheetName val="Orgs_Proy3"/>
      <sheetName val="bq_T_Abang2"/>
      <sheetName val="Master_Edit2"/>
      <sheetName val="Rek_Analisa2"/>
      <sheetName val="BARU-4_2"/>
      <sheetName val="RBP__23"/>
      <sheetName val="Conn__Lib2"/>
      <sheetName val="AHS_Aspal2"/>
      <sheetName val="Part_A_+_B3"/>
      <sheetName val="Urai__Resap_pengikat2"/>
      <sheetName val="BQ_Rekapitulasi_Akhir6"/>
      <sheetName val="BQ_Elektrikal2"/>
      <sheetName val="Hrg_Sat2"/>
      <sheetName val="______2"/>
      <sheetName val="Fill_this_out_first___6"/>
      <sheetName val="DAFTAR_72"/>
      <sheetName val="Ope_FC2"/>
      <sheetName val="Rekap_DKH2"/>
      <sheetName val="REKAP_ARSITEKTUR_2"/>
      <sheetName val="tabel_profil2"/>
      <sheetName val="Cost_Summary2"/>
      <sheetName val="Apr_'152"/>
      <sheetName val="Aug_'142"/>
      <sheetName val="Des_'142"/>
      <sheetName val="Feb_'152"/>
      <sheetName val="Jan_'152"/>
      <sheetName val="Jul_'142"/>
      <sheetName val="Jun_'142"/>
      <sheetName val="Mar_'152"/>
      <sheetName val="Mei_'142"/>
      <sheetName val="Mei_'152"/>
      <sheetName val="Nov_'142"/>
      <sheetName val="Oct_'142"/>
      <sheetName val="Sep_'142"/>
      <sheetName val="D_792"/>
      <sheetName val="D_812"/>
      <sheetName val="D_822"/>
      <sheetName val="D_832"/>
      <sheetName val="D_842"/>
      <sheetName val="D_852"/>
      <sheetName val="D_862"/>
      <sheetName val="D_872"/>
      <sheetName val="D_882"/>
      <sheetName val="D_892"/>
      <sheetName val="D_922"/>
      <sheetName val="D_932"/>
      <sheetName val="D_942"/>
      <sheetName val="D_952"/>
      <sheetName val="D_962"/>
      <sheetName val="7_공정표2"/>
      <sheetName val="Master_1_02"/>
      <sheetName val="Hrg_Satuan_&amp;_Upah2"/>
      <sheetName val="4-Basic_Price2"/>
      <sheetName val="struktur_tdk_dipakai2"/>
      <sheetName val="bahan_upah2"/>
      <sheetName val="rekap_konst2"/>
      <sheetName val="Satuan_Dasar2"/>
      <sheetName val="1_1_ALAT_TULIS_KANTOR2"/>
      <sheetName val="ANALISA_KUSEN2"/>
      <sheetName val="REKAP_beton2"/>
      <sheetName val="A+Supl_2"/>
      <sheetName val="Anl_+2"/>
      <sheetName val="tidak_dipakai2"/>
      <sheetName val="Rev_Type2"/>
      <sheetName val="HARGA_ALAT2"/>
      <sheetName val="AGG,_C2"/>
      <sheetName val="Rinc_Ged_A_(G_Utama)2"/>
      <sheetName val="Signage_Detail2"/>
      <sheetName val="NP_(2)1"/>
      <sheetName val="L__Hr1"/>
      <sheetName val="Analisa_SNI_STANDART_1"/>
      <sheetName val="%_Prog1"/>
      <sheetName val="master_schedule1"/>
      <sheetName val="Calcu_021"/>
      <sheetName val="REKAP_PAGAR_DEPAN1"/>
      <sheetName val="REKAP_LOKAL1"/>
      <sheetName val="REKAP_PAGAR_SAMPING1"/>
      <sheetName val="REKAP_GERBANG1"/>
      <sheetName val="P_M(Monitoring_Sche)1"/>
      <sheetName val="Lab_Sche_(Summary)_1"/>
      <sheetName val="2_1_受電設備棟1"/>
      <sheetName val="2_2_受・防火水槽1"/>
      <sheetName val="2_3_排水処理設備棟1"/>
      <sheetName val="2_4_倉庫棟1"/>
      <sheetName val="2_5_守衛棟1"/>
      <sheetName val="RAB_&amp;_RCO_OWNER_VERS_1"/>
      <sheetName val="HRG_BAHAN1"/>
      <sheetName val="Isolasi_Luar1"/>
      <sheetName val="Isolasi_Luar_Dalam1"/>
      <sheetName val="Tanpa_Isolasi1"/>
      <sheetName val="RAB_Gedung_Utama1"/>
      <sheetName val="Option_List1"/>
      <sheetName val="HASAT_DASAR1"/>
      <sheetName val="SELISIH_HARGA1"/>
      <sheetName val="R_A_B_1"/>
      <sheetName val="MATERIAL_ANALISA1"/>
      <sheetName val="BEBAN_P_DITAIL1"/>
      <sheetName val="H__Dasar1"/>
      <sheetName val="BAR_SCREEN1"/>
      <sheetName val="HS_ALAT1"/>
      <sheetName val="Hrg Satuan"/>
      <sheetName val="Prod.Alat"/>
      <sheetName val="Rek.Cianten3"/>
      <sheetName val="Meto"/>
      <sheetName val="1. Rekap A"/>
      <sheetName val="BIIL ASLI"/>
      <sheetName val="DATUM"/>
      <sheetName val="ARP-7"/>
      <sheetName val="Quary"/>
      <sheetName val="SUM-VOL"/>
      <sheetName val="RBP.4"/>
      <sheetName val="HSD (Rate)"/>
      <sheetName val="RBP.3"/>
      <sheetName val="Lamp. 1 "/>
      <sheetName val="Lamp. 2"/>
      <sheetName val="Lap__Minggu_81_(JUNI)"/>
      <sheetName val="bilangan"/>
      <sheetName val="DAF-BAHAN"/>
      <sheetName val="Analisa Tend"/>
      <sheetName val="bhn-upah"/>
      <sheetName val="sai"/>
      <sheetName val="5-Peralatan"/>
      <sheetName val="Tabel HSP"/>
      <sheetName val="Kerja"/>
      <sheetName val="Jm"/>
      <sheetName val="Upah&amp; Bahan"/>
      <sheetName val="Analisa Upah &amp; Bahan Plum"/>
      <sheetName val="div3"/>
      <sheetName val="REKAPITULASI"/>
      <sheetName val="SCD_ADD I"/>
      <sheetName val="MU2"/>
      <sheetName val="List Material"/>
      <sheetName val="HASAT"/>
      <sheetName val="Master"/>
      <sheetName val="Encl -14A"/>
      <sheetName val="Encl-7"/>
      <sheetName val="SUM-IF"/>
      <sheetName val="SCH12"/>
      <sheetName val="Sewa Alat"/>
      <sheetName val="Bill Item Ac"/>
      <sheetName val="Lift"/>
      <sheetName val="Khusus"/>
      <sheetName val="Electrical"/>
      <sheetName val="EARTH"/>
      <sheetName val="Balok_1"/>
      <sheetName val="Alat PL"/>
      <sheetName val="SAT-BHN"/>
      <sheetName val="PEKERJAAN"/>
      <sheetName val="Harga Satuan Bahan "/>
      <sheetName val="bhn,uph,alt"/>
      <sheetName val="F.1 1.G.ST.1A"/>
      <sheetName val="UPAH &amp; BHN ARS"/>
      <sheetName val="B - Norelec"/>
      <sheetName val="DAF-9"/>
      <sheetName val="IPA1"/>
      <sheetName val="IB"/>
      <sheetName val="41,9&amp;36,3"/>
      <sheetName val="HARGA-UPAH"/>
      <sheetName val="BILAL2"/>
      <sheetName val="dasboard"/>
      <sheetName val="LMKC"/>
      <sheetName val="Laba JO"/>
      <sheetName val="LINK-MAST. BASIC PRICE"/>
      <sheetName val="Data Teknik"/>
      <sheetName val="Factors"/>
      <sheetName val="PTMELINT (AC-WC)"/>
      <sheetName val="MgN"/>
      <sheetName val="I-KAMAR"/>
      <sheetName val="backup_mc_0"/>
      <sheetName val="bahan_SNI"/>
      <sheetName val="Harga_Dasar"/>
      <sheetName val="ANALISA_SNI'07(Bangli)"/>
      <sheetName val="HSBU_ANA"/>
      <sheetName val="RAB_1"/>
      <sheetName val="RAB_Kantin"/>
      <sheetName val="RAB_Rektorat"/>
      <sheetName val="RAB_Masjid"/>
      <sheetName val="RAB_Gd_Kuliah"/>
      <sheetName val="RAB_Asrama_Putri"/>
      <sheetName val="RAB_Asrama_Putra"/>
      <sheetName val="RAB_Cottage_45"/>
      <sheetName val="RAB_Cottage_70"/>
      <sheetName val="RAB_Cottage_140"/>
      <sheetName val="PEMBESIAN_BALOK_INDUK!"/>
      <sheetName val="ARSUtM_"/>
      <sheetName val="Analisa_ME_"/>
      <sheetName val="DAFTAR_BESI_KANAL_C_SIKU"/>
      <sheetName val="M_Pekerjaan"/>
      <sheetName val="iTEM_hARSAT"/>
      <sheetName val="DAFTAR__BESI_IWF"/>
      <sheetName val="MC_DPU_BI"/>
      <sheetName val="Paint_Type_B"/>
      <sheetName val="Harsat_Alat"/>
      <sheetName val="A-11_Steel_Str"/>
      <sheetName val="A-03_Pile"/>
      <sheetName val="PERHITUNGAN_QUANTITY_"/>
      <sheetName val="Analisa_Gabungan"/>
      <sheetName val="EXTERNAL__(revisi_1)"/>
      <sheetName val="D_BOARD"/>
      <sheetName val="WBS_2005"/>
      <sheetName val="est_proy"/>
      <sheetName val="T__Cs_Log_P_III"/>
      <sheetName val="CATS_Codes"/>
      <sheetName val="B_UMUM"/>
      <sheetName val="Base_Info"/>
      <sheetName val="Ana__PU"/>
      <sheetName val="HRG_UPAH_BAHAN"/>
      <sheetName val="D2_2"/>
      <sheetName val="MAIN_BQ"/>
      <sheetName val="RAB_ME"/>
      <sheetName val="HRG_SAT_UPH_BHN_PU_2012"/>
      <sheetName val="Spec_ME"/>
      <sheetName val="Analisa_BOW_07"/>
      <sheetName val="HRG_BAHAN-UPAH"/>
      <sheetName val="Plat_Lantai_Trestle"/>
      <sheetName val="Rencana_vs_Realisasi"/>
      <sheetName val="Posisi_Biaya"/>
      <sheetName val="Daftar_upah_&amp;_material"/>
      <sheetName val="Analisa_Teknik"/>
      <sheetName val="Petunjuk_Ngisi_(2)"/>
      <sheetName val="UPBH_AB"/>
      <sheetName val="@nalisa_E"/>
      <sheetName val="Soil_Report"/>
      <sheetName val="INPUT_HARGA"/>
      <sheetName val="Rekap_Anl"/>
      <sheetName val="REKAP_ANALISA"/>
      <sheetName val="anal_rab"/>
      <sheetName val="Bahan_&amp;_Upah_2012"/>
      <sheetName val="Uraian_Pekerjaan"/>
      <sheetName val="B.T"/>
      <sheetName val="Section 2 MastlisteRev02"/>
      <sheetName val="URTEK"/>
      <sheetName val="HarAlat"/>
      <sheetName val="DIV_12"/>
      <sheetName val="Faktor Konversi"/>
      <sheetName val="MARK UP"/>
      <sheetName val="Rekap Rutin"/>
      <sheetName val="Rekap Rutin Jembatan"/>
      <sheetName val="BAJA TUL"/>
      <sheetName val="REKAP AHSP.A"/>
      <sheetName val="Data Keu"/>
      <sheetName val="Lembar 1_2_2"/>
      <sheetName val="trans"/>
      <sheetName val="Bldg"/>
      <sheetName val="DAF-5"/>
      <sheetName val="FLAF&amp;PARTSI"/>
      <sheetName val="Bangunan Utama"/>
      <sheetName val="MEJA"/>
      <sheetName val="Rumus"/>
      <sheetName val="ANalisa "/>
      <sheetName val="JAN"/>
      <sheetName val="harga bahan"/>
      <sheetName val="HPS Demak"/>
      <sheetName val="HRGA SATUAN UPAH-BAHAN"/>
      <sheetName val="UNIT FAN"/>
      <sheetName val="Cco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/>
      <sheetData sheetId="1606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k up"/>
      <sheetName val="BOQ-PEMBANGUNAN"/>
      <sheetName val="BOQ"/>
      <sheetName val="ALAT"/>
      <sheetName val="BASIC"/>
      <sheetName val="PROD-MAT"/>
      <sheetName val="DIV-1"/>
      <sheetName val="DIV-2"/>
      <sheetName val="DIV-3"/>
      <sheetName val="DIV-4"/>
      <sheetName val="DIV-5"/>
      <sheetName val="DIV-6"/>
      <sheetName val="DIV-7"/>
      <sheetName val="DIV-8"/>
      <sheetName val="DIV-8 (2)"/>
      <sheetName val="paping"/>
      <sheetName val="A"/>
      <sheetName val="DIV2"/>
      <sheetName val="DIV5"/>
      <sheetName val="HRG BAHAN"/>
      <sheetName val="Analisa BOW 07"/>
      <sheetName val="BASIC PRICE "/>
      <sheetName val="BOQ APBD"/>
      <sheetName val="Lembar 1_2_2"/>
      <sheetName val="H.Satuan"/>
      <sheetName val="pricing"/>
      <sheetName val="BQ"/>
      <sheetName val="SNI FIX"/>
      <sheetName val="RAB"/>
      <sheetName val="ANALISA SNI'07rootsREV"/>
      <sheetName val="analis"/>
      <sheetName val="BQ ARS"/>
      <sheetName val="ANALISA TENDER"/>
      <sheetName val="Estimate"/>
      <sheetName val="HarSat"/>
      <sheetName val="TL"/>
      <sheetName val="ESCON"/>
      <sheetName val="DAF-1"/>
      <sheetName val="Bahan"/>
      <sheetName val="R SD-REKAP1"/>
    </sheetNames>
    <sheetDataSet>
      <sheetData sheetId="0"/>
      <sheetData sheetId="1"/>
      <sheetData sheetId="2"/>
      <sheetData sheetId="3"/>
      <sheetData sheetId="4" refreshError="1"/>
      <sheetData sheetId="5" refreshError="1">
        <row r="5">
          <cell r="J5" t="str">
            <v>PT.Jagatdhita Asri Desain</v>
          </cell>
        </row>
        <row r="6">
          <cell r="J6" t="str">
            <v>1 Januari 2006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TOWN"/>
      <sheetName val="PROD-MAT"/>
      <sheetName val="A"/>
      <sheetName val="RAP"/>
      <sheetName val="Harsat Bahan"/>
      <sheetName val="DAF-1"/>
      <sheetName val="H.Satuan"/>
      <sheetName val="Analisa BOW 07"/>
      <sheetName val="scedh"/>
      <sheetName val="BQ"/>
      <sheetName val="Peralatan"/>
      <sheetName val="Risalah KOM"/>
      <sheetName val="RAB"/>
      <sheetName val="backup mc_0"/>
      <sheetName val="Agregat Halus &amp; Kasar"/>
      <sheetName val="ESCON"/>
      <sheetName val="I-KAMAR"/>
      <sheetName val="I_KAMAR"/>
      <sheetName val="trans"/>
      <sheetName val="harsat"/>
      <sheetName val="Tools&amp;Consum"/>
      <sheetName val="Equip. Sch"/>
      <sheetName val="Labor"/>
      <sheetName val="ANA.SAT"/>
      <sheetName val="rINCIAN"/>
      <sheetName val="Sudah Berjalan"/>
      <sheetName val="Pendapatan IPTL 2008 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LAN"/>
      <sheetName val="jembatan"/>
      <sheetName val="REKAP-TOTAL"/>
      <sheetName val="Rekapitulasi-sipil"/>
      <sheetName val="rincian-11,67-M"/>
      <sheetName val="Daftar lisa-SESUAI PU"/>
      <sheetName val="Analisa"/>
      <sheetName val="Harga Dasar"/>
      <sheetName val="PROD-MAT"/>
      <sheetName val="TOWN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AAAAAAAAA"/>
      <sheetName val="Analis SNI"/>
      <sheetName val="Rekap SD 5 SINGAPADU KALER"/>
      <sheetName val="SD SD 5 SINGAPADU KALERklm"/>
      <sheetName val="ANALISA SNI'08(ubh bgsting)"/>
      <sheetName val="Perhit SD 5 SINGAPADU KALER"/>
      <sheetName val="Analis'07"/>
      <sheetName val="Rekap"/>
      <sheetName val="Alat"/>
      <sheetName val="Bahan"/>
      <sheetName val="Upah"/>
    </sheetNames>
    <sheetDataSet>
      <sheetData sheetId="0"/>
      <sheetData sheetId="1"/>
      <sheetData sheetId="2"/>
      <sheetData sheetId="3"/>
      <sheetData sheetId="4"/>
      <sheetData sheetId="5">
        <row r="647">
          <cell r="I647">
            <v>13340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BAHAN"/>
      <sheetName val="analisa"/>
      <sheetName val="rab.top"/>
      <sheetName val="Sheet1"/>
      <sheetName val="RAB. MEBEL"/>
      <sheetName val="perpus"/>
      <sheetName val="rekap"/>
      <sheetName val="ANALISA SNI'07(Bangli)"/>
    </sheetNames>
    <sheetDataSet>
      <sheetData sheetId="0" refreshError="1"/>
      <sheetData sheetId="1" refreshError="1">
        <row r="62">
          <cell r="E62">
            <v>77000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kList"/>
      <sheetName val="Cover"/>
      <sheetName val="Sekat"/>
      <sheetName val="Daftar Isi"/>
      <sheetName val="Sch Tender"/>
      <sheetName val="Telusur"/>
      <sheetName val="Biaya Tender"/>
      <sheetName val="Aktivitas"/>
      <sheetName val="RAB"/>
      <sheetName val="Analisa RAB"/>
      <sheetName val="keruk"/>
      <sheetName val="hrg keruk"/>
      <sheetName val="Upah B"/>
      <sheetName val="Bahan B"/>
      <sheetName val="Alat B"/>
      <sheetName val="Rekap RAP"/>
      <sheetName val="RAP"/>
      <sheetName val="Analisa RAP"/>
      <sheetName val="Upah"/>
      <sheetName val="Bahan"/>
      <sheetName val="Alat"/>
      <sheetName val="Sub"/>
      <sheetName val="BQ OE"/>
      <sheetName val="Analisa Teknik"/>
      <sheetName val="Mark Up"/>
      <sheetName val="BUL"/>
      <sheetName val="THR"/>
      <sheetName val="BA"/>
      <sheetName val="Data Teknik"/>
      <sheetName val="Data Keu"/>
      <sheetName val="Cash Flow"/>
      <sheetName val="BUL (2)"/>
      <sheetName val="Schedule"/>
      <sheetName val="Schedule Bahan"/>
      <sheetName val="Kebut. Bahan"/>
      <sheetName val="Kebut. Tenaga"/>
      <sheetName val="Kebut. Alat"/>
      <sheetName val="Str. Proy."/>
      <sheetName val="Flow"/>
      <sheetName val="Lain-Lain"/>
      <sheetName val="Rincian M"/>
      <sheetName val="Penyebaran M"/>
      <sheetName val="Bekesting"/>
      <sheetName val="Terbilang"/>
      <sheetName val="Sheet1"/>
      <sheetName val="Sheet2"/>
      <sheetName val="Sheet3"/>
      <sheetName val="Rekap"/>
      <sheetName val="REKAP ANALISA"/>
      <sheetName val="vol lt I "/>
      <sheetName val="Vol Penataan "/>
      <sheetName val="KOP"/>
      <sheetName val="HARGA BAHAN"/>
      <sheetName val="PEKERJAAN PERSIAPAN"/>
      <sheetName val="PEKERJAAN TANAH"/>
      <sheetName val="PEKERJAAN KAYU"/>
      <sheetName val="PEKERJAAN PONDASI"/>
      <sheetName val="PEKERJAAN BETON"/>
      <sheetName val="PEKERJAAN BETON PRACETAK"/>
      <sheetName val="PEKERJAAN BESI DAN ALUMUNIUM"/>
      <sheetName val="PEK PENUTUP LANTAI DAN DINDING"/>
      <sheetName val="PEKERJAAN PASANGAN DINDING"/>
      <sheetName val="PEKERJAAN PLESTERAN"/>
      <sheetName val="PEKERJAAN LANGIT LANGIT"/>
      <sheetName val="PEKERJAAN PENUTUP ATAP"/>
      <sheetName val="PEKERJAAN KUNCI DAN KACA"/>
      <sheetName val="PEKERJAAN PENGECATAN"/>
      <sheetName val="PEK SANITASI GEDUNG"/>
      <sheetName val="PEK SANITASI LUAR GEDUNG"/>
      <sheetName val="PEK PEMOTONGAN PIPA"/>
      <sheetName val="PEK AKSESORIS PIPA"/>
      <sheetName val="PEK SAMBUNG PIPA BARU KE LAMA"/>
      <sheetName val="PEK TEST PIPA"/>
      <sheetName val="PEK ELEKTRIKAL"/>
      <sheetName val="ANALISA TAMBAHAN"/>
      <sheetName val="RAB contoh "/>
      <sheetName val="vol papan nama"/>
      <sheetName val="VOL RUANG GURU"/>
      <sheetName val="Penyengker"/>
      <sheetName val="BACK UP TEMPAT SUCI "/>
      <sheetName val="PATUNG RARASWATI"/>
      <sheetName val="PATUNG GANESHA"/>
      <sheetName val="Analisa"/>
      <sheetName val="www.Kelasexcel.web.id"/>
      <sheetName val="SCH"/>
      <sheetName val="tifico"/>
      <sheetName val="H.Satuan"/>
      <sheetName val="analis"/>
      <sheetName val="BQ"/>
      <sheetName val="backup mc_0"/>
      <sheetName val="Bldg"/>
      <sheetName val="AN Tdr"/>
      <sheetName val="Analisa "/>
      <sheetName val="Tie Beam"/>
      <sheetName val="Factor"/>
      <sheetName val="AN Beton"/>
      <sheetName val="BQ Ars"/>
      <sheetName val="Plat"/>
      <sheetName val="ANALISA SNI'08(ubh bgsting)"/>
      <sheetName val="UPAHBAHAN"/>
      <sheetName val="SIAP"/>
      <sheetName val="KUNCICA"/>
      <sheetName val="LANTAI"/>
      <sheetName val="PLUMB"/>
      <sheetName val="ELEKT"/>
      <sheetName val="ANALISA STYLE BALI"/>
      <sheetName val="CAT"/>
      <sheetName val="PASANGAN"/>
      <sheetName val="PLAFND"/>
      <sheetName val="Pen Macadam"/>
      <sheetName val="hARGA S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3">
          <cell r="B3" t="str">
            <v>0</v>
          </cell>
          <cell r="C3" t="str">
            <v xml:space="preserve"> </v>
          </cell>
        </row>
        <row r="4">
          <cell r="B4" t="str">
            <v>1</v>
          </cell>
          <cell r="C4" t="str">
            <v xml:space="preserve"> Satu</v>
          </cell>
        </row>
        <row r="5">
          <cell r="B5" t="str">
            <v>2</v>
          </cell>
          <cell r="C5" t="str">
            <v xml:space="preserve"> Dua</v>
          </cell>
        </row>
        <row r="6">
          <cell r="B6" t="str">
            <v>3</v>
          </cell>
          <cell r="C6" t="str">
            <v xml:space="preserve"> Tiga</v>
          </cell>
        </row>
        <row r="7">
          <cell r="B7" t="str">
            <v>4</v>
          </cell>
          <cell r="C7" t="str">
            <v xml:space="preserve"> Empat</v>
          </cell>
        </row>
        <row r="8">
          <cell r="B8" t="str">
            <v>5</v>
          </cell>
          <cell r="C8" t="str">
            <v xml:space="preserve"> Lima</v>
          </cell>
        </row>
        <row r="9">
          <cell r="B9" t="str">
            <v>6</v>
          </cell>
          <cell r="C9" t="str">
            <v xml:space="preserve"> Enam</v>
          </cell>
        </row>
        <row r="10">
          <cell r="B10" t="str">
            <v>7</v>
          </cell>
          <cell r="C10" t="str">
            <v xml:space="preserve"> Tujuh</v>
          </cell>
        </row>
        <row r="11">
          <cell r="B11" t="str">
            <v>8</v>
          </cell>
          <cell r="C11" t="str">
            <v xml:space="preserve"> Delapan</v>
          </cell>
        </row>
        <row r="12">
          <cell r="B12" t="str">
            <v>9</v>
          </cell>
          <cell r="C12" t="str">
            <v xml:space="preserve"> Sembilan</v>
          </cell>
        </row>
        <row r="13">
          <cell r="B13" t="str">
            <v>10</v>
          </cell>
          <cell r="C13" t="str">
            <v xml:space="preserve"> Sepuluh</v>
          </cell>
        </row>
        <row r="14">
          <cell r="B14" t="str">
            <v>11</v>
          </cell>
          <cell r="C14" t="str">
            <v xml:space="preserve"> Sebelas</v>
          </cell>
        </row>
        <row r="15">
          <cell r="B15" t="str">
            <v>12</v>
          </cell>
          <cell r="C15" t="str">
            <v xml:space="preserve"> Dua Belas</v>
          </cell>
        </row>
        <row r="16">
          <cell r="B16" t="str">
            <v>13</v>
          </cell>
          <cell r="C16" t="str">
            <v xml:space="preserve"> Tiga Belas</v>
          </cell>
        </row>
        <row r="17">
          <cell r="B17" t="str">
            <v>14</v>
          </cell>
          <cell r="C17" t="str">
            <v xml:space="preserve"> Empat Belas</v>
          </cell>
        </row>
        <row r="18">
          <cell r="B18" t="str">
            <v>15</v>
          </cell>
          <cell r="C18" t="str">
            <v xml:space="preserve"> Lima Belas</v>
          </cell>
        </row>
        <row r="19">
          <cell r="B19" t="str">
            <v>16</v>
          </cell>
          <cell r="C19" t="str">
            <v xml:space="preserve"> Enam Belas</v>
          </cell>
        </row>
        <row r="20">
          <cell r="B20" t="str">
            <v>17</v>
          </cell>
          <cell r="C20" t="str">
            <v xml:space="preserve"> Tujuh Belas</v>
          </cell>
        </row>
        <row r="21">
          <cell r="B21" t="str">
            <v>18</v>
          </cell>
          <cell r="C21" t="str">
            <v xml:space="preserve"> Delapan Belas</v>
          </cell>
        </row>
        <row r="22">
          <cell r="B22" t="str">
            <v>19</v>
          </cell>
          <cell r="C22" t="str">
            <v xml:space="preserve"> Sembilan Belas</v>
          </cell>
        </row>
        <row r="23">
          <cell r="B23" t="str">
            <v>2001</v>
          </cell>
          <cell r="C23" t="str">
            <v>Dua Ribu Satu</v>
          </cell>
        </row>
        <row r="24">
          <cell r="B24" t="str">
            <v>2002</v>
          </cell>
          <cell r="C24" t="str">
            <v>Dua Ribu Dua</v>
          </cell>
        </row>
        <row r="25">
          <cell r="B25" t="str">
            <v>2003</v>
          </cell>
          <cell r="C25" t="str">
            <v>Dua Ribu Tiga</v>
          </cell>
        </row>
        <row r="26">
          <cell r="B26" t="str">
            <v>2004</v>
          </cell>
          <cell r="C26" t="str">
            <v>Dua Ribu Empat</v>
          </cell>
        </row>
        <row r="27">
          <cell r="B27" t="str">
            <v>2005</v>
          </cell>
          <cell r="C27" t="str">
            <v>Dua Ribu Lima</v>
          </cell>
        </row>
      </sheetData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3:M250"/>
  <sheetViews>
    <sheetView zoomScale="85" zoomScaleNormal="85" workbookViewId="0">
      <pane ySplit="8" topLeftCell="A45" activePane="bottomLeft" state="frozen"/>
      <selection activeCell="I130" sqref="I130"/>
      <selection pane="bottomLeft" activeCell="C18" sqref="C18"/>
    </sheetView>
  </sheetViews>
  <sheetFormatPr defaultColWidth="8.85546875" defaultRowHeight="15.75"/>
  <cols>
    <col min="1" max="1" width="15" style="356" customWidth="1"/>
    <col min="2" max="2" width="71.7109375" style="354" bestFit="1" customWidth="1"/>
    <col min="3" max="3" width="9.7109375" style="354" bestFit="1" customWidth="1"/>
    <col min="4" max="4" width="8.85546875" style="354" customWidth="1"/>
    <col min="5" max="5" width="14.42578125" style="355" customWidth="1"/>
    <col min="6" max="10" width="14.42578125" style="354" customWidth="1"/>
    <col min="11" max="13" width="14.42578125" style="356" customWidth="1"/>
    <col min="14" max="16384" width="8.85546875" style="354"/>
  </cols>
  <sheetData>
    <row r="3" spans="1:13">
      <c r="A3" s="353" t="s">
        <v>766</v>
      </c>
    </row>
    <row r="4" spans="1:13">
      <c r="A4" s="353" t="s">
        <v>767</v>
      </c>
    </row>
    <row r="5" spans="1:13">
      <c r="A5" s="353" t="s">
        <v>768</v>
      </c>
    </row>
    <row r="6" spans="1:13">
      <c r="A6" s="353" t="s">
        <v>769</v>
      </c>
    </row>
    <row r="7" spans="1:13" ht="16.5" thickBot="1"/>
    <row r="8" spans="1:13" ht="17.25" thickTop="1" thickBot="1">
      <c r="A8" s="357" t="s">
        <v>36</v>
      </c>
      <c r="B8" s="358" t="s">
        <v>770</v>
      </c>
      <c r="C8" s="359" t="s">
        <v>617</v>
      </c>
      <c r="D8" s="360" t="s">
        <v>262</v>
      </c>
      <c r="E8" s="360" t="s">
        <v>771</v>
      </c>
      <c r="F8" s="360" t="s">
        <v>772</v>
      </c>
      <c r="G8" s="360" t="s">
        <v>773</v>
      </c>
      <c r="H8" s="360" t="s">
        <v>774</v>
      </c>
      <c r="I8" s="360" t="s">
        <v>775</v>
      </c>
      <c r="J8" s="360" t="s">
        <v>776</v>
      </c>
      <c r="K8" s="360" t="s">
        <v>777</v>
      </c>
      <c r="L8" s="360" t="s">
        <v>778</v>
      </c>
      <c r="M8" s="361" t="s">
        <v>779</v>
      </c>
    </row>
    <row r="9" spans="1:13" ht="16.5" thickBot="1">
      <c r="A9" s="362"/>
      <c r="B9" s="363"/>
      <c r="C9" s="364"/>
      <c r="D9" s="365"/>
      <c r="E9" s="366"/>
      <c r="F9" s="365"/>
      <c r="G9" s="365"/>
      <c r="H9" s="365"/>
      <c r="I9" s="365"/>
      <c r="J9" s="365"/>
      <c r="K9" s="365"/>
      <c r="L9" s="365"/>
      <c r="M9" s="367"/>
    </row>
    <row r="10" spans="1:13" ht="16.5" thickTop="1">
      <c r="A10" s="368"/>
      <c r="B10" s="369"/>
      <c r="C10" s="369"/>
      <c r="D10" s="370"/>
      <c r="E10" s="371"/>
      <c r="F10" s="371"/>
      <c r="G10" s="371"/>
      <c r="H10" s="371"/>
      <c r="I10" s="371"/>
      <c r="J10" s="371"/>
      <c r="K10" s="371"/>
      <c r="L10" s="371"/>
      <c r="M10" s="372"/>
    </row>
    <row r="11" spans="1:13" s="398" customFormat="1" ht="16.5">
      <c r="A11" s="401" t="s">
        <v>5</v>
      </c>
      <c r="B11" s="402" t="s">
        <v>811</v>
      </c>
      <c r="C11" s="394"/>
      <c r="D11" s="395"/>
      <c r="E11" s="396"/>
      <c r="F11" s="396"/>
      <c r="G11" s="396"/>
      <c r="H11" s="396"/>
      <c r="I11" s="396"/>
      <c r="J11" s="396"/>
      <c r="K11" s="396"/>
      <c r="L11" s="396"/>
      <c r="M11" s="397"/>
    </row>
    <row r="12" spans="1:13" s="398" customFormat="1" ht="16.5">
      <c r="A12" s="392">
        <v>1</v>
      </c>
      <c r="B12" s="393" t="s">
        <v>780</v>
      </c>
      <c r="C12" s="399">
        <f>+H12</f>
        <v>1</v>
      </c>
      <c r="D12" s="400" t="s">
        <v>85</v>
      </c>
      <c r="E12" s="396"/>
      <c r="F12" s="396"/>
      <c r="G12" s="396"/>
      <c r="H12" s="396">
        <v>1</v>
      </c>
      <c r="I12" s="396"/>
      <c r="J12" s="396"/>
      <c r="K12" s="396"/>
      <c r="L12" s="396"/>
      <c r="M12" s="397"/>
    </row>
    <row r="13" spans="1:13" s="398" customFormat="1" ht="16.5">
      <c r="A13" s="392">
        <v>2</v>
      </c>
      <c r="B13" s="393" t="s">
        <v>781</v>
      </c>
      <c r="C13" s="399">
        <f>+SUM(C14:C15)</f>
        <v>44.56</v>
      </c>
      <c r="D13" s="400" t="s">
        <v>341</v>
      </c>
      <c r="E13" s="396"/>
      <c r="F13" s="396"/>
      <c r="G13" s="396"/>
      <c r="H13" s="396"/>
      <c r="I13" s="396"/>
      <c r="J13" s="396"/>
      <c r="K13" s="396"/>
      <c r="L13" s="396"/>
      <c r="M13" s="397"/>
    </row>
    <row r="14" spans="1:13" s="398" customFormat="1">
      <c r="A14" s="392"/>
      <c r="B14" s="393" t="s">
        <v>822</v>
      </c>
      <c r="C14" s="394">
        <f>+E14*H14</f>
        <v>14.96</v>
      </c>
      <c r="D14" s="395"/>
      <c r="E14" s="396">
        <v>3.74</v>
      </c>
      <c r="F14" s="396"/>
      <c r="G14" s="396"/>
      <c r="H14" s="396">
        <v>4</v>
      </c>
      <c r="I14" s="396"/>
      <c r="J14" s="396"/>
      <c r="K14" s="396"/>
      <c r="L14" s="396"/>
      <c r="M14" s="397"/>
    </row>
    <row r="15" spans="1:13" s="398" customFormat="1">
      <c r="A15" s="392"/>
      <c r="B15" s="393" t="s">
        <v>823</v>
      </c>
      <c r="C15" s="394">
        <f>+K15</f>
        <v>29.6</v>
      </c>
      <c r="D15" s="395"/>
      <c r="E15" s="396"/>
      <c r="F15" s="396"/>
      <c r="G15" s="396"/>
      <c r="H15" s="396"/>
      <c r="I15" s="396"/>
      <c r="J15" s="396"/>
      <c r="K15" s="396">
        <v>29.6</v>
      </c>
      <c r="L15" s="396"/>
      <c r="M15" s="397"/>
    </row>
    <row r="16" spans="1:13" s="398" customFormat="1" ht="16.5">
      <c r="A16" s="392">
        <v>3</v>
      </c>
      <c r="B16" s="393" t="s">
        <v>1016</v>
      </c>
      <c r="C16" s="399">
        <f>+E16*F16*H16</f>
        <v>9</v>
      </c>
      <c r="D16" s="400" t="s">
        <v>159</v>
      </c>
      <c r="E16" s="396">
        <v>1.5</v>
      </c>
      <c r="F16" s="396">
        <v>1.5</v>
      </c>
      <c r="G16" s="396"/>
      <c r="H16" s="396">
        <v>4</v>
      </c>
      <c r="I16" s="396"/>
      <c r="J16" s="396"/>
      <c r="K16" s="396"/>
      <c r="L16" s="396"/>
      <c r="M16" s="397"/>
    </row>
    <row r="17" spans="1:13">
      <c r="A17" s="373"/>
      <c r="B17" s="374"/>
      <c r="C17" s="375"/>
      <c r="D17" s="376"/>
      <c r="E17" s="377"/>
      <c r="F17" s="377"/>
      <c r="G17" s="377"/>
      <c r="H17" s="377"/>
      <c r="I17" s="377"/>
      <c r="J17" s="377"/>
      <c r="K17" s="377"/>
      <c r="L17" s="377"/>
      <c r="M17" s="378"/>
    </row>
    <row r="18" spans="1:13" ht="16.5">
      <c r="A18" s="403" t="s">
        <v>13</v>
      </c>
      <c r="B18" s="404" t="s">
        <v>891</v>
      </c>
      <c r="C18" s="390">
        <v>1</v>
      </c>
      <c r="D18" s="376"/>
      <c r="E18" s="377"/>
      <c r="F18" s="377"/>
      <c r="G18" s="377"/>
      <c r="H18" s="377"/>
      <c r="I18" s="377"/>
      <c r="J18" s="377"/>
      <c r="K18" s="377"/>
      <c r="L18" s="377"/>
      <c r="M18" s="378"/>
    </row>
    <row r="19" spans="1:13" ht="16.5">
      <c r="A19" s="373">
        <v>1</v>
      </c>
      <c r="B19" s="374" t="s">
        <v>892</v>
      </c>
      <c r="C19" s="390"/>
      <c r="D19" s="391"/>
      <c r="E19" s="377"/>
      <c r="F19" s="377"/>
      <c r="G19" s="377"/>
      <c r="H19" s="377"/>
      <c r="I19" s="377"/>
      <c r="J19" s="377"/>
      <c r="K19" s="377"/>
      <c r="L19" s="377"/>
      <c r="M19" s="378"/>
    </row>
    <row r="20" spans="1:13" ht="16.5">
      <c r="A20" s="379" t="s">
        <v>619</v>
      </c>
      <c r="B20" s="374" t="s">
        <v>620</v>
      </c>
      <c r="C20" s="390">
        <f>+H20</f>
        <v>1</v>
      </c>
      <c r="D20" s="391" t="s">
        <v>180</v>
      </c>
      <c r="E20" s="377"/>
      <c r="F20" s="377"/>
      <c r="G20" s="377"/>
      <c r="H20" s="377">
        <v>1</v>
      </c>
      <c r="I20" s="377"/>
      <c r="J20" s="377"/>
      <c r="K20" s="377"/>
      <c r="L20" s="377"/>
      <c r="M20" s="378"/>
    </row>
    <row r="21" spans="1:13">
      <c r="A21" s="373">
        <v>2</v>
      </c>
      <c r="B21" s="374" t="s">
        <v>904</v>
      </c>
      <c r="C21" s="375"/>
      <c r="D21" s="376"/>
      <c r="E21" s="377"/>
      <c r="F21" s="377"/>
      <c r="G21" s="377"/>
      <c r="H21" s="377"/>
      <c r="I21" s="377"/>
      <c r="J21" s="377"/>
      <c r="K21" s="377"/>
      <c r="L21" s="377"/>
      <c r="M21" s="378"/>
    </row>
    <row r="22" spans="1:13" ht="16.5">
      <c r="A22" s="379" t="s">
        <v>619</v>
      </c>
      <c r="B22" s="374" t="s">
        <v>894</v>
      </c>
      <c r="C22" s="390">
        <f t="shared" ref="C22:C30" si="0">+H22</f>
        <v>1</v>
      </c>
      <c r="D22" s="391" t="s">
        <v>819</v>
      </c>
      <c r="E22" s="377"/>
      <c r="F22" s="377"/>
      <c r="G22" s="377"/>
      <c r="H22" s="377">
        <v>1</v>
      </c>
      <c r="I22" s="377"/>
      <c r="J22" s="377"/>
      <c r="K22" s="377"/>
      <c r="L22" s="377"/>
      <c r="M22" s="378"/>
    </row>
    <row r="23" spans="1:13" ht="16.5">
      <c r="A23" s="379" t="s">
        <v>233</v>
      </c>
      <c r="B23" s="380" t="s">
        <v>895</v>
      </c>
      <c r="C23" s="390">
        <f t="shared" si="0"/>
        <v>2</v>
      </c>
      <c r="D23" s="391" t="s">
        <v>819</v>
      </c>
      <c r="E23" s="377"/>
      <c r="F23" s="377"/>
      <c r="G23" s="377"/>
      <c r="H23" s="377">
        <v>2</v>
      </c>
      <c r="I23" s="377"/>
      <c r="J23" s="377"/>
      <c r="K23" s="377"/>
      <c r="L23" s="377"/>
      <c r="M23" s="378"/>
    </row>
    <row r="24" spans="1:13" ht="31.5">
      <c r="A24" s="379" t="s">
        <v>621</v>
      </c>
      <c r="B24" s="389" t="s">
        <v>622</v>
      </c>
      <c r="C24" s="390">
        <f t="shared" si="0"/>
        <v>1</v>
      </c>
      <c r="D24" s="391" t="s">
        <v>819</v>
      </c>
      <c r="E24" s="377"/>
      <c r="F24" s="377"/>
      <c r="G24" s="377"/>
      <c r="H24" s="377">
        <v>1</v>
      </c>
      <c r="I24" s="377"/>
      <c r="J24" s="377"/>
      <c r="K24" s="377"/>
      <c r="L24" s="377"/>
      <c r="M24" s="378"/>
    </row>
    <row r="25" spans="1:13" ht="16.5">
      <c r="A25" s="379" t="s">
        <v>623</v>
      </c>
      <c r="B25" s="374" t="s">
        <v>624</v>
      </c>
      <c r="C25" s="390">
        <f t="shared" si="0"/>
        <v>1</v>
      </c>
      <c r="D25" s="391" t="s">
        <v>819</v>
      </c>
      <c r="E25" s="377"/>
      <c r="F25" s="377"/>
      <c r="G25" s="377"/>
      <c r="H25" s="377">
        <v>1</v>
      </c>
      <c r="I25" s="377"/>
      <c r="J25" s="377"/>
      <c r="K25" s="377"/>
      <c r="L25" s="377"/>
      <c r="M25" s="378"/>
    </row>
    <row r="26" spans="1:13" ht="16.5">
      <c r="A26" s="379" t="s">
        <v>625</v>
      </c>
      <c r="B26" s="374" t="s">
        <v>626</v>
      </c>
      <c r="C26" s="390">
        <f t="shared" si="0"/>
        <v>1</v>
      </c>
      <c r="D26" s="391" t="s">
        <v>819</v>
      </c>
      <c r="E26" s="377"/>
      <c r="F26" s="377"/>
      <c r="G26" s="377"/>
      <c r="H26" s="377">
        <v>1</v>
      </c>
      <c r="I26" s="377"/>
      <c r="J26" s="377"/>
      <c r="K26" s="377"/>
      <c r="L26" s="377"/>
      <c r="M26" s="378"/>
    </row>
    <row r="27" spans="1:13" ht="16.5">
      <c r="A27" s="379" t="s">
        <v>436</v>
      </c>
      <c r="B27" s="374" t="s">
        <v>628</v>
      </c>
      <c r="C27" s="390">
        <f t="shared" si="0"/>
        <v>1</v>
      </c>
      <c r="D27" s="391" t="s">
        <v>819</v>
      </c>
      <c r="E27" s="377"/>
      <c r="F27" s="377"/>
      <c r="G27" s="377"/>
      <c r="H27" s="377">
        <v>1</v>
      </c>
      <c r="I27" s="377"/>
      <c r="J27" s="377"/>
      <c r="K27" s="377"/>
      <c r="L27" s="377"/>
      <c r="M27" s="378"/>
    </row>
    <row r="28" spans="1:13" ht="16.5">
      <c r="A28" s="379" t="s">
        <v>629</v>
      </c>
      <c r="B28" s="374" t="s">
        <v>630</v>
      </c>
      <c r="C28" s="390">
        <f t="shared" si="0"/>
        <v>1</v>
      </c>
      <c r="D28" s="391" t="s">
        <v>820</v>
      </c>
      <c r="E28" s="377"/>
      <c r="F28" s="377"/>
      <c r="G28" s="377"/>
      <c r="H28" s="377">
        <v>1</v>
      </c>
      <c r="I28" s="377"/>
      <c r="J28" s="377"/>
      <c r="K28" s="377"/>
      <c r="L28" s="377"/>
      <c r="M28" s="378"/>
    </row>
    <row r="29" spans="1:13" ht="16.5">
      <c r="A29" s="379" t="s">
        <v>631</v>
      </c>
      <c r="B29" s="374" t="s">
        <v>632</v>
      </c>
      <c r="C29" s="390">
        <f t="shared" si="0"/>
        <v>1</v>
      </c>
      <c r="D29" s="391" t="s">
        <v>820</v>
      </c>
      <c r="E29" s="377"/>
      <c r="F29" s="377"/>
      <c r="G29" s="377"/>
      <c r="H29" s="377">
        <v>1</v>
      </c>
      <c r="I29" s="377"/>
      <c r="J29" s="377"/>
      <c r="K29" s="377"/>
      <c r="L29" s="377"/>
      <c r="M29" s="378"/>
    </row>
    <row r="30" spans="1:13" ht="16.5">
      <c r="A30" s="379" t="s">
        <v>641</v>
      </c>
      <c r="B30" s="374" t="s">
        <v>633</v>
      </c>
      <c r="C30" s="390">
        <f t="shared" si="0"/>
        <v>1</v>
      </c>
      <c r="D30" s="391" t="s">
        <v>85</v>
      </c>
      <c r="E30" s="377"/>
      <c r="F30" s="377"/>
      <c r="G30" s="377"/>
      <c r="H30" s="377">
        <v>1</v>
      </c>
      <c r="I30" s="377"/>
      <c r="J30" s="377"/>
      <c r="K30" s="377"/>
      <c r="L30" s="377"/>
      <c r="M30" s="378"/>
    </row>
    <row r="31" spans="1:13" ht="16.5">
      <c r="A31" s="373">
        <v>3</v>
      </c>
      <c r="B31" s="374" t="s">
        <v>905</v>
      </c>
      <c r="C31" s="390"/>
      <c r="D31" s="391"/>
      <c r="E31" s="377"/>
      <c r="F31" s="377"/>
      <c r="G31" s="377"/>
      <c r="H31" s="377"/>
      <c r="I31" s="377"/>
      <c r="J31" s="377"/>
      <c r="K31" s="377"/>
      <c r="L31" s="377"/>
      <c r="M31" s="378"/>
    </row>
    <row r="32" spans="1:13" ht="16.5">
      <c r="A32" s="379" t="s">
        <v>619</v>
      </c>
      <c r="B32" s="374" t="s">
        <v>634</v>
      </c>
      <c r="C32" s="390"/>
      <c r="D32" s="391"/>
      <c r="E32" s="377"/>
      <c r="F32" s="377"/>
      <c r="G32" s="377"/>
      <c r="H32" s="377"/>
      <c r="I32" s="377"/>
      <c r="J32" s="377"/>
      <c r="K32" s="377"/>
      <c r="L32" s="377"/>
      <c r="M32" s="378"/>
    </row>
    <row r="33" spans="1:13" ht="16.5">
      <c r="A33" s="379" t="s">
        <v>893</v>
      </c>
      <c r="B33" s="374" t="s">
        <v>635</v>
      </c>
      <c r="C33" s="390">
        <f t="shared" ref="C33:C34" si="1">+H33</f>
        <v>10</v>
      </c>
      <c r="D33" s="391" t="s">
        <v>85</v>
      </c>
      <c r="E33" s="377"/>
      <c r="F33" s="377"/>
      <c r="G33" s="377"/>
      <c r="H33" s="377">
        <v>10</v>
      </c>
      <c r="I33" s="377"/>
      <c r="J33" s="377"/>
      <c r="K33" s="377"/>
      <c r="L33" s="377"/>
      <c r="M33" s="378"/>
    </row>
    <row r="34" spans="1:13" ht="16.5">
      <c r="A34" s="379" t="s">
        <v>893</v>
      </c>
      <c r="B34" s="374" t="s">
        <v>636</v>
      </c>
      <c r="C34" s="390">
        <f t="shared" si="1"/>
        <v>2</v>
      </c>
      <c r="D34" s="391" t="s">
        <v>821</v>
      </c>
      <c r="E34" s="377"/>
      <c r="F34" s="377"/>
      <c r="G34" s="377"/>
      <c r="H34" s="377">
        <v>2</v>
      </c>
      <c r="I34" s="377"/>
      <c r="J34" s="377"/>
      <c r="K34" s="377"/>
      <c r="L34" s="377"/>
      <c r="M34" s="378"/>
    </row>
    <row r="35" spans="1:13" ht="16.5">
      <c r="A35" s="379" t="s">
        <v>893</v>
      </c>
      <c r="B35" s="380" t="s">
        <v>637</v>
      </c>
      <c r="C35" s="390">
        <f t="shared" ref="C35:C37" si="2">+H35</f>
        <v>3</v>
      </c>
      <c r="D35" s="391" t="s">
        <v>903</v>
      </c>
      <c r="E35" s="377"/>
      <c r="F35" s="377"/>
      <c r="G35" s="377"/>
      <c r="H35" s="377">
        <v>3</v>
      </c>
      <c r="I35" s="377"/>
      <c r="J35" s="377"/>
      <c r="K35" s="377"/>
      <c r="L35" s="377"/>
      <c r="M35" s="378"/>
    </row>
    <row r="36" spans="1:13" ht="16.5">
      <c r="A36" s="379" t="s">
        <v>893</v>
      </c>
      <c r="B36" s="374" t="s">
        <v>638</v>
      </c>
      <c r="C36" s="390">
        <f t="shared" si="2"/>
        <v>10</v>
      </c>
      <c r="D36" s="391" t="s">
        <v>821</v>
      </c>
      <c r="E36" s="377"/>
      <c r="F36" s="377"/>
      <c r="G36" s="377"/>
      <c r="H36" s="377">
        <v>10</v>
      </c>
      <c r="I36" s="377"/>
      <c r="J36" s="377"/>
      <c r="K36" s="377"/>
      <c r="L36" s="377"/>
      <c r="M36" s="378"/>
    </row>
    <row r="37" spans="1:13" ht="16.5">
      <c r="A37" s="379" t="s">
        <v>893</v>
      </c>
      <c r="B37" s="374" t="s">
        <v>639</v>
      </c>
      <c r="C37" s="390">
        <f t="shared" si="2"/>
        <v>10</v>
      </c>
      <c r="D37" s="391" t="s">
        <v>821</v>
      </c>
      <c r="E37" s="377"/>
      <c r="F37" s="377"/>
      <c r="G37" s="377"/>
      <c r="H37" s="377">
        <v>10</v>
      </c>
      <c r="I37" s="377"/>
      <c r="J37" s="377"/>
      <c r="K37" s="377"/>
      <c r="L37" s="377"/>
      <c r="M37" s="378"/>
    </row>
    <row r="38" spans="1:13" ht="16.5">
      <c r="A38" s="379" t="s">
        <v>893</v>
      </c>
      <c r="B38" s="374" t="s">
        <v>640</v>
      </c>
      <c r="C38" s="390">
        <f>+H38</f>
        <v>10</v>
      </c>
      <c r="D38" s="391" t="s">
        <v>85</v>
      </c>
      <c r="E38" s="377"/>
      <c r="F38" s="377"/>
      <c r="G38" s="377"/>
      <c r="H38" s="377">
        <v>10</v>
      </c>
      <c r="I38" s="377"/>
      <c r="J38" s="377"/>
      <c r="K38" s="377"/>
      <c r="L38" s="377"/>
      <c r="M38" s="378"/>
    </row>
    <row r="39" spans="1:13">
      <c r="A39" s="373">
        <v>4</v>
      </c>
      <c r="B39" s="374" t="s">
        <v>906</v>
      </c>
      <c r="C39" s="375"/>
      <c r="D39" s="376"/>
      <c r="E39" s="377"/>
      <c r="F39" s="377"/>
      <c r="G39" s="377"/>
      <c r="H39" s="377"/>
      <c r="I39" s="377"/>
      <c r="J39" s="377"/>
      <c r="K39" s="377"/>
      <c r="L39" s="377"/>
      <c r="M39" s="378"/>
    </row>
    <row r="40" spans="1:13" ht="16.5">
      <c r="A40" s="379" t="s">
        <v>619</v>
      </c>
      <c r="B40" s="374" t="s">
        <v>642</v>
      </c>
      <c r="C40" s="390">
        <f>+H40</f>
        <v>1</v>
      </c>
      <c r="D40" s="391" t="s">
        <v>259</v>
      </c>
      <c r="E40" s="377"/>
      <c r="F40" s="377"/>
      <c r="G40" s="377"/>
      <c r="H40" s="377">
        <v>1</v>
      </c>
      <c r="I40" s="377"/>
      <c r="J40" s="377"/>
      <c r="K40" s="377"/>
      <c r="L40" s="377"/>
      <c r="M40" s="378"/>
    </row>
    <row r="41" spans="1:13" ht="16.5">
      <c r="A41" s="373">
        <v>5</v>
      </c>
      <c r="B41" s="374" t="s">
        <v>907</v>
      </c>
      <c r="C41" s="390">
        <v>2</v>
      </c>
      <c r="D41" s="391" t="s">
        <v>655</v>
      </c>
      <c r="E41" s="377"/>
      <c r="F41" s="377"/>
      <c r="G41" s="377"/>
      <c r="H41" s="377"/>
      <c r="I41" s="377"/>
      <c r="J41" s="377"/>
      <c r="K41" s="377"/>
      <c r="L41" s="377"/>
      <c r="M41" s="378"/>
    </row>
    <row r="42" spans="1:13" ht="16.5">
      <c r="A42" s="379" t="s">
        <v>619</v>
      </c>
      <c r="B42" s="374" t="s">
        <v>644</v>
      </c>
      <c r="C42" s="390">
        <f>+H42</f>
        <v>2</v>
      </c>
      <c r="D42" s="391" t="s">
        <v>643</v>
      </c>
      <c r="E42" s="377"/>
      <c r="F42" s="377"/>
      <c r="G42" s="377"/>
      <c r="H42" s="377">
        <f>+C41</f>
        <v>2</v>
      </c>
      <c r="I42" s="377"/>
      <c r="J42" s="377"/>
      <c r="K42" s="377"/>
      <c r="L42" s="377"/>
      <c r="M42" s="378"/>
    </row>
    <row r="43" spans="1:13" ht="16.5">
      <c r="A43" s="379" t="s">
        <v>233</v>
      </c>
      <c r="B43" s="374" t="s">
        <v>645</v>
      </c>
      <c r="C43" s="390">
        <f>+H43</f>
        <v>2</v>
      </c>
      <c r="D43" s="391" t="s">
        <v>643</v>
      </c>
      <c r="E43" s="377"/>
      <c r="F43" s="377"/>
      <c r="G43" s="377"/>
      <c r="H43" s="377">
        <f>+C41</f>
        <v>2</v>
      </c>
      <c r="I43" s="377"/>
      <c r="J43" s="377"/>
      <c r="K43" s="377"/>
      <c r="L43" s="377"/>
      <c r="M43" s="378"/>
    </row>
    <row r="44" spans="1:13" ht="16.5">
      <c r="A44" s="373">
        <v>6</v>
      </c>
      <c r="B44" s="374" t="s">
        <v>908</v>
      </c>
      <c r="C44" s="390"/>
      <c r="D44" s="391"/>
      <c r="E44" s="377"/>
      <c r="F44" s="377"/>
      <c r="G44" s="377"/>
      <c r="H44" s="377"/>
      <c r="I44" s="377"/>
      <c r="J44" s="377"/>
      <c r="K44" s="377"/>
      <c r="L44" s="377"/>
      <c r="M44" s="378"/>
    </row>
    <row r="45" spans="1:13" ht="16.5">
      <c r="A45" s="379" t="s">
        <v>619</v>
      </c>
      <c r="B45" s="374" t="s">
        <v>646</v>
      </c>
      <c r="C45" s="390">
        <f>+H45</f>
        <v>1</v>
      </c>
      <c r="D45" s="391" t="s">
        <v>259</v>
      </c>
      <c r="E45" s="377"/>
      <c r="F45" s="377"/>
      <c r="G45" s="377"/>
      <c r="H45" s="377">
        <v>1</v>
      </c>
      <c r="I45" s="377"/>
      <c r="J45" s="377"/>
      <c r="K45" s="377"/>
      <c r="L45" s="377"/>
      <c r="M45" s="378"/>
    </row>
    <row r="46" spans="1:13" ht="16.5">
      <c r="A46" s="379" t="s">
        <v>621</v>
      </c>
      <c r="B46" s="374" t="s">
        <v>647</v>
      </c>
      <c r="C46" s="390">
        <f t="shared" ref="C46:C47" si="3">+H46</f>
        <v>1</v>
      </c>
      <c r="D46" s="391" t="s">
        <v>175</v>
      </c>
      <c r="E46" s="377"/>
      <c r="F46" s="377"/>
      <c r="G46" s="377"/>
      <c r="H46" s="377">
        <v>1</v>
      </c>
      <c r="I46" s="377"/>
      <c r="J46" s="377"/>
      <c r="K46" s="377"/>
      <c r="L46" s="377"/>
      <c r="M46" s="378"/>
    </row>
    <row r="47" spans="1:13" ht="16.5">
      <c r="A47" s="379" t="s">
        <v>623</v>
      </c>
      <c r="B47" s="374" t="s">
        <v>648</v>
      </c>
      <c r="C47" s="390">
        <f t="shared" si="3"/>
        <v>1</v>
      </c>
      <c r="D47" s="391" t="s">
        <v>175</v>
      </c>
      <c r="E47" s="377"/>
      <c r="F47" s="377"/>
      <c r="G47" s="377"/>
      <c r="H47" s="377">
        <v>1</v>
      </c>
      <c r="I47" s="377"/>
      <c r="J47" s="377"/>
      <c r="K47" s="377"/>
      <c r="L47" s="377"/>
      <c r="M47" s="378"/>
    </row>
    <row r="48" spans="1:13" ht="16.5">
      <c r="A48" s="379" t="s">
        <v>619</v>
      </c>
      <c r="B48" s="374" t="s">
        <v>264</v>
      </c>
      <c r="C48" s="390"/>
      <c r="D48" s="391"/>
      <c r="E48" s="377"/>
      <c r="F48" s="377"/>
      <c r="G48" s="377"/>
      <c r="H48" s="377"/>
      <c r="I48" s="377"/>
      <c r="J48" s="377"/>
      <c r="K48" s="377"/>
      <c r="L48" s="377"/>
      <c r="M48" s="378"/>
    </row>
    <row r="49" spans="1:13" ht="16.5">
      <c r="A49" s="379" t="s">
        <v>893</v>
      </c>
      <c r="B49" s="374" t="s">
        <v>656</v>
      </c>
      <c r="C49" s="390">
        <v>2</v>
      </c>
      <c r="D49" s="391" t="s">
        <v>643</v>
      </c>
      <c r="E49" s="377"/>
      <c r="F49" s="377"/>
      <c r="G49" s="377"/>
      <c r="H49" s="377">
        <f>+C28</f>
        <v>1</v>
      </c>
      <c r="I49" s="377"/>
      <c r="J49" s="377"/>
      <c r="K49" s="377"/>
      <c r="L49" s="377"/>
      <c r="M49" s="378"/>
    </row>
    <row r="50" spans="1:13" ht="16.5">
      <c r="A50" s="379" t="s">
        <v>893</v>
      </c>
      <c r="B50" s="374" t="s">
        <v>657</v>
      </c>
      <c r="C50" s="390">
        <v>2</v>
      </c>
      <c r="D50" s="391" t="s">
        <v>643</v>
      </c>
      <c r="E50" s="377"/>
      <c r="F50" s="377"/>
      <c r="G50" s="377"/>
      <c r="H50" s="377">
        <v>6</v>
      </c>
      <c r="I50" s="377"/>
      <c r="J50" s="377"/>
      <c r="K50" s="377"/>
      <c r="L50" s="377"/>
      <c r="M50" s="378"/>
    </row>
    <row r="51" spans="1:13" ht="16.5">
      <c r="A51" s="373">
        <v>7</v>
      </c>
      <c r="B51" s="374" t="s">
        <v>909</v>
      </c>
      <c r="C51" s="390"/>
      <c r="D51" s="391"/>
      <c r="E51" s="377"/>
      <c r="F51" s="377"/>
      <c r="G51" s="377"/>
      <c r="H51" s="377"/>
      <c r="I51" s="377"/>
      <c r="J51" s="377"/>
      <c r="K51" s="377"/>
      <c r="L51" s="377"/>
      <c r="M51" s="378"/>
    </row>
    <row r="52" spans="1:13" ht="16.5">
      <c r="A52" s="379" t="s">
        <v>619</v>
      </c>
      <c r="B52" s="374" t="s">
        <v>649</v>
      </c>
      <c r="C52" s="390">
        <f t="shared" ref="C52" si="4">+H52</f>
        <v>2</v>
      </c>
      <c r="D52" s="391" t="s">
        <v>85</v>
      </c>
      <c r="E52" s="377"/>
      <c r="F52" s="377"/>
      <c r="G52" s="377"/>
      <c r="H52" s="377">
        <v>2</v>
      </c>
      <c r="I52" s="377"/>
      <c r="J52" s="377"/>
      <c r="K52" s="377"/>
      <c r="L52" s="377"/>
      <c r="M52" s="378"/>
    </row>
    <row r="53" spans="1:13" ht="16.5">
      <c r="A53" s="373">
        <v>8</v>
      </c>
      <c r="B53" s="374" t="s">
        <v>996</v>
      </c>
      <c r="C53" s="390"/>
      <c r="D53" s="391"/>
      <c r="E53" s="377"/>
      <c r="F53" s="377"/>
      <c r="G53" s="377"/>
      <c r="H53" s="377"/>
      <c r="I53" s="377"/>
      <c r="J53" s="377"/>
      <c r="K53" s="377"/>
      <c r="L53" s="377"/>
      <c r="M53" s="378"/>
    </row>
    <row r="54" spans="1:13" ht="16.5">
      <c r="A54" s="379" t="s">
        <v>619</v>
      </c>
      <c r="B54" s="374" t="s">
        <v>995</v>
      </c>
      <c r="C54" s="390">
        <f>+H54</f>
        <v>3</v>
      </c>
      <c r="D54" s="391" t="s">
        <v>643</v>
      </c>
      <c r="E54" s="377"/>
      <c r="F54" s="377"/>
      <c r="G54" s="377"/>
      <c r="H54" s="377">
        <v>3</v>
      </c>
      <c r="I54" s="377"/>
      <c r="J54" s="377"/>
      <c r="K54" s="377"/>
      <c r="L54" s="377"/>
      <c r="M54" s="378"/>
    </row>
    <row r="55" spans="1:13" ht="31.5">
      <c r="A55" s="373">
        <v>9</v>
      </c>
      <c r="B55" s="380" t="s">
        <v>910</v>
      </c>
      <c r="C55" s="390"/>
      <c r="D55" s="391"/>
      <c r="E55" s="377"/>
      <c r="F55" s="377"/>
      <c r="G55" s="377"/>
      <c r="H55" s="377"/>
      <c r="I55" s="377"/>
      <c r="J55" s="377"/>
      <c r="K55" s="377"/>
      <c r="L55" s="377"/>
      <c r="M55" s="378"/>
    </row>
    <row r="56" spans="1:13" ht="16.5">
      <c r="A56" s="379" t="s">
        <v>619</v>
      </c>
      <c r="B56" s="374" t="s">
        <v>650</v>
      </c>
      <c r="C56" s="390">
        <f>+H56</f>
        <v>1</v>
      </c>
      <c r="D56" s="391" t="s">
        <v>85</v>
      </c>
      <c r="E56" s="377"/>
      <c r="F56" s="377"/>
      <c r="G56" s="377"/>
      <c r="H56" s="377">
        <v>1</v>
      </c>
      <c r="I56" s="377"/>
      <c r="J56" s="377"/>
      <c r="K56" s="377"/>
      <c r="L56" s="377"/>
      <c r="M56" s="378"/>
    </row>
    <row r="57" spans="1:13" ht="16.5">
      <c r="A57" s="379" t="s">
        <v>233</v>
      </c>
      <c r="B57" s="374" t="s">
        <v>651</v>
      </c>
      <c r="C57" s="390">
        <f t="shared" ref="C57:C60" si="5">+H57</f>
        <v>10</v>
      </c>
      <c r="D57" s="391" t="s">
        <v>820</v>
      </c>
      <c r="E57" s="377"/>
      <c r="F57" s="377"/>
      <c r="G57" s="377"/>
      <c r="H57" s="377">
        <v>10</v>
      </c>
      <c r="I57" s="377"/>
      <c r="J57" s="377"/>
      <c r="K57" s="377"/>
      <c r="L57" s="377"/>
      <c r="M57" s="378"/>
    </row>
    <row r="58" spans="1:13" ht="16.5">
      <c r="A58" s="379" t="s">
        <v>621</v>
      </c>
      <c r="B58" s="374" t="s">
        <v>652</v>
      </c>
      <c r="C58" s="390">
        <f t="shared" si="5"/>
        <v>1</v>
      </c>
      <c r="D58" s="391" t="s">
        <v>259</v>
      </c>
      <c r="E58" s="377"/>
      <c r="F58" s="377"/>
      <c r="G58" s="377"/>
      <c r="H58" s="377">
        <v>1</v>
      </c>
      <c r="I58" s="377"/>
      <c r="J58" s="377"/>
      <c r="K58" s="377"/>
      <c r="L58" s="377"/>
      <c r="M58" s="378"/>
    </row>
    <row r="59" spans="1:13" ht="16.5">
      <c r="A59" s="379" t="s">
        <v>623</v>
      </c>
      <c r="B59" s="374" t="s">
        <v>653</v>
      </c>
      <c r="C59" s="390">
        <f t="shared" si="5"/>
        <v>1</v>
      </c>
      <c r="D59" s="391" t="s">
        <v>259</v>
      </c>
      <c r="E59" s="377"/>
      <c r="F59" s="377"/>
      <c r="G59" s="377"/>
      <c r="H59" s="377">
        <v>1</v>
      </c>
      <c r="I59" s="377"/>
      <c r="J59" s="377"/>
      <c r="K59" s="377"/>
      <c r="L59" s="377"/>
      <c r="M59" s="378"/>
    </row>
    <row r="60" spans="1:13" ht="16.5">
      <c r="A60" s="379" t="s">
        <v>625</v>
      </c>
      <c r="B60" s="374" t="s">
        <v>654</v>
      </c>
      <c r="C60" s="390">
        <f t="shared" si="5"/>
        <v>1</v>
      </c>
      <c r="D60" s="391" t="s">
        <v>259</v>
      </c>
      <c r="E60" s="377"/>
      <c r="F60" s="377"/>
      <c r="G60" s="377"/>
      <c r="H60" s="377">
        <v>1</v>
      </c>
      <c r="I60" s="377"/>
      <c r="J60" s="377"/>
      <c r="K60" s="377"/>
      <c r="L60" s="377"/>
      <c r="M60" s="378"/>
    </row>
    <row r="61" spans="1:13" ht="16.5">
      <c r="A61" s="373">
        <v>10</v>
      </c>
      <c r="B61" s="374" t="s">
        <v>264</v>
      </c>
      <c r="C61" s="390"/>
      <c r="D61" s="391"/>
      <c r="E61" s="377"/>
      <c r="F61" s="377"/>
      <c r="G61" s="377"/>
      <c r="H61" s="377"/>
      <c r="I61" s="377"/>
      <c r="J61" s="377"/>
      <c r="K61" s="377"/>
      <c r="L61" s="377"/>
      <c r="M61" s="378"/>
    </row>
    <row r="62" spans="1:13" ht="16.5">
      <c r="A62" s="379" t="s">
        <v>619</v>
      </c>
      <c r="B62" s="374" t="s">
        <v>656</v>
      </c>
      <c r="C62" s="390">
        <f t="shared" ref="C62" si="6">+H62</f>
        <v>2</v>
      </c>
      <c r="D62" s="391" t="s">
        <v>643</v>
      </c>
      <c r="E62" s="377"/>
      <c r="F62" s="377"/>
      <c r="G62" s="377"/>
      <c r="H62" s="377">
        <f>+C41</f>
        <v>2</v>
      </c>
      <c r="I62" s="377"/>
      <c r="J62" s="377"/>
      <c r="K62" s="377"/>
      <c r="L62" s="377"/>
      <c r="M62" s="378"/>
    </row>
    <row r="63" spans="1:13" ht="16.5">
      <c r="A63" s="379" t="s">
        <v>233</v>
      </c>
      <c r="B63" s="374" t="s">
        <v>657</v>
      </c>
      <c r="C63" s="390">
        <v>4</v>
      </c>
      <c r="D63" s="391" t="s">
        <v>643</v>
      </c>
      <c r="E63" s="377"/>
      <c r="F63" s="377"/>
      <c r="G63" s="377"/>
      <c r="H63" s="377">
        <v>6</v>
      </c>
      <c r="I63" s="377"/>
      <c r="J63" s="377"/>
      <c r="K63" s="377"/>
      <c r="L63" s="377"/>
      <c r="M63" s="378"/>
    </row>
    <row r="64" spans="1:13">
      <c r="A64" s="373"/>
      <c r="B64" s="374"/>
      <c r="C64" s="375"/>
      <c r="D64" s="376"/>
      <c r="E64" s="377"/>
      <c r="F64" s="377"/>
      <c r="G64" s="377"/>
      <c r="H64" s="377"/>
      <c r="I64" s="377"/>
      <c r="J64" s="377"/>
      <c r="K64" s="377"/>
      <c r="L64" s="377"/>
      <c r="M64" s="378"/>
    </row>
    <row r="65" spans="1:13" s="398" customFormat="1" ht="16.5">
      <c r="A65" s="401" t="s">
        <v>17</v>
      </c>
      <c r="B65" s="402" t="s">
        <v>813</v>
      </c>
      <c r="C65" s="394"/>
      <c r="D65" s="395"/>
      <c r="E65" s="396"/>
      <c r="F65" s="396"/>
      <c r="G65" s="396"/>
      <c r="H65" s="396"/>
      <c r="I65" s="396"/>
      <c r="J65" s="396"/>
      <c r="K65" s="396"/>
      <c r="L65" s="396"/>
      <c r="M65" s="397"/>
    </row>
    <row r="66" spans="1:13" s="398" customFormat="1" ht="16.5">
      <c r="A66" s="392">
        <v>1</v>
      </c>
      <c r="B66" s="393" t="s">
        <v>827</v>
      </c>
      <c r="C66" s="399">
        <f>+E66*H66</f>
        <v>12.64</v>
      </c>
      <c r="D66" s="400" t="s">
        <v>341</v>
      </c>
      <c r="E66" s="396">
        <v>3.16</v>
      </c>
      <c r="F66" s="396"/>
      <c r="G66" s="396"/>
      <c r="H66" s="396">
        <v>4</v>
      </c>
      <c r="I66" s="396"/>
      <c r="J66" s="396"/>
      <c r="K66" s="396"/>
      <c r="L66" s="396"/>
      <c r="M66" s="397"/>
    </row>
    <row r="67" spans="1:13" s="398" customFormat="1" ht="16.5">
      <c r="A67" s="392">
        <v>2</v>
      </c>
      <c r="B67" s="393" t="s">
        <v>832</v>
      </c>
      <c r="C67" s="399">
        <f>+H67</f>
        <v>5</v>
      </c>
      <c r="D67" s="400" t="s">
        <v>85</v>
      </c>
      <c r="E67" s="396"/>
      <c r="F67" s="396"/>
      <c r="G67" s="396"/>
      <c r="H67" s="396">
        <v>5</v>
      </c>
      <c r="I67" s="396"/>
      <c r="J67" s="396"/>
      <c r="K67" s="396"/>
      <c r="L67" s="396"/>
      <c r="M67" s="397"/>
    </row>
    <row r="68" spans="1:13" s="398" customFormat="1" ht="16.5">
      <c r="A68" s="392">
        <v>3</v>
      </c>
      <c r="B68" s="393" t="s">
        <v>831</v>
      </c>
      <c r="C68" s="399">
        <f>+H68</f>
        <v>5</v>
      </c>
      <c r="D68" s="400" t="s">
        <v>85</v>
      </c>
      <c r="E68" s="396"/>
      <c r="F68" s="396"/>
      <c r="G68" s="396"/>
      <c r="H68" s="396">
        <v>5</v>
      </c>
      <c r="I68" s="396"/>
      <c r="J68" s="396"/>
      <c r="K68" s="396"/>
      <c r="L68" s="396"/>
      <c r="M68" s="397"/>
    </row>
    <row r="69" spans="1:13" s="398" customFormat="1" ht="16.5">
      <c r="A69" s="392">
        <v>4</v>
      </c>
      <c r="B69" s="393" t="s">
        <v>791</v>
      </c>
      <c r="C69" s="399">
        <f>SUM(C70:C71)</f>
        <v>65.704000000000008</v>
      </c>
      <c r="D69" s="400" t="s">
        <v>159</v>
      </c>
      <c r="E69" s="396"/>
      <c r="F69" s="396"/>
      <c r="G69" s="396"/>
      <c r="H69" s="396"/>
      <c r="I69" s="396"/>
      <c r="J69" s="396"/>
      <c r="K69" s="396">
        <v>4.4000000000000004</v>
      </c>
      <c r="L69" s="396"/>
      <c r="M69" s="397"/>
    </row>
    <row r="70" spans="1:13" s="398" customFormat="1" ht="16.5">
      <c r="A70" s="392"/>
      <c r="B70" s="393"/>
      <c r="C70" s="394">
        <f>E70*G70*H70*I70</f>
        <v>45.504000000000005</v>
      </c>
      <c r="D70" s="400"/>
      <c r="E70" s="396">
        <v>3.16</v>
      </c>
      <c r="F70" s="396"/>
      <c r="G70" s="396">
        <v>1.8</v>
      </c>
      <c r="H70" s="396">
        <v>4</v>
      </c>
      <c r="I70" s="396">
        <v>2</v>
      </c>
      <c r="J70" s="396"/>
      <c r="K70" s="396"/>
      <c r="L70" s="396"/>
      <c r="M70" s="397"/>
    </row>
    <row r="71" spans="1:13" s="398" customFormat="1" ht="16.5">
      <c r="A71" s="392"/>
      <c r="B71" s="393"/>
      <c r="C71" s="394">
        <f>E71*H71</f>
        <v>20.2</v>
      </c>
      <c r="D71" s="400"/>
      <c r="E71" s="396">
        <f>'An. Tambahan'!$F$36+'An. Tambahan'!$F$57</f>
        <v>4.04</v>
      </c>
      <c r="F71" s="396"/>
      <c r="G71" s="396"/>
      <c r="H71" s="396">
        <v>5</v>
      </c>
      <c r="I71" s="396"/>
      <c r="J71" s="396"/>
      <c r="K71" s="396"/>
      <c r="L71" s="396"/>
      <c r="M71" s="397"/>
    </row>
    <row r="72" spans="1:13">
      <c r="A72" s="373"/>
      <c r="B72" s="374"/>
      <c r="C72" s="375"/>
      <c r="D72" s="376"/>
      <c r="E72" s="377"/>
      <c r="F72" s="377"/>
      <c r="G72" s="377"/>
      <c r="H72" s="377"/>
      <c r="I72" s="377"/>
      <c r="J72" s="377"/>
      <c r="K72" s="377"/>
      <c r="L72" s="377"/>
      <c r="M72" s="378"/>
    </row>
    <row r="73" spans="1:13" ht="16.5">
      <c r="A73" s="403" t="s">
        <v>20</v>
      </c>
      <c r="B73" s="404" t="s">
        <v>792</v>
      </c>
      <c r="C73" s="375"/>
      <c r="D73" s="376"/>
      <c r="E73" s="377"/>
      <c r="F73" s="377"/>
      <c r="G73" s="377"/>
      <c r="H73" s="377"/>
      <c r="I73" s="377"/>
      <c r="J73" s="377"/>
      <c r="K73" s="377"/>
      <c r="L73" s="377"/>
      <c r="M73" s="378"/>
    </row>
    <row r="74" spans="1:13" ht="16.5">
      <c r="A74" s="403" t="s">
        <v>176</v>
      </c>
      <c r="B74" s="404" t="s">
        <v>782</v>
      </c>
      <c r="C74" s="375"/>
      <c r="D74" s="376"/>
      <c r="E74" s="377"/>
      <c r="F74" s="377"/>
      <c r="G74" s="377"/>
      <c r="H74" s="377"/>
      <c r="I74" s="377"/>
      <c r="J74" s="377"/>
      <c r="K74" s="377"/>
      <c r="L74" s="377"/>
      <c r="M74" s="378"/>
    </row>
    <row r="75" spans="1:13" s="398" customFormat="1" ht="16.5">
      <c r="A75" s="392">
        <v>1</v>
      </c>
      <c r="B75" s="393" t="s">
        <v>915</v>
      </c>
      <c r="C75" s="399">
        <f>+E75*F75*G75*H75</f>
        <v>19.349999999999998</v>
      </c>
      <c r="D75" s="400" t="s">
        <v>47</v>
      </c>
      <c r="E75" s="396">
        <v>1.5</v>
      </c>
      <c r="F75" s="396">
        <v>1.5</v>
      </c>
      <c r="G75" s="396">
        <v>2.15</v>
      </c>
      <c r="H75" s="396">
        <v>4</v>
      </c>
      <c r="I75" s="396"/>
      <c r="J75" s="396"/>
      <c r="K75" s="396"/>
      <c r="L75" s="396"/>
      <c r="M75" s="397"/>
    </row>
    <row r="76" spans="1:13" s="398" customFormat="1" ht="16.5">
      <c r="A76" s="392">
        <v>2</v>
      </c>
      <c r="B76" s="393" t="s">
        <v>916</v>
      </c>
      <c r="C76" s="399">
        <f>+E76*F76*G76</f>
        <v>0.64800000000000013</v>
      </c>
      <c r="D76" s="400" t="s">
        <v>47</v>
      </c>
      <c r="E76" s="396">
        <v>0.9</v>
      </c>
      <c r="F76" s="396">
        <v>0.8</v>
      </c>
      <c r="G76" s="396">
        <v>0.9</v>
      </c>
      <c r="H76" s="396"/>
      <c r="I76" s="396"/>
      <c r="J76" s="396"/>
      <c r="K76" s="396"/>
      <c r="L76" s="396"/>
      <c r="M76" s="397"/>
    </row>
    <row r="77" spans="1:13" s="398" customFormat="1" ht="16.5">
      <c r="A77" s="392">
        <v>3</v>
      </c>
      <c r="B77" s="393" t="s">
        <v>783</v>
      </c>
      <c r="C77" s="399">
        <f>+SUM(C78:C83)</f>
        <v>14.468371699555894</v>
      </c>
      <c r="D77" s="400" t="s">
        <v>47</v>
      </c>
      <c r="E77" s="396"/>
      <c r="F77" s="396"/>
      <c r="G77" s="396"/>
      <c r="H77" s="396"/>
      <c r="I77" s="396"/>
      <c r="J77" s="396"/>
      <c r="K77" s="396"/>
      <c r="L77" s="396"/>
      <c r="M77" s="397"/>
    </row>
    <row r="78" spans="1:13" s="398" customFormat="1">
      <c r="A78" s="392"/>
      <c r="B78" s="393"/>
      <c r="C78" s="394">
        <f>+E78*F78*G78*H78</f>
        <v>19.349999999999998</v>
      </c>
      <c r="D78" s="395"/>
      <c r="E78" s="396">
        <v>1.5</v>
      </c>
      <c r="F78" s="396">
        <v>1.5</v>
      </c>
      <c r="G78" s="396">
        <v>2.15</v>
      </c>
      <c r="H78" s="396">
        <f>+H75</f>
        <v>4</v>
      </c>
      <c r="I78" s="396"/>
      <c r="J78" s="396"/>
      <c r="K78" s="396"/>
      <c r="L78" s="396"/>
      <c r="M78" s="397"/>
    </row>
    <row r="79" spans="1:13" s="398" customFormat="1">
      <c r="A79" s="392"/>
      <c r="B79" s="393"/>
      <c r="C79" s="394">
        <f>-E79*F79*G79*H79</f>
        <v>-0.81600000000000006</v>
      </c>
      <c r="D79" s="395"/>
      <c r="E79" s="396">
        <v>0.4</v>
      </c>
      <c r="F79" s="396">
        <v>0.4</v>
      </c>
      <c r="G79" s="396">
        <v>1.7</v>
      </c>
      <c r="H79" s="396">
        <v>3</v>
      </c>
      <c r="I79" s="396"/>
      <c r="J79" s="396"/>
      <c r="K79" s="396"/>
      <c r="L79" s="396"/>
      <c r="M79" s="397"/>
    </row>
    <row r="80" spans="1:13" s="398" customFormat="1">
      <c r="A80" s="392"/>
      <c r="B80" s="393"/>
      <c r="C80" s="394">
        <f>-G80*J80</f>
        <v>-0.21362830044410594</v>
      </c>
      <c r="D80" s="395"/>
      <c r="E80" s="396"/>
      <c r="F80" s="396"/>
      <c r="G80" s="396">
        <v>1.7</v>
      </c>
      <c r="H80" s="396"/>
      <c r="I80" s="396"/>
      <c r="J80" s="396">
        <f>0.25*PI()*(0.4^2)</f>
        <v>0.12566370614359174</v>
      </c>
      <c r="K80" s="396"/>
      <c r="L80" s="396"/>
      <c r="M80" s="397"/>
    </row>
    <row r="81" spans="1:13" s="398" customFormat="1">
      <c r="A81" s="392"/>
      <c r="B81" s="393"/>
      <c r="C81" s="394">
        <f>-E81*F81*G81*H81</f>
        <v>-2.6999999999999997</v>
      </c>
      <c r="D81" s="395"/>
      <c r="E81" s="396">
        <v>1.5</v>
      </c>
      <c r="F81" s="396">
        <v>1.5</v>
      </c>
      <c r="G81" s="396">
        <v>0.3</v>
      </c>
      <c r="H81" s="396">
        <v>4</v>
      </c>
      <c r="I81" s="396"/>
      <c r="J81" s="396"/>
      <c r="K81" s="396"/>
      <c r="L81" s="396"/>
      <c r="M81" s="397"/>
    </row>
    <row r="82" spans="1:13" s="398" customFormat="1">
      <c r="A82" s="392"/>
      <c r="B82" s="393"/>
      <c r="C82" s="394">
        <f>-E82*F82*G82*H82</f>
        <v>-1.3499999999999999</v>
      </c>
      <c r="D82" s="395"/>
      <c r="E82" s="396">
        <v>1.5</v>
      </c>
      <c r="F82" s="396">
        <v>1.5</v>
      </c>
      <c r="G82" s="396">
        <v>0.15</v>
      </c>
      <c r="H82" s="396">
        <v>4</v>
      </c>
      <c r="I82" s="396"/>
      <c r="J82" s="396"/>
      <c r="K82" s="396"/>
      <c r="L82" s="396"/>
      <c r="M82" s="397"/>
    </row>
    <row r="83" spans="1:13" s="398" customFormat="1">
      <c r="A83" s="392"/>
      <c r="B83" s="393"/>
      <c r="C83" s="394">
        <f>+E83*H83*J83</f>
        <v>0.19800000000000001</v>
      </c>
      <c r="D83" s="395"/>
      <c r="E83" s="396">
        <v>0.9</v>
      </c>
      <c r="F83" s="396"/>
      <c r="G83" s="396"/>
      <c r="H83" s="396">
        <v>2</v>
      </c>
      <c r="I83" s="396"/>
      <c r="J83" s="396">
        <v>0.11</v>
      </c>
      <c r="K83" s="396"/>
      <c r="L83" s="396"/>
      <c r="M83" s="397"/>
    </row>
    <row r="84" spans="1:13" s="398" customFormat="1" ht="16.5">
      <c r="A84" s="392">
        <v>4</v>
      </c>
      <c r="B84" s="393" t="s">
        <v>784</v>
      </c>
      <c r="C84" s="399">
        <f>+SUM(C85:C86)</f>
        <v>0.48599999999999999</v>
      </c>
      <c r="D84" s="400" t="s">
        <v>47</v>
      </c>
      <c r="E84" s="396"/>
      <c r="F84" s="396"/>
      <c r="G84" s="396"/>
      <c r="H84" s="396"/>
      <c r="I84" s="396"/>
      <c r="J84" s="396"/>
      <c r="K84" s="396"/>
      <c r="L84" s="396"/>
      <c r="M84" s="397"/>
    </row>
    <row r="85" spans="1:13" s="398" customFormat="1">
      <c r="A85" s="392"/>
      <c r="B85" s="393"/>
      <c r="C85" s="394">
        <f>+E85*F85*G85*H85</f>
        <v>0.45</v>
      </c>
      <c r="D85" s="395"/>
      <c r="E85" s="396">
        <v>1.5</v>
      </c>
      <c r="F85" s="396">
        <v>1.5</v>
      </c>
      <c r="G85" s="396">
        <v>0.05</v>
      </c>
      <c r="H85" s="396">
        <f>+H78</f>
        <v>4</v>
      </c>
      <c r="I85" s="396"/>
      <c r="J85" s="396"/>
      <c r="K85" s="396"/>
      <c r="L85" s="396"/>
      <c r="M85" s="397"/>
    </row>
    <row r="86" spans="1:13" s="398" customFormat="1">
      <c r="A86" s="392"/>
      <c r="B86" s="393"/>
      <c r="C86" s="394">
        <f>+E86*F86*G86</f>
        <v>3.6000000000000004E-2</v>
      </c>
      <c r="D86" s="395"/>
      <c r="E86" s="396">
        <v>0.9</v>
      </c>
      <c r="F86" s="396">
        <v>0.8</v>
      </c>
      <c r="G86" s="396">
        <v>0.05</v>
      </c>
      <c r="H86" s="396"/>
      <c r="I86" s="396"/>
      <c r="J86" s="396"/>
      <c r="K86" s="396"/>
      <c r="L86" s="396"/>
      <c r="M86" s="397"/>
    </row>
    <row r="87" spans="1:13" s="398" customFormat="1" ht="16.5">
      <c r="A87" s="392">
        <v>5</v>
      </c>
      <c r="B87" s="393" t="s">
        <v>785</v>
      </c>
      <c r="C87" s="399">
        <f>+E87*F87*G87</f>
        <v>0.10800000000000001</v>
      </c>
      <c r="D87" s="400" t="s">
        <v>47</v>
      </c>
      <c r="E87" s="396">
        <v>0.9</v>
      </c>
      <c r="F87" s="396">
        <v>0.8</v>
      </c>
      <c r="G87" s="396">
        <v>0.15</v>
      </c>
      <c r="H87" s="396"/>
      <c r="I87" s="396"/>
      <c r="J87" s="396"/>
      <c r="K87" s="396"/>
      <c r="L87" s="396"/>
      <c r="M87" s="397"/>
    </row>
    <row r="88" spans="1:13" s="398" customFormat="1" ht="16.5">
      <c r="A88" s="392">
        <v>6</v>
      </c>
      <c r="B88" s="393" t="s">
        <v>911</v>
      </c>
      <c r="C88" s="399">
        <f>+E88*J88</f>
        <v>0.29700000000000004</v>
      </c>
      <c r="D88" s="400" t="s">
        <v>47</v>
      </c>
      <c r="E88" s="396">
        <v>0.9</v>
      </c>
      <c r="F88" s="396"/>
      <c r="G88" s="396"/>
      <c r="H88" s="396"/>
      <c r="I88" s="396"/>
      <c r="J88" s="396">
        <v>0.33</v>
      </c>
      <c r="K88" s="396"/>
      <c r="L88" s="396"/>
      <c r="M88" s="397"/>
    </row>
    <row r="89" spans="1:13" s="398" customFormat="1" ht="16.5">
      <c r="A89" s="392">
        <v>7</v>
      </c>
      <c r="B89" s="393" t="s">
        <v>1011</v>
      </c>
      <c r="C89" s="399">
        <f>+$C$77</f>
        <v>14.468371699555894</v>
      </c>
      <c r="D89" s="400" t="s">
        <v>47</v>
      </c>
      <c r="E89" s="396"/>
      <c r="F89" s="396"/>
      <c r="G89" s="396"/>
      <c r="H89" s="396"/>
      <c r="I89" s="396"/>
      <c r="J89" s="396"/>
      <c r="K89" s="396"/>
      <c r="L89" s="396"/>
      <c r="M89" s="397"/>
    </row>
    <row r="90" spans="1:13">
      <c r="A90" s="373"/>
      <c r="B90" s="374"/>
      <c r="C90" s="375"/>
      <c r="D90" s="376"/>
      <c r="E90" s="377"/>
      <c r="F90" s="377"/>
      <c r="G90" s="377"/>
      <c r="H90" s="377"/>
      <c r="I90" s="377"/>
      <c r="J90" s="377"/>
      <c r="K90" s="377"/>
      <c r="L90" s="377"/>
      <c r="M90" s="378"/>
    </row>
    <row r="91" spans="1:13" ht="16.5">
      <c r="A91" s="403" t="s">
        <v>457</v>
      </c>
      <c r="B91" s="404" t="s">
        <v>786</v>
      </c>
      <c r="C91" s="375"/>
      <c r="D91" s="376"/>
      <c r="E91" s="377"/>
      <c r="F91" s="377"/>
      <c r="G91" s="377"/>
      <c r="H91" s="377"/>
      <c r="I91" s="377"/>
      <c r="J91" s="377"/>
      <c r="K91" s="377"/>
      <c r="L91" s="377"/>
      <c r="M91" s="378"/>
    </row>
    <row r="92" spans="1:13" s="398" customFormat="1">
      <c r="A92" s="392">
        <v>1</v>
      </c>
      <c r="B92" s="393" t="s">
        <v>793</v>
      </c>
      <c r="C92" s="394"/>
      <c r="D92" s="395"/>
      <c r="E92" s="396"/>
      <c r="F92" s="396"/>
      <c r="G92" s="396"/>
      <c r="H92" s="396"/>
      <c r="I92" s="396"/>
      <c r="J92" s="396"/>
      <c r="K92" s="396"/>
      <c r="L92" s="396"/>
      <c r="M92" s="397"/>
    </row>
    <row r="93" spans="1:13" s="398" customFormat="1" ht="16.5">
      <c r="A93" s="405" t="s">
        <v>619</v>
      </c>
      <c r="B93" s="393" t="s">
        <v>794</v>
      </c>
      <c r="C93" s="399">
        <f>+E93*F93*G93*H93</f>
        <v>0.9</v>
      </c>
      <c r="D93" s="400" t="s">
        <v>47</v>
      </c>
      <c r="E93" s="396">
        <v>1.5</v>
      </c>
      <c r="F93" s="396">
        <v>1.5</v>
      </c>
      <c r="G93" s="396">
        <v>0.1</v>
      </c>
      <c r="H93" s="396">
        <f>+H85</f>
        <v>4</v>
      </c>
      <c r="I93" s="396"/>
      <c r="J93" s="396"/>
      <c r="K93" s="396"/>
      <c r="L93" s="396"/>
      <c r="M93" s="397"/>
    </row>
    <row r="94" spans="1:13" s="398" customFormat="1" ht="16.5">
      <c r="A94" s="405" t="s">
        <v>233</v>
      </c>
      <c r="B94" s="393" t="s">
        <v>787</v>
      </c>
      <c r="C94" s="399">
        <f>+E94*F94*G94*H94</f>
        <v>2.6999999999999997</v>
      </c>
      <c r="D94" s="400" t="s">
        <v>47</v>
      </c>
      <c r="E94" s="396">
        <v>1.5</v>
      </c>
      <c r="F94" s="396">
        <v>1.5</v>
      </c>
      <c r="G94" s="396">
        <v>0.3</v>
      </c>
      <c r="H94" s="396">
        <f>+H93</f>
        <v>4</v>
      </c>
      <c r="I94" s="396"/>
      <c r="J94" s="396"/>
      <c r="K94" s="396"/>
      <c r="L94" s="396"/>
      <c r="M94" s="397"/>
    </row>
    <row r="95" spans="1:13" s="398" customFormat="1" ht="16.5">
      <c r="A95" s="405" t="s">
        <v>621</v>
      </c>
      <c r="B95" s="393" t="s">
        <v>788</v>
      </c>
      <c r="C95" s="399">
        <f>+SUM(C96:C97)</f>
        <v>256.74880000000002</v>
      </c>
      <c r="D95" s="400" t="s">
        <v>62</v>
      </c>
      <c r="E95" s="396"/>
      <c r="F95" s="396"/>
      <c r="G95" s="396"/>
      <c r="H95" s="396"/>
      <c r="I95" s="396"/>
      <c r="J95" s="396"/>
      <c r="K95" s="396"/>
      <c r="L95" s="396"/>
      <c r="M95" s="397"/>
    </row>
    <row r="96" spans="1:13" s="398" customFormat="1">
      <c r="A96" s="405"/>
      <c r="B96" s="393" t="s">
        <v>913</v>
      </c>
      <c r="C96" s="394">
        <f>+E96*H96*I96*L96</f>
        <v>119.20480000000001</v>
      </c>
      <c r="D96" s="395"/>
      <c r="E96" s="396">
        <v>1.3</v>
      </c>
      <c r="F96" s="396"/>
      <c r="G96" s="396"/>
      <c r="H96" s="396">
        <v>11</v>
      </c>
      <c r="I96" s="396">
        <f>2*H94</f>
        <v>8</v>
      </c>
      <c r="J96" s="396"/>
      <c r="K96" s="396"/>
      <c r="L96" s="396">
        <v>1.042</v>
      </c>
      <c r="M96" s="397"/>
    </row>
    <row r="97" spans="1:13" s="398" customFormat="1">
      <c r="A97" s="405"/>
      <c r="B97" s="393" t="s">
        <v>914</v>
      </c>
      <c r="C97" s="394">
        <f>+E97*H97*I97*L97</f>
        <v>137.54400000000001</v>
      </c>
      <c r="D97" s="395"/>
      <c r="E97" s="396">
        <v>1.5</v>
      </c>
      <c r="F97" s="396"/>
      <c r="G97" s="396"/>
      <c r="H97" s="396">
        <v>11</v>
      </c>
      <c r="I97" s="396">
        <f>2*H94</f>
        <v>8</v>
      </c>
      <c r="J97" s="396"/>
      <c r="K97" s="396"/>
      <c r="L97" s="396">
        <v>1.042</v>
      </c>
      <c r="M97" s="397"/>
    </row>
    <row r="98" spans="1:13" s="398" customFormat="1">
      <c r="A98" s="392">
        <v>2</v>
      </c>
      <c r="B98" s="393" t="s">
        <v>844</v>
      </c>
      <c r="C98" s="394"/>
      <c r="D98" s="395"/>
      <c r="E98" s="396"/>
      <c r="F98" s="396"/>
      <c r="G98" s="396"/>
      <c r="H98" s="396"/>
      <c r="I98" s="396"/>
      <c r="J98" s="396"/>
      <c r="K98" s="396"/>
      <c r="L98" s="396"/>
      <c r="M98" s="397"/>
    </row>
    <row r="99" spans="1:13" s="398" customFormat="1" ht="16.5">
      <c r="A99" s="405" t="s">
        <v>619</v>
      </c>
      <c r="B99" s="393" t="s">
        <v>787</v>
      </c>
      <c r="C99" s="399">
        <f>+E99*F99*G99*H99</f>
        <v>2.4000000000000004</v>
      </c>
      <c r="D99" s="400" t="s">
        <v>47</v>
      </c>
      <c r="E99" s="396">
        <v>0.4</v>
      </c>
      <c r="F99" s="396">
        <v>0.4</v>
      </c>
      <c r="G99" s="396">
        <v>5</v>
      </c>
      <c r="H99" s="396">
        <v>3</v>
      </c>
      <c r="I99" s="396"/>
      <c r="J99" s="396"/>
      <c r="K99" s="396"/>
      <c r="L99" s="396"/>
      <c r="M99" s="397"/>
    </row>
    <row r="100" spans="1:13" s="398" customFormat="1" ht="16.5">
      <c r="A100" s="405" t="s">
        <v>233</v>
      </c>
      <c r="B100" s="393" t="s">
        <v>788</v>
      </c>
      <c r="C100" s="399">
        <f>+SUM(C101:C102)</f>
        <v>294.91278</v>
      </c>
      <c r="D100" s="400" t="s">
        <v>62</v>
      </c>
      <c r="E100" s="396"/>
      <c r="F100" s="396"/>
      <c r="G100" s="396"/>
      <c r="H100" s="396"/>
      <c r="I100" s="396"/>
      <c r="J100" s="396"/>
      <c r="K100" s="396"/>
      <c r="L100" s="396"/>
      <c r="M100" s="397"/>
    </row>
    <row r="101" spans="1:13" s="398" customFormat="1">
      <c r="A101" s="405"/>
      <c r="B101" s="393"/>
      <c r="C101" s="394">
        <f>+E101*H101*I101*L101</f>
        <v>213.59807999999998</v>
      </c>
      <c r="D101" s="395"/>
      <c r="E101" s="396">
        <f>+G99+(40*0.016)</f>
        <v>5.64</v>
      </c>
      <c r="F101" s="396"/>
      <c r="G101" s="396"/>
      <c r="H101" s="396">
        <f>+H99</f>
        <v>3</v>
      </c>
      <c r="I101" s="396">
        <v>8</v>
      </c>
      <c r="J101" s="396"/>
      <c r="K101" s="396"/>
      <c r="L101" s="396">
        <v>1.5780000000000001</v>
      </c>
      <c r="M101" s="397"/>
    </row>
    <row r="102" spans="1:13" s="398" customFormat="1">
      <c r="A102" s="405"/>
      <c r="B102" s="393"/>
      <c r="C102" s="394">
        <f>+E102*H102*I102*L102</f>
        <v>81.314700000000002</v>
      </c>
      <c r="D102" s="395"/>
      <c r="E102" s="396">
        <f>+(0.34*4)+0.1</f>
        <v>1.4600000000000002</v>
      </c>
      <c r="F102" s="396"/>
      <c r="G102" s="396"/>
      <c r="H102" s="396">
        <f>+ROUNDUP((E101/0.125)+1,0)</f>
        <v>47</v>
      </c>
      <c r="I102" s="396">
        <f>+H101</f>
        <v>3</v>
      </c>
      <c r="J102" s="396"/>
      <c r="K102" s="396"/>
      <c r="L102" s="396">
        <v>0.39500000000000002</v>
      </c>
      <c r="M102" s="397"/>
    </row>
    <row r="103" spans="1:13" s="398" customFormat="1" ht="16.5">
      <c r="A103" s="405" t="s">
        <v>621</v>
      </c>
      <c r="B103" s="393" t="s">
        <v>789</v>
      </c>
      <c r="C103" s="399">
        <f>+G103*H103*K103</f>
        <v>24</v>
      </c>
      <c r="D103" s="400" t="s">
        <v>159</v>
      </c>
      <c r="E103" s="396"/>
      <c r="F103" s="396"/>
      <c r="G103" s="396">
        <f>+G99</f>
        <v>5</v>
      </c>
      <c r="H103" s="396">
        <f>+H99</f>
        <v>3</v>
      </c>
      <c r="I103" s="396"/>
      <c r="J103" s="396"/>
      <c r="K103" s="396">
        <f>0.4*4</f>
        <v>1.6</v>
      </c>
      <c r="L103" s="396"/>
      <c r="M103" s="397"/>
    </row>
    <row r="104" spans="1:13" s="398" customFormat="1">
      <c r="A104" s="392">
        <v>3</v>
      </c>
      <c r="B104" s="393" t="s">
        <v>845</v>
      </c>
      <c r="C104" s="394"/>
      <c r="D104" s="395"/>
      <c r="E104" s="396"/>
      <c r="F104" s="396"/>
      <c r="G104" s="396"/>
      <c r="H104" s="396"/>
      <c r="I104" s="396"/>
      <c r="J104" s="396"/>
      <c r="K104" s="396"/>
      <c r="L104" s="396"/>
      <c r="M104" s="397"/>
    </row>
    <row r="105" spans="1:13" s="398" customFormat="1" ht="16.5">
      <c r="A105" s="405" t="s">
        <v>619</v>
      </c>
      <c r="B105" s="393" t="s">
        <v>787</v>
      </c>
      <c r="C105" s="399">
        <f>+G105*H105*J105</f>
        <v>0.62831853071795862</v>
      </c>
      <c r="D105" s="400" t="s">
        <v>47</v>
      </c>
      <c r="E105" s="396"/>
      <c r="F105" s="396"/>
      <c r="G105" s="396">
        <v>5</v>
      </c>
      <c r="H105" s="396">
        <v>1</v>
      </c>
      <c r="I105" s="396"/>
      <c r="J105" s="396">
        <f>0.25*PI()*0.4^2</f>
        <v>0.12566370614359174</v>
      </c>
      <c r="K105" s="396"/>
      <c r="L105" s="396"/>
      <c r="M105" s="397"/>
    </row>
    <row r="106" spans="1:13" s="398" customFormat="1" ht="16.5">
      <c r="A106" s="405" t="s">
        <v>233</v>
      </c>
      <c r="B106" s="393" t="s">
        <v>788</v>
      </c>
      <c r="C106" s="399">
        <f>+SUM(C107:C108)</f>
        <v>159.83402671676401</v>
      </c>
      <c r="D106" s="400" t="s">
        <v>62</v>
      </c>
      <c r="E106" s="396"/>
      <c r="F106" s="396"/>
      <c r="G106" s="396"/>
      <c r="H106" s="396"/>
      <c r="I106" s="396"/>
      <c r="J106" s="396"/>
      <c r="K106" s="396"/>
      <c r="L106" s="396"/>
      <c r="M106" s="397"/>
    </row>
    <row r="107" spans="1:13" s="398" customFormat="1">
      <c r="A107" s="405"/>
      <c r="B107" s="393"/>
      <c r="C107" s="394">
        <f>+E107*H107*I107*L107</f>
        <v>128.21759999999998</v>
      </c>
      <c r="D107" s="395"/>
      <c r="E107" s="396">
        <f>+G105+(40*0.019)</f>
        <v>5.76</v>
      </c>
      <c r="F107" s="396"/>
      <c r="G107" s="396"/>
      <c r="H107" s="396">
        <f>+H105</f>
        <v>1</v>
      </c>
      <c r="I107" s="396">
        <v>10</v>
      </c>
      <c r="J107" s="396"/>
      <c r="K107" s="396"/>
      <c r="L107" s="396">
        <v>2.226</v>
      </c>
      <c r="M107" s="397"/>
    </row>
    <row r="108" spans="1:13" s="398" customFormat="1">
      <c r="A108" s="405"/>
      <c r="B108" s="393"/>
      <c r="C108" s="394">
        <f>+H108*I108*K108*L108</f>
        <v>31.616426716764053</v>
      </c>
      <c r="D108" s="395"/>
      <c r="E108" s="396"/>
      <c r="F108" s="396"/>
      <c r="G108" s="396"/>
      <c r="H108" s="396">
        <f>+ROUNDUP((E107/0.1)+1,0)</f>
        <v>59</v>
      </c>
      <c r="I108" s="396">
        <f>+H107</f>
        <v>1</v>
      </c>
      <c r="J108" s="396"/>
      <c r="K108" s="396">
        <f>+(PI()*0.4)+0.1</f>
        <v>1.3566370614359173</v>
      </c>
      <c r="L108" s="396">
        <v>0.39500000000000002</v>
      </c>
      <c r="M108" s="397"/>
    </row>
    <row r="109" spans="1:13" s="398" customFormat="1" ht="16.5">
      <c r="A109" s="405" t="s">
        <v>621</v>
      </c>
      <c r="B109" s="393" t="s">
        <v>789</v>
      </c>
      <c r="C109" s="399">
        <f>+G109*H109*K109</f>
        <v>6.2831853071795862</v>
      </c>
      <c r="D109" s="400" t="s">
        <v>159</v>
      </c>
      <c r="E109" s="396"/>
      <c r="F109" s="396"/>
      <c r="G109" s="396">
        <f>+G105</f>
        <v>5</v>
      </c>
      <c r="H109" s="396">
        <f>+H105</f>
        <v>1</v>
      </c>
      <c r="I109" s="396"/>
      <c r="J109" s="396"/>
      <c r="K109" s="396">
        <f>+PI()*0.4</f>
        <v>1.2566370614359172</v>
      </c>
      <c r="L109" s="396"/>
      <c r="M109" s="397"/>
    </row>
    <row r="110" spans="1:13" s="398" customFormat="1">
      <c r="A110" s="392">
        <v>4</v>
      </c>
      <c r="B110" s="393" t="s">
        <v>846</v>
      </c>
      <c r="C110" s="394"/>
      <c r="D110" s="395"/>
      <c r="E110" s="396"/>
      <c r="F110" s="396"/>
      <c r="G110" s="396"/>
      <c r="H110" s="396"/>
      <c r="I110" s="396"/>
      <c r="J110" s="396"/>
      <c r="K110" s="396"/>
      <c r="L110" s="396"/>
      <c r="M110" s="397"/>
    </row>
    <row r="111" spans="1:13" s="398" customFormat="1" ht="16.5">
      <c r="A111" s="405" t="s">
        <v>619</v>
      </c>
      <c r="B111" s="393" t="s">
        <v>787</v>
      </c>
      <c r="C111" s="399">
        <f>+F111*G111*K111</f>
        <v>1.35625</v>
      </c>
      <c r="D111" s="400" t="s">
        <v>47</v>
      </c>
      <c r="E111" s="396"/>
      <c r="F111" s="396">
        <v>0.25</v>
      </c>
      <c r="G111" s="396">
        <v>0.35</v>
      </c>
      <c r="H111" s="396"/>
      <c r="I111" s="396"/>
      <c r="J111" s="396"/>
      <c r="K111" s="396">
        <f>+((2.8+4.5))*2+0.9</f>
        <v>15.5</v>
      </c>
      <c r="L111" s="396"/>
      <c r="M111" s="397"/>
    </row>
    <row r="112" spans="1:13" s="398" customFormat="1" ht="16.5">
      <c r="A112" s="405" t="s">
        <v>233</v>
      </c>
      <c r="B112" s="393" t="s">
        <v>788</v>
      </c>
      <c r="C112" s="399">
        <f>+SUM(C113:C114)</f>
        <v>94.990160000000003</v>
      </c>
      <c r="D112" s="400" t="s">
        <v>62</v>
      </c>
      <c r="E112" s="396"/>
      <c r="F112" s="396"/>
      <c r="G112" s="396"/>
      <c r="H112" s="396"/>
      <c r="I112" s="396"/>
      <c r="J112" s="396"/>
      <c r="K112" s="396"/>
      <c r="L112" s="396"/>
      <c r="M112" s="397"/>
    </row>
    <row r="113" spans="1:13" s="398" customFormat="1">
      <c r="A113" s="405"/>
      <c r="B113" s="393"/>
      <c r="C113" s="394">
        <f>+E113*H113*L113</f>
        <v>66.771360000000001</v>
      </c>
      <c r="D113" s="395"/>
      <c r="E113" s="396">
        <f>+K111+(40*0.013)</f>
        <v>16.02</v>
      </c>
      <c r="F113" s="396"/>
      <c r="G113" s="396"/>
      <c r="H113" s="396">
        <v>4</v>
      </c>
      <c r="I113" s="396"/>
      <c r="J113" s="396"/>
      <c r="K113" s="396"/>
      <c r="L113" s="396">
        <v>1.042</v>
      </c>
      <c r="M113" s="397"/>
    </row>
    <row r="114" spans="1:13" s="398" customFormat="1">
      <c r="A114" s="405"/>
      <c r="B114" s="393"/>
      <c r="C114" s="394">
        <f>+E114*H114*L114</f>
        <v>28.218800000000002</v>
      </c>
      <c r="D114" s="395"/>
      <c r="E114" s="396">
        <v>0.76</v>
      </c>
      <c r="F114" s="396"/>
      <c r="G114" s="396"/>
      <c r="H114" s="396">
        <f>+ROUNDUP((K111/0.175)+5,0)</f>
        <v>94</v>
      </c>
      <c r="I114" s="396"/>
      <c r="J114" s="396"/>
      <c r="K114" s="396"/>
      <c r="L114" s="396">
        <v>0.39500000000000002</v>
      </c>
      <c r="M114" s="397"/>
    </row>
    <row r="115" spans="1:13" s="398" customFormat="1" ht="16.5">
      <c r="A115" s="405" t="s">
        <v>621</v>
      </c>
      <c r="B115" s="393" t="s">
        <v>789</v>
      </c>
      <c r="C115" s="399">
        <f>+E115*G115*H115</f>
        <v>10.85</v>
      </c>
      <c r="D115" s="400" t="s">
        <v>159</v>
      </c>
      <c r="E115" s="396">
        <f>+K111</f>
        <v>15.5</v>
      </c>
      <c r="F115" s="396"/>
      <c r="G115" s="396">
        <v>0.35</v>
      </c>
      <c r="H115" s="396">
        <v>2</v>
      </c>
      <c r="I115" s="396"/>
      <c r="J115" s="396"/>
      <c r="K115" s="396"/>
      <c r="L115" s="396"/>
      <c r="M115" s="397"/>
    </row>
    <row r="116" spans="1:13" s="412" customFormat="1">
      <c r="A116" s="406">
        <v>5</v>
      </c>
      <c r="B116" s="407" t="s">
        <v>847</v>
      </c>
      <c r="C116" s="408"/>
      <c r="D116" s="409"/>
      <c r="E116" s="410"/>
      <c r="F116" s="410"/>
      <c r="G116" s="410"/>
      <c r="H116" s="410"/>
      <c r="I116" s="410"/>
      <c r="J116" s="410"/>
      <c r="K116" s="410"/>
      <c r="L116" s="410"/>
      <c r="M116" s="411"/>
    </row>
    <row r="117" spans="1:13" s="412" customFormat="1" ht="16.5">
      <c r="A117" s="413" t="s">
        <v>619</v>
      </c>
      <c r="B117" s="407" t="s">
        <v>787</v>
      </c>
      <c r="C117" s="414">
        <f>+E117*F117*G117</f>
        <v>0.94400000000000017</v>
      </c>
      <c r="D117" s="415" t="s">
        <v>47</v>
      </c>
      <c r="E117" s="410">
        <f>4.5+4.5+2.8</f>
        <v>11.8</v>
      </c>
      <c r="F117" s="410">
        <v>0.2</v>
      </c>
      <c r="G117" s="410">
        <v>0.4</v>
      </c>
      <c r="H117" s="410"/>
      <c r="I117" s="410"/>
      <c r="J117" s="410"/>
      <c r="K117" s="410"/>
      <c r="L117" s="410"/>
      <c r="M117" s="411"/>
    </row>
    <row r="118" spans="1:13" s="398" customFormat="1" ht="16.5">
      <c r="A118" s="405" t="s">
        <v>233</v>
      </c>
      <c r="B118" s="393" t="s">
        <v>788</v>
      </c>
      <c r="C118" s="399">
        <f>+SUM(C119:C120)</f>
        <v>183.18392000000003</v>
      </c>
      <c r="D118" s="400" t="s">
        <v>62</v>
      </c>
      <c r="E118" s="396"/>
      <c r="F118" s="396"/>
      <c r="G118" s="396"/>
      <c r="H118" s="396"/>
      <c r="I118" s="396"/>
      <c r="J118" s="396"/>
      <c r="K118" s="396"/>
      <c r="L118" s="396"/>
      <c r="M118" s="397"/>
    </row>
    <row r="119" spans="1:13" s="398" customFormat="1">
      <c r="A119" s="405"/>
      <c r="B119" s="393"/>
      <c r="C119" s="394">
        <f>+E119*H119*L119</f>
        <v>117.78192000000003</v>
      </c>
      <c r="D119" s="395"/>
      <c r="E119" s="396">
        <f>+E117+(40*0.016)</f>
        <v>12.440000000000001</v>
      </c>
      <c r="F119" s="396"/>
      <c r="G119" s="396"/>
      <c r="H119" s="396">
        <v>6</v>
      </c>
      <c r="I119" s="396"/>
      <c r="J119" s="396"/>
      <c r="K119" s="396"/>
      <c r="L119" s="396">
        <v>1.5780000000000001</v>
      </c>
      <c r="M119" s="397"/>
    </row>
    <row r="120" spans="1:13" s="398" customFormat="1">
      <c r="A120" s="405"/>
      <c r="B120" s="393"/>
      <c r="C120" s="394">
        <f>+E120*H120*L120</f>
        <v>65.402000000000001</v>
      </c>
      <c r="D120" s="395"/>
      <c r="E120" s="396">
        <f>+((0.14+0.34)*2)+0.1</f>
        <v>1.06</v>
      </c>
      <c r="F120" s="396"/>
      <c r="G120" s="396"/>
      <c r="H120" s="396">
        <f>+ROUNDUP((E119/0.125),0)</f>
        <v>100</v>
      </c>
      <c r="I120" s="396"/>
      <c r="J120" s="396"/>
      <c r="K120" s="396"/>
      <c r="L120" s="396">
        <v>0.61699999999999999</v>
      </c>
      <c r="M120" s="397"/>
    </row>
    <row r="121" spans="1:13" s="398" customFormat="1" ht="16.5">
      <c r="A121" s="405" t="s">
        <v>621</v>
      </c>
      <c r="B121" s="393" t="s">
        <v>789</v>
      </c>
      <c r="C121" s="399">
        <f>+E121*K121</f>
        <v>8.968</v>
      </c>
      <c r="D121" s="400" t="s">
        <v>159</v>
      </c>
      <c r="E121" s="396">
        <f>0.28+0.2+0.28</f>
        <v>0.76</v>
      </c>
      <c r="F121" s="396"/>
      <c r="G121" s="396"/>
      <c r="H121" s="396"/>
      <c r="I121" s="396"/>
      <c r="J121" s="396"/>
      <c r="K121" s="396">
        <f>+E117</f>
        <v>11.8</v>
      </c>
      <c r="L121" s="396"/>
      <c r="M121" s="397"/>
    </row>
    <row r="122" spans="1:13" s="412" customFormat="1">
      <c r="A122" s="406">
        <v>6</v>
      </c>
      <c r="B122" s="407" t="s">
        <v>1061</v>
      </c>
      <c r="C122" s="408"/>
      <c r="D122" s="409"/>
      <c r="E122" s="410"/>
      <c r="F122" s="410"/>
      <c r="G122" s="410"/>
      <c r="H122" s="410"/>
      <c r="I122" s="410"/>
      <c r="J122" s="410"/>
      <c r="K122" s="410"/>
      <c r="L122" s="410"/>
      <c r="M122" s="411"/>
    </row>
    <row r="123" spans="1:13" s="412" customFormat="1" ht="16.5">
      <c r="A123" s="413" t="s">
        <v>619</v>
      </c>
      <c r="B123" s="407" t="s">
        <v>787</v>
      </c>
      <c r="C123" s="414">
        <f>+E123*F123*G123</f>
        <v>0.12000000000000002</v>
      </c>
      <c r="D123" s="415" t="s">
        <v>47</v>
      </c>
      <c r="E123" s="410">
        <f>1.5</f>
        <v>1.5</v>
      </c>
      <c r="F123" s="410">
        <v>0.2</v>
      </c>
      <c r="G123" s="410">
        <v>0.4</v>
      </c>
      <c r="H123" s="410"/>
      <c r="I123" s="410"/>
      <c r="J123" s="410"/>
      <c r="K123" s="410"/>
      <c r="L123" s="410"/>
      <c r="M123" s="411"/>
    </row>
    <row r="124" spans="1:13" s="398" customFormat="1" ht="16.5">
      <c r="A124" s="405" t="s">
        <v>233</v>
      </c>
      <c r="B124" s="393" t="s">
        <v>788</v>
      </c>
      <c r="C124" s="399">
        <f>+SUM(C125:C126)</f>
        <v>34.64996</v>
      </c>
      <c r="D124" s="400" t="s">
        <v>62</v>
      </c>
      <c r="E124" s="396"/>
      <c r="F124" s="396"/>
      <c r="G124" s="396"/>
      <c r="H124" s="396"/>
      <c r="I124" s="396"/>
      <c r="J124" s="396"/>
      <c r="K124" s="396"/>
      <c r="L124" s="396"/>
      <c r="M124" s="397"/>
    </row>
    <row r="125" spans="1:13" s="398" customFormat="1">
      <c r="A125" s="405"/>
      <c r="B125" s="393" t="s">
        <v>931</v>
      </c>
      <c r="C125" s="394">
        <f>+E125*H125*L125</f>
        <v>20.261520000000001</v>
      </c>
      <c r="D125" s="395"/>
      <c r="E125" s="396">
        <f>+E123+(40*0.016)</f>
        <v>2.14</v>
      </c>
      <c r="F125" s="396"/>
      <c r="G125" s="396"/>
      <c r="H125" s="396">
        <v>6</v>
      </c>
      <c r="I125" s="396"/>
      <c r="J125" s="396"/>
      <c r="K125" s="396"/>
      <c r="L125" s="396">
        <v>1.5780000000000001</v>
      </c>
      <c r="M125" s="397"/>
    </row>
    <row r="126" spans="1:13" s="398" customFormat="1">
      <c r="A126" s="405"/>
      <c r="B126" s="393" t="s">
        <v>932</v>
      </c>
      <c r="C126" s="394">
        <f>+E126*H126*L126</f>
        <v>14.388439999999999</v>
      </c>
      <c r="D126" s="395"/>
      <c r="E126" s="396">
        <f>+((0.14+0.34)*2)+0.1</f>
        <v>1.06</v>
      </c>
      <c r="F126" s="396"/>
      <c r="G126" s="396"/>
      <c r="H126" s="396">
        <f>+ROUNDUP((E125/0.1),0)</f>
        <v>22</v>
      </c>
      <c r="I126" s="396"/>
      <c r="J126" s="396"/>
      <c r="K126" s="396"/>
      <c r="L126" s="396">
        <v>0.61699999999999999</v>
      </c>
      <c r="M126" s="397"/>
    </row>
    <row r="127" spans="1:13" s="398" customFormat="1" ht="16.5">
      <c r="A127" s="405" t="s">
        <v>621</v>
      </c>
      <c r="B127" s="393" t="s">
        <v>789</v>
      </c>
      <c r="C127" s="399">
        <f>+E127*K127</f>
        <v>1.1400000000000001</v>
      </c>
      <c r="D127" s="400" t="s">
        <v>159</v>
      </c>
      <c r="E127" s="396">
        <f>0.28+0.2+0.28</f>
        <v>0.76</v>
      </c>
      <c r="F127" s="396"/>
      <c r="G127" s="396"/>
      <c r="H127" s="396"/>
      <c r="I127" s="396"/>
      <c r="J127" s="396"/>
      <c r="K127" s="396">
        <f>+E123</f>
        <v>1.5</v>
      </c>
      <c r="L127" s="396"/>
      <c r="M127" s="397"/>
    </row>
    <row r="128" spans="1:13" s="398" customFormat="1">
      <c r="A128" s="392">
        <v>7</v>
      </c>
      <c r="B128" s="393" t="s">
        <v>848</v>
      </c>
      <c r="C128" s="394"/>
      <c r="D128" s="395"/>
      <c r="E128" s="396"/>
      <c r="F128" s="396"/>
      <c r="G128" s="396"/>
      <c r="H128" s="396"/>
      <c r="I128" s="396"/>
      <c r="J128" s="396"/>
      <c r="K128" s="396"/>
      <c r="L128" s="396"/>
      <c r="M128" s="397"/>
    </row>
    <row r="129" spans="1:13" s="398" customFormat="1" ht="16.5">
      <c r="A129" s="405" t="s">
        <v>619</v>
      </c>
      <c r="B129" s="393" t="s">
        <v>787</v>
      </c>
      <c r="C129" s="399">
        <f>+SUM(C130:C131)</f>
        <v>1.6632000000000002</v>
      </c>
      <c r="D129" s="400" t="s">
        <v>47</v>
      </c>
      <c r="E129" s="396"/>
      <c r="F129" s="396"/>
      <c r="G129" s="396"/>
      <c r="H129" s="396"/>
      <c r="I129" s="396"/>
      <c r="J129" s="396"/>
      <c r="K129" s="396"/>
      <c r="L129" s="396"/>
      <c r="M129" s="397"/>
    </row>
    <row r="130" spans="1:13" s="398" customFormat="1" ht="16.5">
      <c r="A130" s="405"/>
      <c r="B130" s="393" t="s">
        <v>849</v>
      </c>
      <c r="C130" s="394">
        <f>+E130*F130*G130</f>
        <v>0.96320000000000017</v>
      </c>
      <c r="D130" s="400"/>
      <c r="E130" s="396">
        <f>+(2.8+4.5+4+(1.23*2))</f>
        <v>13.760000000000002</v>
      </c>
      <c r="F130" s="396">
        <v>0.2</v>
      </c>
      <c r="G130" s="396">
        <v>0.35</v>
      </c>
      <c r="H130" s="396"/>
      <c r="I130" s="396"/>
      <c r="J130" s="396"/>
      <c r="K130" s="396"/>
      <c r="L130" s="396"/>
      <c r="M130" s="397"/>
    </row>
    <row r="131" spans="1:13" s="398" customFormat="1" ht="16.5">
      <c r="A131" s="405"/>
      <c r="B131" s="393" t="s">
        <v>850</v>
      </c>
      <c r="C131" s="394">
        <f>+E131*F131*G131</f>
        <v>0.7</v>
      </c>
      <c r="D131" s="400"/>
      <c r="E131" s="396">
        <f>5*2</f>
        <v>10</v>
      </c>
      <c r="F131" s="396">
        <v>0.2</v>
      </c>
      <c r="G131" s="396">
        <v>0.35</v>
      </c>
      <c r="H131" s="396"/>
      <c r="I131" s="396"/>
      <c r="J131" s="396"/>
      <c r="K131" s="396"/>
      <c r="L131" s="396"/>
      <c r="M131" s="397"/>
    </row>
    <row r="132" spans="1:13" s="398" customFormat="1" ht="16.5">
      <c r="A132" s="405" t="s">
        <v>233</v>
      </c>
      <c r="B132" s="393" t="s">
        <v>788</v>
      </c>
      <c r="C132" s="399">
        <f>+SUM(C133:C135)</f>
        <v>316.62191999999999</v>
      </c>
      <c r="D132" s="400" t="s">
        <v>62</v>
      </c>
      <c r="E132" s="396"/>
      <c r="F132" s="396"/>
      <c r="G132" s="396"/>
      <c r="H132" s="396"/>
      <c r="I132" s="396"/>
      <c r="J132" s="396"/>
      <c r="K132" s="396"/>
      <c r="L132" s="396"/>
      <c r="M132" s="397"/>
    </row>
    <row r="133" spans="1:13" s="398" customFormat="1">
      <c r="A133" s="405"/>
      <c r="B133" s="393" t="s">
        <v>849</v>
      </c>
      <c r="C133" s="394">
        <f>+E133*H133*L133</f>
        <v>113.61600000000003</v>
      </c>
      <c r="D133" s="395"/>
      <c r="E133" s="396">
        <f>+E130+(40*0.016)</f>
        <v>14.400000000000002</v>
      </c>
      <c r="F133" s="396"/>
      <c r="G133" s="396"/>
      <c r="H133" s="396">
        <v>5</v>
      </c>
      <c r="I133" s="396"/>
      <c r="J133" s="396"/>
      <c r="K133" s="396"/>
      <c r="L133" s="396">
        <v>1.5780000000000001</v>
      </c>
      <c r="M133" s="397"/>
    </row>
    <row r="134" spans="1:13" s="398" customFormat="1">
      <c r="A134" s="405"/>
      <c r="B134" s="393" t="s">
        <v>850</v>
      </c>
      <c r="C134" s="394">
        <f>+E134*H134*L134</f>
        <v>83.949600000000004</v>
      </c>
      <c r="D134" s="395"/>
      <c r="E134" s="396">
        <f>+E131+(40*0.016)</f>
        <v>10.64</v>
      </c>
      <c r="F134" s="396"/>
      <c r="G134" s="396"/>
      <c r="H134" s="396">
        <v>5</v>
      </c>
      <c r="I134" s="396"/>
      <c r="J134" s="396"/>
      <c r="K134" s="396"/>
      <c r="L134" s="396">
        <v>1.5780000000000001</v>
      </c>
      <c r="M134" s="397"/>
    </row>
    <row r="135" spans="1:13" s="398" customFormat="1">
      <c r="A135" s="405"/>
      <c r="B135" s="393"/>
      <c r="C135" s="394">
        <f>+E135*H135*L135</f>
        <v>119.05631999999999</v>
      </c>
      <c r="D135" s="395"/>
      <c r="E135" s="396">
        <f>+((0.14+0.29)*2)+0.1</f>
        <v>0.96</v>
      </c>
      <c r="F135" s="396"/>
      <c r="G135" s="396"/>
      <c r="H135" s="396">
        <f>+ROUNDUP(((E133+E134)/0.125),0)</f>
        <v>201</v>
      </c>
      <c r="I135" s="396"/>
      <c r="J135" s="396"/>
      <c r="K135" s="396"/>
      <c r="L135" s="396">
        <v>0.61699999999999999</v>
      </c>
      <c r="M135" s="397"/>
    </row>
    <row r="136" spans="1:13" s="398" customFormat="1" ht="16.5">
      <c r="A136" s="405" t="s">
        <v>621</v>
      </c>
      <c r="B136" s="393" t="s">
        <v>789</v>
      </c>
      <c r="C136" s="399">
        <f>+E136*K136</f>
        <v>15.681600000000001</v>
      </c>
      <c r="D136" s="400" t="s">
        <v>159</v>
      </c>
      <c r="E136" s="396">
        <f>0.23+0.2+0.23</f>
        <v>0.66</v>
      </c>
      <c r="F136" s="396"/>
      <c r="G136" s="396"/>
      <c r="H136" s="396"/>
      <c r="I136" s="396"/>
      <c r="J136" s="396"/>
      <c r="K136" s="396">
        <f>+SUM(E130:E131)</f>
        <v>23.76</v>
      </c>
      <c r="L136" s="396"/>
      <c r="M136" s="397"/>
    </row>
    <row r="137" spans="1:13" s="398" customFormat="1">
      <c r="A137" s="392">
        <v>8</v>
      </c>
      <c r="B137" s="393" t="s">
        <v>1062</v>
      </c>
      <c r="C137" s="394"/>
      <c r="D137" s="395"/>
      <c r="E137" s="396"/>
      <c r="F137" s="396"/>
      <c r="G137" s="396"/>
      <c r="H137" s="396"/>
      <c r="I137" s="396"/>
      <c r="J137" s="396"/>
      <c r="K137" s="396"/>
      <c r="L137" s="396"/>
      <c r="M137" s="397"/>
    </row>
    <row r="138" spans="1:13" s="398" customFormat="1" ht="16.5">
      <c r="A138" s="405" t="s">
        <v>619</v>
      </c>
      <c r="B138" s="393" t="s">
        <v>787</v>
      </c>
      <c r="C138" s="399">
        <f>+SUM(C139:C139)</f>
        <v>0.19109999999999999</v>
      </c>
      <c r="D138" s="400" t="s">
        <v>47</v>
      </c>
      <c r="E138" s="396"/>
      <c r="F138" s="396"/>
      <c r="G138" s="396"/>
      <c r="H138" s="396"/>
      <c r="I138" s="396"/>
      <c r="J138" s="396"/>
      <c r="K138" s="396"/>
      <c r="L138" s="396"/>
      <c r="M138" s="397"/>
    </row>
    <row r="139" spans="1:13" s="398" customFormat="1" ht="16.5">
      <c r="A139" s="405"/>
      <c r="B139" s="393" t="s">
        <v>849</v>
      </c>
      <c r="C139" s="394">
        <f>+E139*F139*G139</f>
        <v>0.19109999999999999</v>
      </c>
      <c r="D139" s="400"/>
      <c r="E139" s="396">
        <f>1.5+1.23</f>
        <v>2.73</v>
      </c>
      <c r="F139" s="396">
        <v>0.2</v>
      </c>
      <c r="G139" s="396">
        <v>0.35</v>
      </c>
      <c r="H139" s="396"/>
      <c r="I139" s="396"/>
      <c r="J139" s="396"/>
      <c r="K139" s="396"/>
      <c r="L139" s="396"/>
      <c r="M139" s="397"/>
    </row>
    <row r="140" spans="1:13" s="398" customFormat="1" ht="16.5">
      <c r="A140" s="405" t="s">
        <v>233</v>
      </c>
      <c r="B140" s="393" t="s">
        <v>788</v>
      </c>
      <c r="C140" s="399">
        <f>+SUM(C141:C142)</f>
        <v>46.728180000000009</v>
      </c>
      <c r="D140" s="400" t="s">
        <v>62</v>
      </c>
      <c r="E140" s="396"/>
      <c r="F140" s="396"/>
      <c r="G140" s="396"/>
      <c r="H140" s="396"/>
      <c r="I140" s="396"/>
      <c r="J140" s="396"/>
      <c r="K140" s="396"/>
      <c r="L140" s="396"/>
      <c r="M140" s="397"/>
    </row>
    <row r="141" spans="1:13" s="398" customFormat="1">
      <c r="A141" s="405"/>
      <c r="B141" s="393" t="s">
        <v>931</v>
      </c>
      <c r="C141" s="394">
        <f>+E141*H141*L141</f>
        <v>26.589300000000005</v>
      </c>
      <c r="D141" s="395"/>
      <c r="E141" s="396">
        <f>+E139+(40*0.016)</f>
        <v>3.37</v>
      </c>
      <c r="F141" s="396"/>
      <c r="G141" s="396"/>
      <c r="H141" s="396">
        <v>5</v>
      </c>
      <c r="I141" s="396"/>
      <c r="J141" s="396"/>
      <c r="K141" s="396"/>
      <c r="L141" s="396">
        <v>1.5780000000000001</v>
      </c>
      <c r="M141" s="397"/>
    </row>
    <row r="142" spans="1:13" s="398" customFormat="1">
      <c r="A142" s="405"/>
      <c r="B142" s="393" t="s">
        <v>931</v>
      </c>
      <c r="C142" s="394">
        <f>+E142*H142*L142</f>
        <v>20.13888</v>
      </c>
      <c r="D142" s="395"/>
      <c r="E142" s="396">
        <f>+((0.14+0.29)*2)+0.1</f>
        <v>0.96</v>
      </c>
      <c r="F142" s="396"/>
      <c r="G142" s="396"/>
      <c r="H142" s="396">
        <f>+ROUNDUP(((E141)/0.1),0)</f>
        <v>34</v>
      </c>
      <c r="I142" s="396"/>
      <c r="J142" s="396"/>
      <c r="K142" s="396"/>
      <c r="L142" s="396">
        <v>0.61699999999999999</v>
      </c>
      <c r="M142" s="397"/>
    </row>
    <row r="143" spans="1:13" s="398" customFormat="1" ht="16.5">
      <c r="A143" s="405" t="s">
        <v>621</v>
      </c>
      <c r="B143" s="393" t="s">
        <v>789</v>
      </c>
      <c r="C143" s="399">
        <f>+E143*K143</f>
        <v>1.8018000000000001</v>
      </c>
      <c r="D143" s="400" t="s">
        <v>159</v>
      </c>
      <c r="E143" s="396">
        <f>0.23+0.2+0.23</f>
        <v>0.66</v>
      </c>
      <c r="F143" s="396"/>
      <c r="G143" s="396"/>
      <c r="H143" s="396"/>
      <c r="I143" s="396"/>
      <c r="J143" s="396"/>
      <c r="K143" s="396">
        <f>+SUM(E139:E139)</f>
        <v>2.73</v>
      </c>
      <c r="L143" s="396"/>
      <c r="M143" s="397"/>
    </row>
    <row r="144" spans="1:13" s="398" customFormat="1">
      <c r="A144" s="392">
        <v>9</v>
      </c>
      <c r="B144" s="393" t="s">
        <v>1057</v>
      </c>
      <c r="C144" s="394"/>
      <c r="D144" s="395"/>
      <c r="E144" s="396"/>
      <c r="F144" s="396"/>
      <c r="G144" s="396"/>
      <c r="H144" s="396"/>
      <c r="I144" s="396"/>
      <c r="J144" s="396"/>
      <c r="K144" s="396"/>
      <c r="L144" s="396"/>
      <c r="M144" s="397"/>
    </row>
    <row r="145" spans="1:13" s="398" customFormat="1" ht="16.5">
      <c r="A145" s="405" t="s">
        <v>619</v>
      </c>
      <c r="B145" s="393" t="s">
        <v>787</v>
      </c>
      <c r="C145" s="399">
        <f>+E145*F145*G145</f>
        <v>0.308</v>
      </c>
      <c r="D145" s="400" t="s">
        <v>47</v>
      </c>
      <c r="E145" s="396">
        <v>2.8</v>
      </c>
      <c r="F145" s="396">
        <v>0.2</v>
      </c>
      <c r="G145" s="396">
        <v>0.55000000000000004</v>
      </c>
      <c r="H145" s="396"/>
      <c r="I145" s="396"/>
      <c r="J145" s="396"/>
      <c r="K145" s="396"/>
      <c r="L145" s="396"/>
      <c r="M145" s="397"/>
    </row>
    <row r="146" spans="1:13" s="398" customFormat="1" ht="16.5">
      <c r="A146" s="405" t="s">
        <v>233</v>
      </c>
      <c r="B146" s="393" t="s">
        <v>788</v>
      </c>
      <c r="C146" s="399">
        <f>+SUM(C147:C148)</f>
        <v>62.726320000000001</v>
      </c>
      <c r="D146" s="400" t="s">
        <v>62</v>
      </c>
      <c r="E146" s="396"/>
      <c r="F146" s="396"/>
      <c r="G146" s="396"/>
      <c r="H146" s="396"/>
      <c r="I146" s="396"/>
      <c r="J146" s="396"/>
      <c r="K146" s="396"/>
      <c r="L146" s="396"/>
      <c r="M146" s="397"/>
    </row>
    <row r="147" spans="1:13" s="398" customFormat="1" ht="16.5">
      <c r="A147" s="405"/>
      <c r="B147" s="393"/>
      <c r="C147" s="394">
        <f>+E147*H147*L147</f>
        <v>43.426560000000002</v>
      </c>
      <c r="D147" s="400"/>
      <c r="E147" s="396">
        <f>+E145+(40*0.016)</f>
        <v>3.44</v>
      </c>
      <c r="F147" s="396"/>
      <c r="G147" s="396"/>
      <c r="H147" s="396">
        <v>8</v>
      </c>
      <c r="I147" s="396"/>
      <c r="J147" s="396"/>
      <c r="K147" s="396"/>
      <c r="L147" s="396">
        <v>1.5780000000000001</v>
      </c>
      <c r="M147" s="397"/>
    </row>
    <row r="148" spans="1:13" s="398" customFormat="1" ht="16.5">
      <c r="A148" s="405"/>
      <c r="B148" s="393"/>
      <c r="C148" s="394">
        <f t="shared" ref="C148" si="7">+E148*H148*L148</f>
        <v>19.299759999999999</v>
      </c>
      <c r="D148" s="400"/>
      <c r="E148" s="396">
        <v>1.36</v>
      </c>
      <c r="F148" s="396"/>
      <c r="G148" s="396"/>
      <c r="H148" s="396">
        <f>+ROUNDUP(2.8/0.125,0)</f>
        <v>23</v>
      </c>
      <c r="I148" s="396"/>
      <c r="J148" s="396"/>
      <c r="K148" s="396"/>
      <c r="L148" s="396">
        <v>0.61699999999999999</v>
      </c>
      <c r="M148" s="397"/>
    </row>
    <row r="149" spans="1:13" s="398" customFormat="1" ht="16.5">
      <c r="A149" s="405" t="s">
        <v>621</v>
      </c>
      <c r="B149" s="393" t="s">
        <v>789</v>
      </c>
      <c r="C149" s="399">
        <f>+E149*K149</f>
        <v>2.968</v>
      </c>
      <c r="D149" s="400" t="s">
        <v>159</v>
      </c>
      <c r="E149" s="396">
        <v>1.06</v>
      </c>
      <c r="F149" s="396"/>
      <c r="G149" s="396"/>
      <c r="H149" s="396"/>
      <c r="I149" s="396"/>
      <c r="J149" s="396"/>
      <c r="K149" s="396">
        <f>+E145</f>
        <v>2.8</v>
      </c>
      <c r="L149" s="396"/>
      <c r="M149" s="397"/>
    </row>
    <row r="150" spans="1:13" s="398" customFormat="1">
      <c r="A150" s="392">
        <v>10</v>
      </c>
      <c r="B150" s="393" t="s">
        <v>1063</v>
      </c>
      <c r="C150" s="394"/>
      <c r="D150" s="395"/>
      <c r="E150" s="396"/>
      <c r="F150" s="396"/>
      <c r="G150" s="396"/>
      <c r="H150" s="396"/>
      <c r="I150" s="396"/>
      <c r="J150" s="396"/>
      <c r="K150" s="396"/>
      <c r="L150" s="396"/>
      <c r="M150" s="397"/>
    </row>
    <row r="151" spans="1:13" s="398" customFormat="1" ht="16.5">
      <c r="A151" s="405" t="s">
        <v>619</v>
      </c>
      <c r="B151" s="393" t="s">
        <v>787</v>
      </c>
      <c r="C151" s="399">
        <f>+E151*F151*G151</f>
        <v>0.16500000000000004</v>
      </c>
      <c r="D151" s="400" t="s">
        <v>47</v>
      </c>
      <c r="E151" s="396">
        <v>1.5</v>
      </c>
      <c r="F151" s="396">
        <v>0.2</v>
      </c>
      <c r="G151" s="396">
        <v>0.55000000000000004</v>
      </c>
      <c r="H151" s="396"/>
      <c r="I151" s="396"/>
      <c r="J151" s="396"/>
      <c r="K151" s="396"/>
      <c r="L151" s="396"/>
      <c r="M151" s="397"/>
    </row>
    <row r="152" spans="1:13" s="398" customFormat="1" ht="16.5">
      <c r="A152" s="405" t="s">
        <v>233</v>
      </c>
      <c r="B152" s="393" t="s">
        <v>788</v>
      </c>
      <c r="C152" s="399">
        <f>+SUM(C153:C154)</f>
        <v>39.602160000000005</v>
      </c>
      <c r="D152" s="400" t="s">
        <v>62</v>
      </c>
      <c r="E152" s="396"/>
      <c r="F152" s="396"/>
      <c r="G152" s="396"/>
      <c r="H152" s="396"/>
      <c r="I152" s="396"/>
      <c r="J152" s="396"/>
      <c r="K152" s="396"/>
      <c r="L152" s="396"/>
      <c r="M152" s="397"/>
    </row>
    <row r="153" spans="1:13" s="398" customFormat="1" ht="16.5">
      <c r="A153" s="405"/>
      <c r="B153" s="393"/>
      <c r="C153" s="394">
        <f>+E153*H153*L153</f>
        <v>27.015360000000001</v>
      </c>
      <c r="D153" s="400"/>
      <c r="E153" s="396">
        <f>+E151+(40*0.016)</f>
        <v>2.14</v>
      </c>
      <c r="F153" s="396"/>
      <c r="G153" s="396"/>
      <c r="H153" s="396">
        <v>8</v>
      </c>
      <c r="I153" s="396"/>
      <c r="J153" s="396"/>
      <c r="K153" s="396"/>
      <c r="L153" s="396">
        <v>1.5780000000000001</v>
      </c>
      <c r="M153" s="397"/>
    </row>
    <row r="154" spans="1:13" s="398" customFormat="1" ht="16.5">
      <c r="A154" s="405"/>
      <c r="B154" s="393" t="s">
        <v>931</v>
      </c>
      <c r="C154" s="394">
        <f t="shared" ref="C154" si="8">+E154*H154*L154</f>
        <v>12.586800000000002</v>
      </c>
      <c r="D154" s="400"/>
      <c r="E154" s="396">
        <v>1.36</v>
      </c>
      <c r="F154" s="396"/>
      <c r="G154" s="396"/>
      <c r="H154" s="396">
        <f>+ROUNDUP(1.5/0.1,0)</f>
        <v>15</v>
      </c>
      <c r="I154" s="396"/>
      <c r="J154" s="396"/>
      <c r="K154" s="396"/>
      <c r="L154" s="396">
        <v>0.61699999999999999</v>
      </c>
      <c r="M154" s="397"/>
    </row>
    <row r="155" spans="1:13" s="398" customFormat="1" ht="16.5">
      <c r="A155" s="405" t="s">
        <v>621</v>
      </c>
      <c r="B155" s="393" t="s">
        <v>789</v>
      </c>
      <c r="C155" s="399">
        <f>+E155*K155</f>
        <v>1.59</v>
      </c>
      <c r="D155" s="400" t="s">
        <v>159</v>
      </c>
      <c r="E155" s="396">
        <v>1.06</v>
      </c>
      <c r="F155" s="396"/>
      <c r="G155" s="396"/>
      <c r="H155" s="396"/>
      <c r="I155" s="396"/>
      <c r="J155" s="396"/>
      <c r="K155" s="396">
        <f>+E151</f>
        <v>1.5</v>
      </c>
      <c r="L155" s="396"/>
      <c r="M155" s="397"/>
    </row>
    <row r="156" spans="1:13" s="398" customFormat="1">
      <c r="A156" s="392">
        <v>11</v>
      </c>
      <c r="B156" s="393" t="s">
        <v>795</v>
      </c>
      <c r="C156" s="394"/>
      <c r="D156" s="395"/>
      <c r="E156" s="396"/>
      <c r="F156" s="396"/>
      <c r="G156" s="396"/>
      <c r="H156" s="396"/>
      <c r="I156" s="396"/>
      <c r="J156" s="396"/>
      <c r="K156" s="396"/>
      <c r="L156" s="396"/>
      <c r="M156" s="397"/>
    </row>
    <row r="157" spans="1:13" s="398" customFormat="1" ht="16.5">
      <c r="A157" s="405" t="s">
        <v>619</v>
      </c>
      <c r="B157" s="393" t="s">
        <v>787</v>
      </c>
      <c r="C157" s="399">
        <f>+SUM(C158:C159)</f>
        <v>2.7854639999999997</v>
      </c>
      <c r="D157" s="400" t="s">
        <v>47</v>
      </c>
      <c r="E157" s="396"/>
      <c r="F157" s="396"/>
      <c r="G157" s="396"/>
      <c r="H157" s="396"/>
      <c r="I157" s="396"/>
      <c r="J157" s="396"/>
      <c r="K157" s="396"/>
      <c r="L157" s="396"/>
      <c r="M157" s="397"/>
    </row>
    <row r="158" spans="1:13" s="398" customFormat="1">
      <c r="A158" s="405"/>
      <c r="B158" s="393"/>
      <c r="C158" s="394">
        <f>+E158*F158*G158</f>
        <v>2.3219999999999996</v>
      </c>
      <c r="D158" s="395"/>
      <c r="E158" s="396">
        <v>4.5</v>
      </c>
      <c r="F158" s="396">
        <v>4.3</v>
      </c>
      <c r="G158" s="396">
        <v>0.12</v>
      </c>
      <c r="H158" s="396"/>
      <c r="I158" s="396"/>
      <c r="J158" s="396"/>
      <c r="K158" s="396"/>
      <c r="L158" s="396"/>
      <c r="M158" s="397"/>
    </row>
    <row r="159" spans="1:13" s="398" customFormat="1">
      <c r="A159" s="405"/>
      <c r="B159" s="393"/>
      <c r="C159" s="394">
        <f>+E159*F159*G159</f>
        <v>0.46346399999999999</v>
      </c>
      <c r="D159" s="395"/>
      <c r="E159" s="396">
        <v>3.14</v>
      </c>
      <c r="F159" s="396">
        <v>1.23</v>
      </c>
      <c r="G159" s="396">
        <v>0.12</v>
      </c>
      <c r="H159" s="396"/>
      <c r="I159" s="396"/>
      <c r="J159" s="396"/>
      <c r="K159" s="396"/>
      <c r="L159" s="396"/>
      <c r="M159" s="397"/>
    </row>
    <row r="160" spans="1:13" s="398" customFormat="1" ht="16.5">
      <c r="A160" s="405" t="s">
        <v>233</v>
      </c>
      <c r="B160" s="393" t="s">
        <v>833</v>
      </c>
      <c r="C160" s="399">
        <f>+SUM(C161:C162)</f>
        <v>395.25734159999996</v>
      </c>
      <c r="D160" s="400" t="s">
        <v>62</v>
      </c>
      <c r="E160" s="396"/>
      <c r="F160" s="396"/>
      <c r="G160" s="396"/>
      <c r="H160" s="396"/>
      <c r="I160" s="396"/>
      <c r="J160" s="396"/>
      <c r="K160" s="396"/>
      <c r="L160" s="396"/>
      <c r="M160" s="397"/>
    </row>
    <row r="161" spans="1:13" s="398" customFormat="1">
      <c r="A161" s="405"/>
      <c r="B161" s="393"/>
      <c r="C161" s="394">
        <f t="shared" ref="C161:C162" si="9">+E161*F161*H161*L161</f>
        <v>329.49179999999996</v>
      </c>
      <c r="D161" s="395"/>
      <c r="E161" s="396">
        <v>4.5</v>
      </c>
      <c r="F161" s="396">
        <v>4.3</v>
      </c>
      <c r="G161" s="396"/>
      <c r="H161" s="396">
        <v>2</v>
      </c>
      <c r="I161" s="396"/>
      <c r="J161" s="396"/>
      <c r="K161" s="396"/>
      <c r="L161" s="396">
        <v>8.5139999999999993</v>
      </c>
      <c r="M161" s="397"/>
    </row>
    <row r="162" spans="1:13" s="398" customFormat="1">
      <c r="A162" s="405"/>
      <c r="B162" s="393"/>
      <c r="C162" s="394">
        <f t="shared" si="9"/>
        <v>65.765541599999992</v>
      </c>
      <c r="D162" s="395"/>
      <c r="E162" s="396">
        <v>3.14</v>
      </c>
      <c r="F162" s="396">
        <v>1.23</v>
      </c>
      <c r="G162" s="396"/>
      <c r="H162" s="396">
        <v>2</v>
      </c>
      <c r="I162" s="396"/>
      <c r="J162" s="396"/>
      <c r="K162" s="396"/>
      <c r="L162" s="396">
        <v>8.5139999999999993</v>
      </c>
      <c r="M162" s="397"/>
    </row>
    <row r="163" spans="1:13" s="398" customFormat="1" ht="16.5">
      <c r="A163" s="405" t="s">
        <v>621</v>
      </c>
      <c r="B163" s="393" t="s">
        <v>789</v>
      </c>
      <c r="C163" s="399">
        <f>+SUM(C164:C167)</f>
        <v>19.660800000000002</v>
      </c>
      <c r="D163" s="400" t="s">
        <v>159</v>
      </c>
      <c r="E163" s="396"/>
      <c r="F163" s="396"/>
      <c r="G163" s="396"/>
      <c r="H163" s="396"/>
      <c r="I163" s="396"/>
      <c r="J163" s="396"/>
      <c r="K163" s="396"/>
      <c r="L163" s="396"/>
      <c r="M163" s="397"/>
    </row>
    <row r="164" spans="1:13" s="398" customFormat="1">
      <c r="A164" s="405"/>
      <c r="B164" s="393"/>
      <c r="C164" s="394">
        <f t="shared" ref="C164" si="10">+E164*F164*H164</f>
        <v>5.2224000000000004</v>
      </c>
      <c r="D164" s="395"/>
      <c r="E164" s="396">
        <v>2.04</v>
      </c>
      <c r="F164" s="396">
        <v>1.28</v>
      </c>
      <c r="G164" s="396"/>
      <c r="H164" s="396">
        <v>2</v>
      </c>
      <c r="I164" s="396"/>
      <c r="J164" s="396"/>
      <c r="K164" s="396"/>
      <c r="L164" s="396"/>
      <c r="M164" s="397"/>
    </row>
    <row r="165" spans="1:13" s="398" customFormat="1">
      <c r="A165" s="405"/>
      <c r="B165" s="393"/>
      <c r="C165" s="394">
        <f>+E165*F165*H165</f>
        <v>10.730399999999999</v>
      </c>
      <c r="D165" s="395"/>
      <c r="E165" s="396">
        <v>2.63</v>
      </c>
      <c r="F165" s="396">
        <v>2.04</v>
      </c>
      <c r="G165" s="396"/>
      <c r="H165" s="396">
        <v>2</v>
      </c>
      <c r="I165" s="396"/>
      <c r="J165" s="396"/>
      <c r="K165" s="396"/>
      <c r="L165" s="396"/>
      <c r="M165" s="397"/>
    </row>
    <row r="166" spans="1:13" s="398" customFormat="1">
      <c r="A166" s="405"/>
      <c r="B166" s="393"/>
      <c r="C166" s="394">
        <f>+E166*F166</f>
        <v>1.3184</v>
      </c>
      <c r="D166" s="395"/>
      <c r="E166" s="396">
        <v>1.28</v>
      </c>
      <c r="F166" s="396">
        <v>1.03</v>
      </c>
      <c r="G166" s="396"/>
      <c r="H166" s="396"/>
      <c r="I166" s="396"/>
      <c r="J166" s="396"/>
      <c r="K166" s="396"/>
      <c r="L166" s="396"/>
      <c r="M166" s="397"/>
    </row>
    <row r="167" spans="1:13" s="398" customFormat="1">
      <c r="A167" s="405"/>
      <c r="B167" s="393"/>
      <c r="C167" s="394">
        <f>+E167*F167</f>
        <v>2.3895999999999997</v>
      </c>
      <c r="D167" s="395"/>
      <c r="E167" s="396">
        <v>2.3199999999999998</v>
      </c>
      <c r="F167" s="396">
        <v>1.03</v>
      </c>
      <c r="G167" s="396"/>
      <c r="H167" s="396"/>
      <c r="I167" s="396"/>
      <c r="J167" s="396"/>
      <c r="K167" s="396"/>
      <c r="L167" s="396"/>
      <c r="M167" s="397"/>
    </row>
    <row r="168" spans="1:13" s="398" customFormat="1">
      <c r="A168" s="392">
        <v>12</v>
      </c>
      <c r="B168" s="393" t="s">
        <v>796</v>
      </c>
      <c r="C168" s="394"/>
      <c r="D168" s="395"/>
      <c r="E168" s="396"/>
      <c r="F168" s="396"/>
      <c r="G168" s="396"/>
      <c r="H168" s="396"/>
      <c r="I168" s="396"/>
      <c r="J168" s="396"/>
      <c r="K168" s="396"/>
      <c r="L168" s="396"/>
      <c r="M168" s="397"/>
    </row>
    <row r="169" spans="1:13" s="398" customFormat="1" ht="16.5">
      <c r="A169" s="405" t="s">
        <v>619</v>
      </c>
      <c r="B169" s="393" t="s">
        <v>787</v>
      </c>
      <c r="C169" s="399">
        <f>+F169*J169</f>
        <v>1.1303999999999998</v>
      </c>
      <c r="D169" s="400" t="s">
        <v>47</v>
      </c>
      <c r="E169" s="396"/>
      <c r="F169" s="396">
        <v>1.2</v>
      </c>
      <c r="G169" s="396"/>
      <c r="H169" s="396"/>
      <c r="I169" s="396"/>
      <c r="J169" s="396">
        <v>0.94199999999999995</v>
      </c>
      <c r="K169" s="396"/>
      <c r="L169" s="396"/>
      <c r="M169" s="397"/>
    </row>
    <row r="170" spans="1:13" s="398" customFormat="1" ht="16.5">
      <c r="A170" s="405" t="s">
        <v>233</v>
      </c>
      <c r="B170" s="393" t="s">
        <v>788</v>
      </c>
      <c r="C170" s="399">
        <f>+SUM(C171:C174)</f>
        <v>73.63524799999999</v>
      </c>
      <c r="D170" s="400" t="s">
        <v>62</v>
      </c>
      <c r="E170" s="396"/>
      <c r="F170" s="396"/>
      <c r="G170" s="396"/>
      <c r="H170" s="396"/>
      <c r="I170" s="396"/>
      <c r="J170" s="396"/>
      <c r="K170" s="396"/>
      <c r="L170" s="396"/>
      <c r="M170" s="397"/>
    </row>
    <row r="171" spans="1:13" s="398" customFormat="1">
      <c r="A171" s="405"/>
      <c r="B171" s="393"/>
      <c r="C171" s="394">
        <f>+E171*L171</f>
        <v>6.9992479999999997</v>
      </c>
      <c r="D171" s="395"/>
      <c r="E171" s="396">
        <v>11.343999999999999</v>
      </c>
      <c r="F171" s="396"/>
      <c r="G171" s="396"/>
      <c r="H171" s="396"/>
      <c r="I171" s="396"/>
      <c r="J171" s="396"/>
      <c r="K171" s="396"/>
      <c r="L171" s="396">
        <v>0.61699999999999999</v>
      </c>
      <c r="M171" s="397"/>
    </row>
    <row r="172" spans="1:13" s="398" customFormat="1">
      <c r="A172" s="405"/>
      <c r="B172" s="393"/>
      <c r="C172" s="394">
        <f>+E172*H172*I172*L172</f>
        <v>28.875599999999999</v>
      </c>
      <c r="D172" s="395"/>
      <c r="E172" s="396">
        <v>1.2</v>
      </c>
      <c r="F172" s="396"/>
      <c r="G172" s="396"/>
      <c r="H172" s="396">
        <v>3</v>
      </c>
      <c r="I172" s="396">
        <v>13</v>
      </c>
      <c r="J172" s="396"/>
      <c r="K172" s="396"/>
      <c r="L172" s="396">
        <v>0.61699999999999999</v>
      </c>
      <c r="M172" s="397"/>
    </row>
    <row r="173" spans="1:13" s="398" customFormat="1">
      <c r="A173" s="405"/>
      <c r="B173" s="393"/>
      <c r="C173" s="394">
        <f>+E173*H173*L173</f>
        <v>22.952399999999997</v>
      </c>
      <c r="D173" s="395"/>
      <c r="E173" s="396">
        <v>1.2</v>
      </c>
      <c r="F173" s="396"/>
      <c r="G173" s="396"/>
      <c r="H173" s="396">
        <f>(4.5/0.15)+1</f>
        <v>31</v>
      </c>
      <c r="I173" s="396"/>
      <c r="J173" s="396"/>
      <c r="K173" s="396"/>
      <c r="L173" s="396">
        <v>0.61699999999999999</v>
      </c>
      <c r="M173" s="397"/>
    </row>
    <row r="174" spans="1:13" s="398" customFormat="1">
      <c r="A174" s="405"/>
      <c r="B174" s="393"/>
      <c r="C174" s="394">
        <f>+E174*H174*I174*L174</f>
        <v>14.808</v>
      </c>
      <c r="D174" s="395"/>
      <c r="E174" s="396">
        <v>1.2</v>
      </c>
      <c r="F174" s="396"/>
      <c r="G174" s="396"/>
      <c r="H174" s="396">
        <f>ROUNDUP((1.3/0.15)+1,0)</f>
        <v>10</v>
      </c>
      <c r="I174" s="396">
        <v>2</v>
      </c>
      <c r="J174" s="396"/>
      <c r="K174" s="396"/>
      <c r="L174" s="396">
        <v>0.61699999999999999</v>
      </c>
      <c r="M174" s="397"/>
    </row>
    <row r="175" spans="1:13" s="398" customFormat="1" ht="16.5">
      <c r="A175" s="405" t="s">
        <v>621</v>
      </c>
      <c r="B175" s="393" t="s">
        <v>789</v>
      </c>
      <c r="C175" s="399">
        <f>+SUM(C176:C178)</f>
        <v>10.404</v>
      </c>
      <c r="D175" s="400" t="s">
        <v>159</v>
      </c>
      <c r="E175" s="396"/>
      <c r="F175" s="396"/>
      <c r="G175" s="396"/>
      <c r="H175" s="396"/>
      <c r="I175" s="396"/>
      <c r="J175" s="396"/>
      <c r="K175" s="396"/>
      <c r="L175" s="396"/>
      <c r="M175" s="397"/>
    </row>
    <row r="176" spans="1:13" s="398" customFormat="1">
      <c r="A176" s="405"/>
      <c r="B176" s="393"/>
      <c r="C176" s="394">
        <f>+E176*F176</f>
        <v>5.3999999999999995</v>
      </c>
      <c r="D176" s="395"/>
      <c r="E176" s="396">
        <v>4.5</v>
      </c>
      <c r="F176" s="396">
        <v>1.2</v>
      </c>
      <c r="G176" s="396"/>
      <c r="H176" s="396"/>
      <c r="I176" s="396"/>
      <c r="J176" s="396"/>
      <c r="K176" s="396"/>
      <c r="L176" s="396"/>
      <c r="M176" s="397"/>
    </row>
    <row r="177" spans="1:13" s="398" customFormat="1">
      <c r="A177" s="405"/>
      <c r="B177" s="393"/>
      <c r="C177" s="394">
        <f>+F177*G177*H177</f>
        <v>3.12</v>
      </c>
      <c r="D177" s="395"/>
      <c r="E177" s="396"/>
      <c r="F177" s="396">
        <v>1.2</v>
      </c>
      <c r="G177" s="396">
        <v>0.2</v>
      </c>
      <c r="H177" s="396">
        <v>13</v>
      </c>
      <c r="I177" s="396"/>
      <c r="J177" s="396"/>
      <c r="K177" s="396"/>
      <c r="L177" s="396"/>
      <c r="M177" s="397"/>
    </row>
    <row r="178" spans="1:13" s="398" customFormat="1">
      <c r="A178" s="405"/>
      <c r="B178" s="393"/>
      <c r="C178" s="394">
        <f>+H178*J178</f>
        <v>1.8839999999999999</v>
      </c>
      <c r="D178" s="395"/>
      <c r="E178" s="396"/>
      <c r="F178" s="396"/>
      <c r="G178" s="396"/>
      <c r="H178" s="396">
        <v>2</v>
      </c>
      <c r="I178" s="396"/>
      <c r="J178" s="396">
        <v>0.94199999999999995</v>
      </c>
      <c r="K178" s="396"/>
      <c r="L178" s="396"/>
      <c r="M178" s="397"/>
    </row>
    <row r="179" spans="1:13" s="398" customFormat="1">
      <c r="A179" s="392">
        <v>13</v>
      </c>
      <c r="B179" s="393" t="s">
        <v>1041</v>
      </c>
      <c r="C179" s="394"/>
      <c r="D179" s="395"/>
      <c r="E179" s="396"/>
      <c r="F179" s="396"/>
      <c r="G179" s="396"/>
      <c r="H179" s="396"/>
      <c r="I179" s="396"/>
      <c r="J179" s="396"/>
      <c r="K179" s="396"/>
      <c r="L179" s="396"/>
      <c r="M179" s="397"/>
    </row>
    <row r="180" spans="1:13" s="398" customFormat="1" ht="16.5">
      <c r="A180" s="405" t="s">
        <v>619</v>
      </c>
      <c r="B180" s="393" t="s">
        <v>930</v>
      </c>
      <c r="C180" s="399">
        <f>+F180*J180</f>
        <v>0.84000000000000008</v>
      </c>
      <c r="D180" s="400" t="s">
        <v>47</v>
      </c>
      <c r="E180" s="396"/>
      <c r="F180" s="396">
        <v>4.2</v>
      </c>
      <c r="G180" s="396"/>
      <c r="H180" s="396"/>
      <c r="I180" s="396"/>
      <c r="J180" s="396">
        <f>+((0.1+0.3)/2)*1</f>
        <v>0.2</v>
      </c>
      <c r="K180" s="396"/>
      <c r="L180" s="396"/>
      <c r="M180" s="397"/>
    </row>
    <row r="181" spans="1:13" s="398" customFormat="1" ht="16.5">
      <c r="A181" s="405" t="s">
        <v>233</v>
      </c>
      <c r="B181" s="393" t="s">
        <v>1042</v>
      </c>
      <c r="C181" s="399">
        <f>+E181*F181*I181*L181</f>
        <v>46.695600000000006</v>
      </c>
      <c r="D181" s="400" t="s">
        <v>62</v>
      </c>
      <c r="E181" s="396">
        <v>1.02</v>
      </c>
      <c r="F181" s="396">
        <v>4.2</v>
      </c>
      <c r="G181" s="396"/>
      <c r="H181" s="396"/>
      <c r="I181" s="396">
        <v>2</v>
      </c>
      <c r="J181" s="396"/>
      <c r="K181" s="396"/>
      <c r="L181" s="396">
        <v>5.45</v>
      </c>
      <c r="M181" s="397"/>
    </row>
    <row r="182" spans="1:13" s="398" customFormat="1" ht="16.5">
      <c r="A182" s="405" t="s">
        <v>621</v>
      </c>
      <c r="B182" s="393" t="s">
        <v>1043</v>
      </c>
      <c r="C182" s="399">
        <f>+SUM(C183:C185)</f>
        <v>6.28</v>
      </c>
      <c r="D182" s="400" t="s">
        <v>159</v>
      </c>
      <c r="E182" s="396"/>
      <c r="F182" s="396"/>
      <c r="G182" s="396"/>
      <c r="H182" s="396"/>
      <c r="I182" s="396"/>
      <c r="J182" s="396"/>
      <c r="K182" s="396"/>
      <c r="L182" s="396"/>
      <c r="M182" s="397"/>
    </row>
    <row r="183" spans="1:13" s="398" customFormat="1">
      <c r="A183" s="405"/>
      <c r="B183" s="393"/>
      <c r="C183" s="394">
        <f>+H183*J183</f>
        <v>0.4</v>
      </c>
      <c r="D183" s="395"/>
      <c r="E183" s="396"/>
      <c r="F183" s="396"/>
      <c r="G183" s="396"/>
      <c r="H183" s="396">
        <v>2</v>
      </c>
      <c r="I183" s="396"/>
      <c r="J183" s="396">
        <f>+((0.1+0.3)/2)*1</f>
        <v>0.2</v>
      </c>
      <c r="K183" s="396"/>
      <c r="L183" s="396"/>
      <c r="M183" s="397"/>
    </row>
    <row r="184" spans="1:13" s="398" customFormat="1">
      <c r="A184" s="405"/>
      <c r="B184" s="393"/>
      <c r="C184" s="394">
        <f>+F184*G184</f>
        <v>1.6800000000000002</v>
      </c>
      <c r="D184" s="395"/>
      <c r="E184" s="396"/>
      <c r="F184" s="396">
        <v>4.2</v>
      </c>
      <c r="G184" s="396">
        <v>0.4</v>
      </c>
      <c r="H184" s="396"/>
      <c r="I184" s="396"/>
      <c r="J184" s="396"/>
      <c r="K184" s="396"/>
      <c r="L184" s="396"/>
      <c r="M184" s="397"/>
    </row>
    <row r="185" spans="1:13" s="398" customFormat="1">
      <c r="A185" s="405"/>
      <c r="B185" s="393"/>
      <c r="C185" s="394">
        <f>+E185*F185</f>
        <v>4.2</v>
      </c>
      <c r="D185" s="395"/>
      <c r="E185" s="396">
        <v>1</v>
      </c>
      <c r="F185" s="396">
        <v>4.2</v>
      </c>
      <c r="G185" s="396"/>
      <c r="H185" s="396"/>
      <c r="I185" s="396"/>
      <c r="J185" s="396"/>
      <c r="K185" s="396"/>
      <c r="L185" s="396"/>
      <c r="M185" s="397"/>
    </row>
    <row r="186" spans="1:13">
      <c r="A186" s="373"/>
      <c r="B186" s="374"/>
      <c r="C186" s="375"/>
      <c r="D186" s="376"/>
      <c r="E186" s="377"/>
      <c r="F186" s="377"/>
      <c r="G186" s="377"/>
      <c r="H186" s="377"/>
      <c r="I186" s="377"/>
      <c r="J186" s="377"/>
      <c r="K186" s="377"/>
      <c r="L186" s="377"/>
      <c r="M186" s="378"/>
    </row>
    <row r="187" spans="1:13" ht="16.5">
      <c r="A187" s="403" t="s">
        <v>458</v>
      </c>
      <c r="B187" s="404" t="s">
        <v>835</v>
      </c>
      <c r="C187" s="375"/>
      <c r="D187" s="376"/>
      <c r="E187" s="377"/>
      <c r="F187" s="377"/>
      <c r="G187" s="377"/>
      <c r="H187" s="377"/>
      <c r="I187" s="377"/>
      <c r="J187" s="377"/>
      <c r="K187" s="377"/>
      <c r="L187" s="377"/>
      <c r="M187" s="378"/>
    </row>
    <row r="188" spans="1:13" s="398" customFormat="1" ht="16.5">
      <c r="A188" s="392">
        <v>1</v>
      </c>
      <c r="B188" s="393" t="s">
        <v>840</v>
      </c>
      <c r="C188" s="399">
        <f>+H188</f>
        <v>1</v>
      </c>
      <c r="D188" s="400" t="s">
        <v>175</v>
      </c>
      <c r="E188" s="396"/>
      <c r="F188" s="396"/>
      <c r="G188" s="396"/>
      <c r="H188" s="396">
        <v>1</v>
      </c>
      <c r="I188" s="396"/>
      <c r="J188" s="396"/>
      <c r="K188" s="396"/>
      <c r="L188" s="396"/>
      <c r="M188" s="397"/>
    </row>
    <row r="189" spans="1:13" s="398" customFormat="1" ht="16.5">
      <c r="A189" s="392">
        <v>2</v>
      </c>
      <c r="B189" s="393" t="s">
        <v>827</v>
      </c>
      <c r="C189" s="399">
        <f>+E189</f>
        <v>13.3</v>
      </c>
      <c r="D189" s="400" t="s">
        <v>341</v>
      </c>
      <c r="E189" s="396">
        <f>+(4.5*2)+4.3</f>
        <v>13.3</v>
      </c>
      <c r="F189" s="396"/>
      <c r="G189" s="396"/>
      <c r="H189" s="396"/>
      <c r="I189" s="396"/>
      <c r="J189" s="396"/>
      <c r="K189" s="396"/>
      <c r="L189" s="396"/>
      <c r="M189" s="397"/>
    </row>
    <row r="190" spans="1:13" s="398" customFormat="1" ht="16.5">
      <c r="A190" s="392">
        <v>3</v>
      </c>
      <c r="B190" s="393" t="s">
        <v>832</v>
      </c>
      <c r="C190" s="399">
        <f>+H190</f>
        <v>4</v>
      </c>
      <c r="D190" s="400" t="s">
        <v>85</v>
      </c>
      <c r="E190" s="396"/>
      <c r="F190" s="396"/>
      <c r="G190" s="396"/>
      <c r="H190" s="396">
        <v>4</v>
      </c>
      <c r="I190" s="396"/>
      <c r="J190" s="396"/>
      <c r="K190" s="396"/>
      <c r="L190" s="396"/>
      <c r="M190" s="397"/>
    </row>
    <row r="191" spans="1:13" s="398" customFormat="1" ht="16.5">
      <c r="A191" s="392">
        <v>4</v>
      </c>
      <c r="B191" s="393" t="s">
        <v>831</v>
      </c>
      <c r="C191" s="399">
        <f>+H191</f>
        <v>4</v>
      </c>
      <c r="D191" s="400" t="s">
        <v>85</v>
      </c>
      <c r="E191" s="396"/>
      <c r="F191" s="396"/>
      <c r="G191" s="396"/>
      <c r="H191" s="396">
        <v>4</v>
      </c>
      <c r="I191" s="396"/>
      <c r="J191" s="396"/>
      <c r="K191" s="396"/>
      <c r="L191" s="396"/>
      <c r="M191" s="397"/>
    </row>
    <row r="192" spans="1:13" s="398" customFormat="1" ht="16.5">
      <c r="A192" s="392">
        <v>5</v>
      </c>
      <c r="B192" s="393" t="s">
        <v>791</v>
      </c>
      <c r="C192" s="399">
        <f>SUM(C193:C195)</f>
        <v>70.64</v>
      </c>
      <c r="D192" s="400" t="s">
        <v>159</v>
      </c>
      <c r="E192" s="396"/>
      <c r="F192" s="396"/>
      <c r="G192" s="396"/>
      <c r="H192" s="396"/>
      <c r="I192" s="396"/>
      <c r="J192" s="396"/>
      <c r="K192" s="396"/>
      <c r="L192" s="396"/>
      <c r="M192" s="397"/>
    </row>
    <row r="193" spans="1:13" s="398" customFormat="1" ht="16.5">
      <c r="A193" s="392"/>
      <c r="B193" s="393"/>
      <c r="C193" s="394">
        <f>E193*G193*H193</f>
        <v>47.88</v>
      </c>
      <c r="D193" s="400"/>
      <c r="E193" s="396">
        <f>+(4.5*2)+4.3</f>
        <v>13.3</v>
      </c>
      <c r="F193" s="396"/>
      <c r="G193" s="396">
        <v>1.8</v>
      </c>
      <c r="H193" s="396">
        <v>2</v>
      </c>
      <c r="I193" s="396"/>
      <c r="J193" s="396"/>
      <c r="K193" s="396"/>
      <c r="L193" s="396"/>
      <c r="M193" s="397"/>
    </row>
    <row r="194" spans="1:13" s="398" customFormat="1" ht="16.5">
      <c r="A194" s="392"/>
      <c r="B194" s="393"/>
      <c r="C194" s="394">
        <f>E194*H194</f>
        <v>16.16</v>
      </c>
      <c r="D194" s="400"/>
      <c r="E194" s="396">
        <f>'An. Tambahan'!$F$36+'An. Tambahan'!$F$57</f>
        <v>4.04</v>
      </c>
      <c r="F194" s="396"/>
      <c r="G194" s="396"/>
      <c r="H194" s="396">
        <v>4</v>
      </c>
      <c r="I194" s="396"/>
      <c r="J194" s="396"/>
      <c r="K194" s="396"/>
      <c r="L194" s="396"/>
      <c r="M194" s="397"/>
    </row>
    <row r="195" spans="1:13" s="398" customFormat="1" ht="16.5">
      <c r="A195" s="392"/>
      <c r="B195" s="393"/>
      <c r="C195" s="394">
        <f>H195*J195</f>
        <v>6.6</v>
      </c>
      <c r="D195" s="400"/>
      <c r="E195" s="396"/>
      <c r="F195" s="396"/>
      <c r="G195" s="396"/>
      <c r="H195" s="396">
        <v>2</v>
      </c>
      <c r="I195" s="396"/>
      <c r="J195" s="396">
        <v>3.3</v>
      </c>
      <c r="K195" s="396"/>
      <c r="L195" s="396"/>
      <c r="M195" s="397"/>
    </row>
    <row r="196" spans="1:13" s="398" customFormat="1" ht="16.5">
      <c r="A196" s="392">
        <v>7</v>
      </c>
      <c r="B196" s="393" t="s">
        <v>945</v>
      </c>
      <c r="C196" s="399">
        <f>+H196</f>
        <v>1</v>
      </c>
      <c r="D196" s="400" t="s">
        <v>175</v>
      </c>
      <c r="E196" s="396"/>
      <c r="F196" s="396"/>
      <c r="G196" s="396"/>
      <c r="H196" s="396">
        <v>1</v>
      </c>
      <c r="I196" s="396"/>
      <c r="J196" s="396"/>
      <c r="K196" s="396"/>
      <c r="L196" s="396"/>
      <c r="M196" s="397"/>
    </row>
    <row r="197" spans="1:13" s="398" customFormat="1" ht="16.5">
      <c r="A197" s="392">
        <v>8</v>
      </c>
      <c r="B197" s="393" t="s">
        <v>946</v>
      </c>
      <c r="C197" s="399">
        <f>+H197</f>
        <v>1</v>
      </c>
      <c r="D197" s="400" t="s">
        <v>175</v>
      </c>
      <c r="E197" s="396"/>
      <c r="F197" s="396"/>
      <c r="G197" s="396"/>
      <c r="H197" s="396">
        <v>1</v>
      </c>
      <c r="I197" s="396"/>
      <c r="J197" s="396"/>
      <c r="K197" s="396"/>
      <c r="L197" s="396"/>
      <c r="M197" s="397"/>
    </row>
    <row r="198" spans="1:13" ht="16.5">
      <c r="A198" s="373"/>
      <c r="B198" s="374"/>
      <c r="C198" s="390"/>
      <c r="D198" s="391"/>
      <c r="E198" s="377"/>
      <c r="F198" s="377"/>
      <c r="G198" s="377"/>
      <c r="H198" s="377"/>
      <c r="I198" s="377"/>
      <c r="J198" s="377"/>
      <c r="K198" s="377"/>
      <c r="L198" s="377"/>
      <c r="M198" s="378"/>
    </row>
    <row r="199" spans="1:13" ht="16.5">
      <c r="A199" s="403" t="s">
        <v>461</v>
      </c>
      <c r="B199" s="404" t="s">
        <v>855</v>
      </c>
      <c r="C199" s="375"/>
      <c r="D199" s="376"/>
      <c r="E199" s="377"/>
      <c r="F199" s="377"/>
      <c r="G199" s="377"/>
      <c r="H199" s="377"/>
      <c r="I199" s="377"/>
      <c r="J199" s="377"/>
      <c r="K199" s="377"/>
      <c r="L199" s="377"/>
      <c r="M199" s="378"/>
    </row>
    <row r="200" spans="1:13" s="398" customFormat="1" ht="16.5">
      <c r="A200" s="392">
        <v>1</v>
      </c>
      <c r="B200" s="393" t="s">
        <v>912</v>
      </c>
      <c r="C200" s="399">
        <f>+SUM(C201:C203)</f>
        <v>15.096000000000002</v>
      </c>
      <c r="D200" s="400" t="s">
        <v>159</v>
      </c>
      <c r="E200" s="396"/>
      <c r="F200" s="396"/>
      <c r="G200" s="396"/>
      <c r="H200" s="396"/>
      <c r="I200" s="396"/>
      <c r="J200" s="396"/>
      <c r="K200" s="396"/>
      <c r="L200" s="396"/>
      <c r="M200" s="397"/>
    </row>
    <row r="201" spans="1:13" s="398" customFormat="1">
      <c r="A201" s="392"/>
      <c r="B201" s="393"/>
      <c r="C201" s="394">
        <f>+E201*G201*H201</f>
        <v>12.48</v>
      </c>
      <c r="D201" s="395"/>
      <c r="E201" s="396">
        <v>5.2</v>
      </c>
      <c r="F201" s="396"/>
      <c r="G201" s="396">
        <v>1.2</v>
      </c>
      <c r="H201" s="396">
        <v>2</v>
      </c>
      <c r="I201" s="396"/>
      <c r="J201" s="396"/>
      <c r="K201" s="396"/>
      <c r="L201" s="396"/>
      <c r="M201" s="397"/>
    </row>
    <row r="202" spans="1:13" s="398" customFormat="1" ht="16.5">
      <c r="A202" s="392"/>
      <c r="B202" s="393"/>
      <c r="C202" s="394">
        <f>+E202*G202</f>
        <v>4.8959999999999999</v>
      </c>
      <c r="D202" s="400"/>
      <c r="E202" s="396">
        <f>3.1+0.98</f>
        <v>4.08</v>
      </c>
      <c r="F202" s="396"/>
      <c r="G202" s="396">
        <v>1.2</v>
      </c>
      <c r="H202" s="396"/>
      <c r="I202" s="396"/>
      <c r="J202" s="396"/>
      <c r="K202" s="396"/>
      <c r="L202" s="396"/>
      <c r="M202" s="397"/>
    </row>
    <row r="203" spans="1:13" s="398" customFormat="1" ht="16.5">
      <c r="A203" s="392"/>
      <c r="B203" s="393" t="s">
        <v>1058</v>
      </c>
      <c r="C203" s="394">
        <f>-E203*H203</f>
        <v>-2.2799999999999998</v>
      </c>
      <c r="D203" s="400"/>
      <c r="E203" s="396">
        <v>0.12</v>
      </c>
      <c r="F203" s="396"/>
      <c r="G203" s="396"/>
      <c r="H203" s="396">
        <v>19</v>
      </c>
      <c r="I203" s="396"/>
      <c r="J203" s="396"/>
      <c r="K203" s="396"/>
      <c r="L203" s="396"/>
      <c r="M203" s="397"/>
    </row>
    <row r="204" spans="1:13" ht="16.5">
      <c r="A204" s="373"/>
      <c r="B204" s="374"/>
      <c r="C204" s="390"/>
      <c r="D204" s="391"/>
      <c r="E204" s="377"/>
      <c r="F204" s="377"/>
      <c r="G204" s="377"/>
      <c r="H204" s="377"/>
      <c r="I204" s="377"/>
      <c r="J204" s="377"/>
      <c r="K204" s="377"/>
      <c r="L204" s="377"/>
      <c r="M204" s="378"/>
    </row>
    <row r="205" spans="1:13" ht="16.5">
      <c r="A205" s="403" t="s">
        <v>468</v>
      </c>
      <c r="B205" s="404" t="s">
        <v>839</v>
      </c>
      <c r="C205" s="390"/>
      <c r="D205" s="391"/>
      <c r="E205" s="377"/>
      <c r="F205" s="377"/>
      <c r="G205" s="377"/>
      <c r="H205" s="377"/>
      <c r="I205" s="377"/>
      <c r="J205" s="377"/>
      <c r="K205" s="377"/>
      <c r="L205" s="377"/>
      <c r="M205" s="378"/>
    </row>
    <row r="206" spans="1:13" s="398" customFormat="1" ht="16.5">
      <c r="A206" s="392">
        <v>1</v>
      </c>
      <c r="B206" s="393" t="s">
        <v>858</v>
      </c>
      <c r="C206" s="399">
        <f>+H206</f>
        <v>1</v>
      </c>
      <c r="D206" s="400" t="s">
        <v>175</v>
      </c>
      <c r="E206" s="396"/>
      <c r="F206" s="396"/>
      <c r="G206" s="396"/>
      <c r="H206" s="396">
        <v>1</v>
      </c>
      <c r="I206" s="396"/>
      <c r="J206" s="396"/>
      <c r="K206" s="396"/>
      <c r="L206" s="396"/>
      <c r="M206" s="397"/>
    </row>
    <row r="207" spans="1:13" s="398" customFormat="1" ht="16.5">
      <c r="A207" s="392">
        <v>2</v>
      </c>
      <c r="B207" s="393" t="s">
        <v>859</v>
      </c>
      <c r="C207" s="399">
        <f t="shared" ref="C207:C209" si="11">+H207</f>
        <v>1</v>
      </c>
      <c r="D207" s="400" t="s">
        <v>175</v>
      </c>
      <c r="E207" s="396"/>
      <c r="F207" s="396"/>
      <c r="G207" s="396"/>
      <c r="H207" s="396">
        <v>1</v>
      </c>
      <c r="I207" s="396"/>
      <c r="J207" s="396"/>
      <c r="K207" s="396"/>
      <c r="L207" s="396"/>
      <c r="M207" s="397"/>
    </row>
    <row r="208" spans="1:13" s="398" customFormat="1" ht="16.5">
      <c r="A208" s="392">
        <v>3</v>
      </c>
      <c r="B208" s="393" t="s">
        <v>861</v>
      </c>
      <c r="C208" s="399">
        <f t="shared" si="11"/>
        <v>1</v>
      </c>
      <c r="D208" s="400" t="s">
        <v>175</v>
      </c>
      <c r="E208" s="396"/>
      <c r="F208" s="396"/>
      <c r="G208" s="396"/>
      <c r="H208" s="396">
        <v>1</v>
      </c>
      <c r="I208" s="396"/>
      <c r="J208" s="396"/>
      <c r="K208" s="396"/>
      <c r="L208" s="396"/>
      <c r="M208" s="397"/>
    </row>
    <row r="209" spans="1:13" s="398" customFormat="1" ht="16.5">
      <c r="A209" s="392">
        <v>4</v>
      </c>
      <c r="B209" s="393" t="s">
        <v>860</v>
      </c>
      <c r="C209" s="399">
        <f t="shared" si="11"/>
        <v>1</v>
      </c>
      <c r="D209" s="400" t="s">
        <v>175</v>
      </c>
      <c r="E209" s="396"/>
      <c r="F209" s="396"/>
      <c r="G209" s="396"/>
      <c r="H209" s="396">
        <v>1</v>
      </c>
      <c r="I209" s="396"/>
      <c r="J209" s="396"/>
      <c r="K209" s="396"/>
      <c r="L209" s="396"/>
      <c r="M209" s="397"/>
    </row>
    <row r="210" spans="1:13" s="398" customFormat="1" ht="16.5">
      <c r="A210" s="392">
        <v>5</v>
      </c>
      <c r="B210" s="393" t="s">
        <v>791</v>
      </c>
      <c r="C210" s="399">
        <f>SUM(C211:C214)</f>
        <v>24.970200000000002</v>
      </c>
      <c r="D210" s="400" t="s">
        <v>159</v>
      </c>
      <c r="E210" s="396"/>
      <c r="F210" s="396"/>
      <c r="G210" s="396"/>
      <c r="H210" s="396"/>
      <c r="I210" s="396"/>
      <c r="J210" s="396"/>
      <c r="K210" s="396"/>
      <c r="L210" s="396"/>
      <c r="M210" s="397"/>
    </row>
    <row r="211" spans="1:13" s="398" customFormat="1" ht="16.5">
      <c r="A211" s="392"/>
      <c r="B211" s="393"/>
      <c r="C211" s="394">
        <f>E211*G211</f>
        <v>4.1616</v>
      </c>
      <c r="D211" s="400"/>
      <c r="E211" s="396">
        <f>(1.28+1.78)*2</f>
        <v>6.12</v>
      </c>
      <c r="F211" s="396"/>
      <c r="G211" s="396">
        <v>0.68</v>
      </c>
      <c r="H211" s="396"/>
      <c r="I211" s="396"/>
      <c r="J211" s="396"/>
      <c r="K211" s="396"/>
      <c r="L211" s="396"/>
      <c r="M211" s="397"/>
    </row>
    <row r="212" spans="1:13" s="398" customFormat="1" ht="16.5">
      <c r="A212" s="392"/>
      <c r="B212" s="393"/>
      <c r="C212" s="394">
        <f>E212*G212</f>
        <v>3.48</v>
      </c>
      <c r="D212" s="400"/>
      <c r="E212" s="396">
        <f>(0.8+0.94)*2</f>
        <v>3.48</v>
      </c>
      <c r="F212" s="396"/>
      <c r="G212" s="396">
        <v>1</v>
      </c>
      <c r="H212" s="396"/>
      <c r="I212" s="396"/>
      <c r="J212" s="396"/>
      <c r="K212" s="396"/>
      <c r="L212" s="396"/>
      <c r="M212" s="397"/>
    </row>
    <row r="213" spans="1:13" s="398" customFormat="1" ht="16.5">
      <c r="A213" s="392"/>
      <c r="B213" s="393"/>
      <c r="C213" s="394">
        <f>E213*G213</f>
        <v>7.9686000000000003</v>
      </c>
      <c r="D213" s="400"/>
      <c r="E213" s="396">
        <f>(0.8+0.91)*2</f>
        <v>3.42</v>
      </c>
      <c r="F213" s="396"/>
      <c r="G213" s="396">
        <v>2.33</v>
      </c>
      <c r="H213" s="396"/>
      <c r="I213" s="396"/>
      <c r="J213" s="396"/>
      <c r="K213" s="396"/>
      <c r="L213" s="396"/>
      <c r="M213" s="397"/>
    </row>
    <row r="214" spans="1:13" s="398" customFormat="1" ht="16.5">
      <c r="A214" s="392"/>
      <c r="B214" s="393"/>
      <c r="C214" s="394">
        <f>E214*G214</f>
        <v>9.3600000000000012</v>
      </c>
      <c r="D214" s="400"/>
      <c r="E214" s="396">
        <f>(0.8+1)*2</f>
        <v>3.6</v>
      </c>
      <c r="F214" s="396"/>
      <c r="G214" s="396">
        <v>2.6</v>
      </c>
      <c r="H214" s="396"/>
      <c r="I214" s="396"/>
      <c r="J214" s="396"/>
      <c r="K214" s="396"/>
      <c r="L214" s="396"/>
      <c r="M214" s="397"/>
    </row>
    <row r="215" spans="1:13">
      <c r="A215" s="373"/>
      <c r="B215" s="374"/>
      <c r="C215" s="375"/>
      <c r="D215" s="376"/>
      <c r="E215" s="377"/>
      <c r="F215" s="377"/>
      <c r="G215" s="377"/>
      <c r="H215" s="377"/>
      <c r="I215" s="377"/>
      <c r="J215" s="377"/>
      <c r="K215" s="377"/>
      <c r="L215" s="377"/>
      <c r="M215" s="378"/>
    </row>
    <row r="216" spans="1:13" ht="16.5">
      <c r="A216" s="403" t="s">
        <v>475</v>
      </c>
      <c r="B216" s="404" t="s">
        <v>862</v>
      </c>
      <c r="C216" s="375"/>
      <c r="D216" s="376"/>
      <c r="E216" s="377"/>
      <c r="F216" s="377"/>
      <c r="G216" s="377"/>
      <c r="H216" s="377"/>
      <c r="I216" s="377"/>
      <c r="J216" s="377"/>
      <c r="K216" s="377"/>
      <c r="L216" s="377"/>
      <c r="M216" s="378"/>
    </row>
    <row r="217" spans="1:13" s="398" customFormat="1" ht="16.5">
      <c r="A217" s="392">
        <v>1</v>
      </c>
      <c r="B217" s="393" t="s">
        <v>863</v>
      </c>
      <c r="C217" s="399">
        <f>+SUM(C218:C219)</f>
        <v>17.140282883863648</v>
      </c>
      <c r="D217" s="400" t="s">
        <v>159</v>
      </c>
      <c r="E217" s="396"/>
      <c r="F217" s="396"/>
      <c r="G217" s="396"/>
      <c r="H217" s="396"/>
      <c r="I217" s="396"/>
      <c r="J217" s="396"/>
      <c r="K217" s="396"/>
      <c r="L217" s="396"/>
      <c r="M217" s="397"/>
    </row>
    <row r="218" spans="1:13" s="398" customFormat="1" ht="16.5">
      <c r="A218" s="392"/>
      <c r="B218" s="393" t="s">
        <v>853</v>
      </c>
      <c r="C218" s="394">
        <f>+E218*G218*H218</f>
        <v>13.584000000000001</v>
      </c>
      <c r="D218" s="400"/>
      <c r="E218" s="396">
        <f>0.4*4</f>
        <v>1.6</v>
      </c>
      <c r="F218" s="396"/>
      <c r="G218" s="396">
        <v>2.83</v>
      </c>
      <c r="H218" s="396">
        <v>3</v>
      </c>
      <c r="I218" s="396"/>
      <c r="J218" s="396"/>
      <c r="K218" s="396"/>
      <c r="L218" s="396"/>
      <c r="M218" s="397"/>
    </row>
    <row r="219" spans="1:13" s="398" customFormat="1" ht="16.5">
      <c r="A219" s="392"/>
      <c r="B219" s="393" t="s">
        <v>854</v>
      </c>
      <c r="C219" s="394">
        <f>+E219*G219*H219</f>
        <v>3.5562828838636458</v>
      </c>
      <c r="D219" s="400"/>
      <c r="E219" s="396">
        <f>+PI()*0.4</f>
        <v>1.2566370614359172</v>
      </c>
      <c r="F219" s="396"/>
      <c r="G219" s="396">
        <v>2.83</v>
      </c>
      <c r="H219" s="396">
        <v>1</v>
      </c>
      <c r="I219" s="396"/>
      <c r="J219" s="396"/>
      <c r="K219" s="396"/>
      <c r="L219" s="396"/>
      <c r="M219" s="397"/>
    </row>
    <row r="220" spans="1:13" s="398" customFormat="1" ht="16.5">
      <c r="A220" s="392">
        <v>2</v>
      </c>
      <c r="B220" s="393" t="s">
        <v>864</v>
      </c>
      <c r="C220" s="399">
        <f>+SUM(C221:C223)</f>
        <v>30.192000000000004</v>
      </c>
      <c r="D220" s="400" t="s">
        <v>159</v>
      </c>
      <c r="E220" s="396"/>
      <c r="F220" s="396"/>
      <c r="G220" s="396"/>
      <c r="H220" s="396"/>
      <c r="I220" s="396"/>
      <c r="J220" s="396"/>
      <c r="K220" s="396"/>
      <c r="L220" s="396"/>
      <c r="M220" s="397"/>
    </row>
    <row r="221" spans="1:13" s="398" customFormat="1">
      <c r="A221" s="392"/>
      <c r="B221" s="393"/>
      <c r="C221" s="394">
        <f>+E221*G221*H221</f>
        <v>24.96</v>
      </c>
      <c r="D221" s="395"/>
      <c r="E221" s="396">
        <f>+E201</f>
        <v>5.2</v>
      </c>
      <c r="F221" s="396"/>
      <c r="G221" s="396">
        <v>1.2</v>
      </c>
      <c r="H221" s="396">
        <v>4</v>
      </c>
      <c r="I221" s="396"/>
      <c r="J221" s="396"/>
      <c r="K221" s="396"/>
      <c r="L221" s="396"/>
      <c r="M221" s="397"/>
    </row>
    <row r="222" spans="1:13" s="398" customFormat="1" ht="16.5">
      <c r="A222" s="392"/>
      <c r="B222" s="393"/>
      <c r="C222" s="394">
        <f>+E222*G222*H222</f>
        <v>9.7919999999999998</v>
      </c>
      <c r="D222" s="400"/>
      <c r="E222" s="396">
        <f>+E202</f>
        <v>4.08</v>
      </c>
      <c r="F222" s="396"/>
      <c r="G222" s="396">
        <v>1.2</v>
      </c>
      <c r="H222" s="396">
        <v>2</v>
      </c>
      <c r="I222" s="396"/>
      <c r="J222" s="396"/>
      <c r="K222" s="396"/>
      <c r="L222" s="396"/>
      <c r="M222" s="397"/>
    </row>
    <row r="223" spans="1:13" s="398" customFormat="1" ht="16.5">
      <c r="A223" s="392"/>
      <c r="B223" s="393" t="s">
        <v>1058</v>
      </c>
      <c r="C223" s="394">
        <f>-E223*H223*I223</f>
        <v>-4.5599999999999996</v>
      </c>
      <c r="D223" s="400"/>
      <c r="E223" s="396">
        <v>0.12</v>
      </c>
      <c r="F223" s="396"/>
      <c r="G223" s="396"/>
      <c r="H223" s="396">
        <v>19</v>
      </c>
      <c r="I223" s="396">
        <v>2</v>
      </c>
      <c r="J223" s="396"/>
      <c r="K223" s="396"/>
      <c r="L223" s="396"/>
      <c r="M223" s="397"/>
    </row>
    <row r="224" spans="1:13" s="398" customFormat="1" ht="16.5">
      <c r="A224" s="392">
        <v>3</v>
      </c>
      <c r="B224" s="393" t="s">
        <v>852</v>
      </c>
      <c r="C224" s="399">
        <f>+SUM(C225:C228)</f>
        <v>4.1989999999999998</v>
      </c>
      <c r="D224" s="400" t="s">
        <v>159</v>
      </c>
      <c r="E224" s="396"/>
      <c r="F224" s="396"/>
      <c r="G224" s="396"/>
      <c r="H224" s="396"/>
      <c r="I224" s="396"/>
      <c r="J224" s="396"/>
      <c r="K224" s="396"/>
      <c r="L224" s="396"/>
      <c r="M224" s="397"/>
    </row>
    <row r="225" spans="1:13" s="398" customFormat="1" ht="16.5">
      <c r="A225" s="392"/>
      <c r="B225" s="393"/>
      <c r="C225" s="394">
        <f>+E225*F225*H225</f>
        <v>1.71</v>
      </c>
      <c r="D225" s="400"/>
      <c r="E225" s="396">
        <v>4.5</v>
      </c>
      <c r="F225" s="396">
        <v>0.19</v>
      </c>
      <c r="G225" s="396"/>
      <c r="H225" s="396">
        <v>2</v>
      </c>
      <c r="I225" s="396"/>
      <c r="J225" s="396"/>
      <c r="K225" s="396"/>
      <c r="L225" s="396"/>
      <c r="M225" s="397"/>
    </row>
    <row r="226" spans="1:13" s="398" customFormat="1" ht="16.5">
      <c r="A226" s="392"/>
      <c r="B226" s="393"/>
      <c r="C226" s="394">
        <f>+E226*F226</f>
        <v>1.125</v>
      </c>
      <c r="D226" s="400"/>
      <c r="E226" s="396">
        <v>4.5</v>
      </c>
      <c r="F226" s="396">
        <v>0.25</v>
      </c>
      <c r="G226" s="396"/>
      <c r="H226" s="396"/>
      <c r="I226" s="396"/>
      <c r="J226" s="396"/>
      <c r="K226" s="396"/>
      <c r="L226" s="396"/>
      <c r="M226" s="397"/>
    </row>
    <row r="227" spans="1:13" s="398" customFormat="1" ht="16.5">
      <c r="A227" s="392"/>
      <c r="B227" s="393"/>
      <c r="C227" s="394">
        <f>+E227*F227</f>
        <v>0.58900000000000008</v>
      </c>
      <c r="D227" s="400"/>
      <c r="E227" s="396">
        <v>3.1</v>
      </c>
      <c r="F227" s="396">
        <v>0.19</v>
      </c>
      <c r="G227" s="396"/>
      <c r="H227" s="396"/>
      <c r="I227" s="396"/>
      <c r="J227" s="396"/>
      <c r="K227" s="396"/>
      <c r="L227" s="396"/>
      <c r="M227" s="397"/>
    </row>
    <row r="228" spans="1:13" s="398" customFormat="1" ht="16.5">
      <c r="A228" s="392"/>
      <c r="B228" s="393"/>
      <c r="C228" s="394">
        <f>+E228*F228</f>
        <v>0.77500000000000002</v>
      </c>
      <c r="D228" s="400"/>
      <c r="E228" s="396">
        <v>3.1</v>
      </c>
      <c r="F228" s="396">
        <v>0.25</v>
      </c>
      <c r="G228" s="396"/>
      <c r="H228" s="396"/>
      <c r="I228" s="396"/>
      <c r="J228" s="396"/>
      <c r="K228" s="396"/>
      <c r="L228" s="396"/>
      <c r="M228" s="397"/>
    </row>
    <row r="229" spans="1:13" s="398" customFormat="1" ht="16.5">
      <c r="A229" s="392">
        <v>4</v>
      </c>
      <c r="B229" s="393" t="s">
        <v>791</v>
      </c>
      <c r="C229" s="399">
        <f>+J229</f>
        <v>51.531282883863653</v>
      </c>
      <c r="D229" s="400" t="s">
        <v>159</v>
      </c>
      <c r="E229" s="396"/>
      <c r="F229" s="396"/>
      <c r="G229" s="396"/>
      <c r="H229" s="396"/>
      <c r="I229" s="396"/>
      <c r="J229" s="396">
        <f>+C217+C220+C224</f>
        <v>51.531282883863653</v>
      </c>
      <c r="K229" s="396"/>
      <c r="L229" s="396"/>
      <c r="M229" s="397"/>
    </row>
    <row r="230" spans="1:13" s="398" customFormat="1" ht="16.5">
      <c r="A230" s="392">
        <v>5</v>
      </c>
      <c r="B230" s="393" t="s">
        <v>918</v>
      </c>
      <c r="C230" s="399">
        <f>+SUM(C231:C234)</f>
        <v>32.079000000000001</v>
      </c>
      <c r="D230" s="400" t="s">
        <v>159</v>
      </c>
      <c r="E230" s="396">
        <v>4.5</v>
      </c>
      <c r="F230" s="396">
        <v>4.3</v>
      </c>
      <c r="G230" s="396"/>
      <c r="H230" s="396"/>
      <c r="I230" s="396"/>
      <c r="J230" s="396"/>
      <c r="K230" s="396"/>
      <c r="L230" s="396"/>
      <c r="M230" s="397"/>
    </row>
    <row r="231" spans="1:13" s="398" customFormat="1" ht="16.5">
      <c r="A231" s="392"/>
      <c r="B231" s="393"/>
      <c r="C231" s="394">
        <f>+E231*F231</f>
        <v>19.349999999999998</v>
      </c>
      <c r="D231" s="400"/>
      <c r="E231" s="396">
        <v>4.5</v>
      </c>
      <c r="F231" s="396">
        <v>4.3</v>
      </c>
      <c r="G231" s="396"/>
      <c r="H231" s="396"/>
      <c r="I231" s="396"/>
      <c r="J231" s="396"/>
      <c r="K231" s="396"/>
      <c r="L231" s="396"/>
      <c r="M231" s="397"/>
    </row>
    <row r="232" spans="1:13" s="398" customFormat="1" ht="16.5">
      <c r="A232" s="392"/>
      <c r="B232" s="393"/>
      <c r="C232" s="394">
        <f>+E232*F232*H232</f>
        <v>4.32</v>
      </c>
      <c r="D232" s="400"/>
      <c r="E232" s="396">
        <v>1.2</v>
      </c>
      <c r="F232" s="396">
        <v>0.3</v>
      </c>
      <c r="G232" s="396"/>
      <c r="H232" s="396">
        <v>12</v>
      </c>
      <c r="I232" s="396"/>
      <c r="J232" s="396"/>
      <c r="K232" s="396"/>
      <c r="L232" s="396"/>
      <c r="M232" s="397"/>
    </row>
    <row r="233" spans="1:13" s="398" customFormat="1" ht="16.5">
      <c r="A233" s="392"/>
      <c r="B233" s="393"/>
      <c r="C233" s="394">
        <f>+E233*G233*H233</f>
        <v>3.12</v>
      </c>
      <c r="D233" s="400"/>
      <c r="E233" s="396">
        <v>1.2</v>
      </c>
      <c r="F233" s="396"/>
      <c r="G233" s="396">
        <v>0.2</v>
      </c>
      <c r="H233" s="396">
        <v>13</v>
      </c>
      <c r="I233" s="396"/>
      <c r="J233" s="396"/>
      <c r="K233" s="396"/>
      <c r="L233" s="396"/>
      <c r="M233" s="397"/>
    </row>
    <row r="234" spans="1:13" s="398" customFormat="1" ht="16.5">
      <c r="A234" s="392"/>
      <c r="B234" s="393"/>
      <c r="C234" s="394">
        <f>+E234*F234</f>
        <v>5.2889999999999997</v>
      </c>
      <c r="D234" s="400"/>
      <c r="E234" s="396">
        <v>4.3</v>
      </c>
      <c r="F234" s="396">
        <v>1.23</v>
      </c>
      <c r="G234" s="396"/>
      <c r="H234" s="396"/>
      <c r="I234" s="396"/>
      <c r="J234" s="396"/>
      <c r="K234" s="396"/>
      <c r="L234" s="396"/>
      <c r="M234" s="397"/>
    </row>
    <row r="235" spans="1:13" s="398" customFormat="1" ht="16.5">
      <c r="A235" s="392">
        <v>6</v>
      </c>
      <c r="B235" s="393" t="s">
        <v>1021</v>
      </c>
      <c r="C235" s="399">
        <f>+J235</f>
        <v>9</v>
      </c>
      <c r="D235" s="400" t="s">
        <v>159</v>
      </c>
      <c r="E235" s="396"/>
      <c r="F235" s="396"/>
      <c r="G235" s="396"/>
      <c r="H235" s="396"/>
      <c r="I235" s="396"/>
      <c r="J235" s="396">
        <f>+C16</f>
        <v>9</v>
      </c>
      <c r="K235" s="396"/>
      <c r="L235" s="396"/>
      <c r="M235" s="397"/>
    </row>
    <row r="236" spans="1:13" ht="16.5">
      <c r="A236" s="373"/>
      <c r="B236" s="374"/>
      <c r="C236" s="375"/>
      <c r="D236" s="391"/>
      <c r="E236" s="377"/>
      <c r="F236" s="377"/>
      <c r="G236" s="377"/>
      <c r="H236" s="377"/>
      <c r="I236" s="377"/>
      <c r="J236" s="377"/>
      <c r="K236" s="377"/>
      <c r="L236" s="377"/>
      <c r="M236" s="378"/>
    </row>
    <row r="237" spans="1:13">
      <c r="A237" s="373"/>
      <c r="B237" s="374"/>
      <c r="C237" s="375"/>
      <c r="D237" s="376"/>
      <c r="E237" s="377"/>
      <c r="F237" s="377"/>
      <c r="G237" s="377"/>
      <c r="H237" s="377"/>
      <c r="I237" s="377"/>
      <c r="J237" s="377"/>
      <c r="K237" s="377"/>
      <c r="L237" s="377"/>
      <c r="M237" s="378"/>
    </row>
    <row r="238" spans="1:13" ht="16.5">
      <c r="A238" s="403" t="s">
        <v>20</v>
      </c>
      <c r="B238" s="404" t="s">
        <v>797</v>
      </c>
      <c r="C238" s="375"/>
      <c r="D238" s="376"/>
      <c r="E238" s="377"/>
      <c r="F238" s="377"/>
      <c r="G238" s="377"/>
      <c r="H238" s="377"/>
      <c r="I238" s="377"/>
      <c r="J238" s="377"/>
      <c r="K238" s="377"/>
      <c r="L238" s="377"/>
      <c r="M238" s="378"/>
    </row>
    <row r="239" spans="1:13" s="398" customFormat="1" ht="16.5">
      <c r="A239" s="392">
        <v>1</v>
      </c>
      <c r="B239" s="393" t="s">
        <v>798</v>
      </c>
      <c r="C239" s="399">
        <f>+E239*H239</f>
        <v>8</v>
      </c>
      <c r="D239" s="400" t="s">
        <v>341</v>
      </c>
      <c r="E239" s="396">
        <v>8</v>
      </c>
      <c r="F239" s="396"/>
      <c r="G239" s="396"/>
      <c r="H239" s="396">
        <v>1</v>
      </c>
      <c r="I239" s="396"/>
      <c r="J239" s="396"/>
      <c r="K239" s="396"/>
      <c r="L239" s="396"/>
      <c r="M239" s="397"/>
    </row>
    <row r="240" spans="1:13" s="398" customFormat="1" ht="16.5">
      <c r="A240" s="392">
        <v>2</v>
      </c>
      <c r="B240" s="393" t="s">
        <v>799</v>
      </c>
      <c r="C240" s="399">
        <f>+H240</f>
        <v>2</v>
      </c>
      <c r="D240" s="400" t="s">
        <v>85</v>
      </c>
      <c r="E240" s="396"/>
      <c r="F240" s="396"/>
      <c r="G240" s="396"/>
      <c r="H240" s="396">
        <v>2</v>
      </c>
      <c r="I240" s="396"/>
      <c r="J240" s="396"/>
      <c r="K240" s="396"/>
      <c r="L240" s="396"/>
      <c r="M240" s="397"/>
    </row>
    <row r="241" spans="1:13">
      <c r="A241" s="373"/>
      <c r="B241" s="374"/>
      <c r="C241" s="375"/>
      <c r="D241" s="376"/>
      <c r="E241" s="377"/>
      <c r="F241" s="377"/>
      <c r="G241" s="377"/>
      <c r="H241" s="377"/>
      <c r="I241" s="377"/>
      <c r="J241" s="377"/>
      <c r="K241" s="377"/>
      <c r="L241" s="377"/>
      <c r="M241" s="378"/>
    </row>
    <row r="242" spans="1:13" ht="16.5">
      <c r="A242" s="403" t="s">
        <v>22</v>
      </c>
      <c r="B242" s="404" t="s">
        <v>800</v>
      </c>
      <c r="C242" s="375"/>
      <c r="D242" s="376"/>
      <c r="E242" s="377"/>
      <c r="F242" s="377"/>
      <c r="G242" s="377"/>
      <c r="H242" s="377"/>
      <c r="I242" s="377"/>
      <c r="J242" s="377"/>
      <c r="K242" s="377"/>
      <c r="L242" s="377"/>
      <c r="M242" s="378"/>
    </row>
    <row r="243" spans="1:13" s="398" customFormat="1" ht="16.5">
      <c r="A243" s="392">
        <v>1</v>
      </c>
      <c r="B243" s="418" t="s">
        <v>887</v>
      </c>
      <c r="C243" s="399">
        <f>+E243*F243</f>
        <v>19.349999999999998</v>
      </c>
      <c r="D243" s="400" t="s">
        <v>159</v>
      </c>
      <c r="E243" s="396">
        <v>4.5</v>
      </c>
      <c r="F243" s="396">
        <v>4.3</v>
      </c>
      <c r="G243" s="396"/>
      <c r="H243" s="396"/>
      <c r="I243" s="396"/>
      <c r="J243" s="396"/>
      <c r="K243" s="396"/>
      <c r="L243" s="396"/>
      <c r="M243" s="397"/>
    </row>
    <row r="244" spans="1:13" s="398" customFormat="1" ht="16.5">
      <c r="A244" s="392">
        <v>2</v>
      </c>
      <c r="B244" s="418" t="s">
        <v>888</v>
      </c>
      <c r="C244" s="399">
        <f>+E244*F244</f>
        <v>19.349999999999998</v>
      </c>
      <c r="D244" s="400" t="s">
        <v>159</v>
      </c>
      <c r="E244" s="396">
        <v>4.5</v>
      </c>
      <c r="F244" s="396">
        <v>4.3</v>
      </c>
      <c r="G244" s="396"/>
      <c r="H244" s="396"/>
      <c r="I244" s="396"/>
      <c r="J244" s="396"/>
      <c r="K244" s="396"/>
      <c r="L244" s="396"/>
      <c r="M244" s="397"/>
    </row>
    <row r="245" spans="1:13" s="398" customFormat="1" ht="16.5">
      <c r="A245" s="392">
        <v>3</v>
      </c>
      <c r="B245" s="393" t="s">
        <v>889</v>
      </c>
      <c r="C245" s="399">
        <f>+K245</f>
        <v>17.600000000000001</v>
      </c>
      <c r="D245" s="400" t="s">
        <v>341</v>
      </c>
      <c r="E245" s="396"/>
      <c r="F245" s="396"/>
      <c r="G245" s="396"/>
      <c r="H245" s="396"/>
      <c r="I245" s="396"/>
      <c r="J245" s="396"/>
      <c r="K245" s="396">
        <f>+(4.5+4.3)*2</f>
        <v>17.600000000000001</v>
      </c>
      <c r="L245" s="396"/>
      <c r="M245" s="397"/>
    </row>
    <row r="246" spans="1:13" s="398" customFormat="1" ht="16.5">
      <c r="A246" s="392">
        <v>4</v>
      </c>
      <c r="B246" s="393" t="s">
        <v>890</v>
      </c>
      <c r="C246" s="399">
        <f>+E246*F246</f>
        <v>19.349999999999998</v>
      </c>
      <c r="D246" s="400" t="s">
        <v>159</v>
      </c>
      <c r="E246" s="396">
        <v>4.5</v>
      </c>
      <c r="F246" s="396">
        <v>4.3</v>
      </c>
      <c r="G246" s="396"/>
      <c r="H246" s="396"/>
      <c r="I246" s="396"/>
      <c r="J246" s="396"/>
      <c r="K246" s="396"/>
      <c r="L246" s="396"/>
      <c r="M246" s="397"/>
    </row>
    <row r="247" spans="1:13" ht="16.5" thickBot="1">
      <c r="A247" s="373"/>
      <c r="B247" s="374"/>
      <c r="C247" s="375"/>
      <c r="D247" s="376"/>
      <c r="E247" s="377"/>
      <c r="F247" s="377"/>
      <c r="G247" s="377"/>
      <c r="H247" s="377"/>
      <c r="I247" s="377"/>
      <c r="J247" s="377"/>
      <c r="K247" s="377"/>
      <c r="L247" s="377"/>
      <c r="M247" s="378"/>
    </row>
    <row r="248" spans="1:13" ht="16.5" thickBot="1">
      <c r="A248" s="381"/>
      <c r="B248" s="382"/>
      <c r="C248" s="382"/>
      <c r="D248" s="382"/>
      <c r="E248" s="383"/>
      <c r="F248" s="383"/>
      <c r="G248" s="383"/>
      <c r="H248" s="383"/>
      <c r="I248" s="383"/>
      <c r="J248" s="383"/>
      <c r="K248" s="383"/>
      <c r="L248" s="383"/>
      <c r="M248" s="384"/>
    </row>
    <row r="249" spans="1:13" ht="16.5" thickBot="1">
      <c r="A249" s="381"/>
      <c r="B249" s="382"/>
      <c r="C249" s="382"/>
      <c r="D249" s="385"/>
      <c r="E249" s="386"/>
      <c r="F249" s="385"/>
      <c r="G249" s="385"/>
      <c r="H249" s="385"/>
      <c r="I249" s="385"/>
      <c r="J249" s="385"/>
      <c r="K249" s="387"/>
      <c r="L249" s="387"/>
      <c r="M249" s="388"/>
    </row>
    <row r="250" spans="1:13" ht="16.5" thickBot="1">
      <c r="A250" s="381"/>
      <c r="B250" s="382"/>
      <c r="C250" s="382"/>
      <c r="D250" s="385"/>
      <c r="E250" s="386"/>
      <c r="F250" s="385"/>
      <c r="G250" s="385"/>
      <c r="H250" s="385"/>
      <c r="I250" s="385"/>
      <c r="J250" s="385"/>
      <c r="K250" s="387"/>
      <c r="L250" s="387"/>
      <c r="M250" s="38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C000"/>
  </sheetPr>
  <dimension ref="A1:L26"/>
  <sheetViews>
    <sheetView view="pageBreakPreview" zoomScale="85" zoomScaleNormal="100" zoomScaleSheetLayoutView="85" workbookViewId="0">
      <selection activeCell="G15" sqref="G15"/>
    </sheetView>
  </sheetViews>
  <sheetFormatPr defaultColWidth="8.85546875" defaultRowHeight="15.75"/>
  <cols>
    <col min="1" max="1" width="6.28515625" style="677" customWidth="1"/>
    <col min="2" max="2" width="6.7109375" style="677" customWidth="1"/>
    <col min="3" max="3" width="44.7109375" style="677" customWidth="1"/>
    <col min="4" max="4" width="8.140625" style="677" customWidth="1"/>
    <col min="5" max="5" width="10" style="677" customWidth="1"/>
    <col min="6" max="6" width="13.140625" style="677" customWidth="1"/>
    <col min="7" max="7" width="17.28515625" style="677" customWidth="1"/>
    <col min="8" max="8" width="20.7109375" style="677" customWidth="1"/>
    <col min="9" max="12" width="8.85546875" style="677"/>
    <col min="13" max="16384" width="8.85546875" style="734"/>
  </cols>
  <sheetData>
    <row r="1" spans="1:8" ht="15" customHeight="1">
      <c r="A1" s="676" t="s">
        <v>345</v>
      </c>
      <c r="B1" s="676"/>
      <c r="C1" s="676"/>
      <c r="D1" s="676"/>
      <c r="E1" s="676"/>
      <c r="F1" s="676"/>
      <c r="G1" s="676"/>
      <c r="H1" s="676"/>
    </row>
    <row r="2" spans="1:8" ht="15" customHeight="1">
      <c r="A2" s="678"/>
      <c r="B2" s="678"/>
      <c r="C2" s="679"/>
      <c r="D2" s="680"/>
      <c r="E2" s="678"/>
      <c r="F2" s="681"/>
      <c r="G2" s="681"/>
      <c r="H2" s="678"/>
    </row>
    <row r="3" spans="1:8" ht="15" customHeight="1">
      <c r="A3" s="682" t="s">
        <v>346</v>
      </c>
      <c r="B3" s="678"/>
      <c r="C3" s="682" t="s">
        <v>347</v>
      </c>
      <c r="D3" s="682"/>
      <c r="E3" s="682"/>
      <c r="G3" s="683"/>
      <c r="H3" s="678"/>
    </row>
    <row r="4" spans="1:8" ht="31.5">
      <c r="A4" s="678"/>
      <c r="B4" s="684" t="s">
        <v>0</v>
      </c>
      <c r="C4" s="684" t="s">
        <v>1</v>
      </c>
      <c r="D4" s="684" t="s">
        <v>2</v>
      </c>
      <c r="E4" s="684" t="s">
        <v>3</v>
      </c>
      <c r="F4" s="684" t="s">
        <v>4</v>
      </c>
      <c r="G4" s="685" t="s">
        <v>321</v>
      </c>
      <c r="H4" s="685" t="s">
        <v>322</v>
      </c>
    </row>
    <row r="5" spans="1:8" ht="15" customHeight="1">
      <c r="A5" s="678"/>
      <c r="B5" s="686" t="s">
        <v>5</v>
      </c>
      <c r="C5" s="687" t="s">
        <v>6</v>
      </c>
      <c r="D5" s="688"/>
      <c r="E5" s="688"/>
      <c r="F5" s="689"/>
      <c r="G5" s="690"/>
      <c r="H5" s="689"/>
    </row>
    <row r="6" spans="1:8" ht="15" customHeight="1">
      <c r="A6" s="678"/>
      <c r="B6" s="704"/>
      <c r="C6" s="705" t="s">
        <v>7</v>
      </c>
      <c r="D6" s="796" t="s">
        <v>8</v>
      </c>
      <c r="E6" s="704" t="s">
        <v>9</v>
      </c>
      <c r="F6" s="797">
        <v>0.7</v>
      </c>
      <c r="G6" s="775">
        <f>'BAHAN+UPAH'!$F$65</f>
        <v>85000</v>
      </c>
      <c r="H6" s="454">
        <f>G6*F6</f>
        <v>59499.999999999993</v>
      </c>
    </row>
    <row r="7" spans="1:8" ht="15" customHeight="1">
      <c r="A7" s="678"/>
      <c r="B7" s="704"/>
      <c r="C7" s="705" t="s">
        <v>58</v>
      </c>
      <c r="D7" s="796" t="s">
        <v>29</v>
      </c>
      <c r="E7" s="704" t="s">
        <v>9</v>
      </c>
      <c r="F7" s="797">
        <v>0.35</v>
      </c>
      <c r="G7" s="775">
        <f>'BAHAN+UPAH'!$F$66</f>
        <v>120000</v>
      </c>
      <c r="H7" s="454">
        <f>G7*F7</f>
        <v>42000</v>
      </c>
    </row>
    <row r="8" spans="1:8" ht="15" customHeight="1">
      <c r="A8" s="678"/>
      <c r="B8" s="704"/>
      <c r="C8" s="705" t="s">
        <v>88</v>
      </c>
      <c r="D8" s="796" t="s">
        <v>31</v>
      </c>
      <c r="E8" s="704" t="s">
        <v>9</v>
      </c>
      <c r="F8" s="797">
        <v>3.5000000000000003E-2</v>
      </c>
      <c r="G8" s="775">
        <f>'BAHAN+UPAH'!$F$67</f>
        <v>130000</v>
      </c>
      <c r="H8" s="454">
        <f>G8*F8</f>
        <v>4550</v>
      </c>
    </row>
    <row r="9" spans="1:8" ht="15" customHeight="1">
      <c r="A9" s="678"/>
      <c r="B9" s="704"/>
      <c r="C9" s="705" t="s">
        <v>10</v>
      </c>
      <c r="D9" s="796" t="s">
        <v>25</v>
      </c>
      <c r="E9" s="704" t="s">
        <v>9</v>
      </c>
      <c r="F9" s="797">
        <v>3.5000000000000003E-2</v>
      </c>
      <c r="G9" s="775">
        <f>'BAHAN+UPAH'!$F$70</f>
        <v>140000</v>
      </c>
      <c r="H9" s="454">
        <f>G9*F9</f>
        <v>4900.0000000000009</v>
      </c>
    </row>
    <row r="10" spans="1:8" ht="15" customHeight="1">
      <c r="A10" s="678"/>
      <c r="B10" s="798"/>
      <c r="C10" s="799"/>
      <c r="D10" s="800"/>
      <c r="E10" s="770"/>
      <c r="F10" s="801"/>
      <c r="G10" s="452"/>
      <c r="H10" s="455"/>
    </row>
    <row r="11" spans="1:8" ht="15" customHeight="1">
      <c r="A11" s="678"/>
      <c r="B11" s="724"/>
      <c r="C11" s="727"/>
      <c r="D11" s="802"/>
      <c r="E11" s="726"/>
      <c r="F11" s="451" t="s">
        <v>49</v>
      </c>
      <c r="G11" s="447"/>
      <c r="H11" s="456">
        <f>SUM(H6:H9)</f>
        <v>110950</v>
      </c>
    </row>
    <row r="12" spans="1:8" ht="15" customHeight="1">
      <c r="A12" s="678"/>
      <c r="B12" s="699" t="s">
        <v>13</v>
      </c>
      <c r="C12" s="700" t="s">
        <v>14</v>
      </c>
      <c r="D12" s="701"/>
      <c r="E12" s="702"/>
      <c r="F12" s="703"/>
      <c r="G12" s="274"/>
      <c r="H12" s="457"/>
    </row>
    <row r="13" spans="1:8" ht="15" customHeight="1">
      <c r="A13" s="678"/>
      <c r="B13" s="704"/>
      <c r="C13" s="705" t="s">
        <v>60</v>
      </c>
      <c r="D13" s="706"/>
      <c r="E13" s="704" t="s">
        <v>62</v>
      </c>
      <c r="F13" s="453">
        <v>11.75</v>
      </c>
      <c r="G13" s="775">
        <f>'BAHAN+UPAH'!$F$5</f>
        <v>1300</v>
      </c>
      <c r="H13" s="454">
        <f>G13*F13</f>
        <v>15275</v>
      </c>
    </row>
    <row r="14" spans="1:8" ht="15" customHeight="1">
      <c r="A14" s="678"/>
      <c r="B14" s="704"/>
      <c r="C14" s="705" t="s">
        <v>93</v>
      </c>
      <c r="D14" s="706"/>
      <c r="E14" s="704" t="s">
        <v>47</v>
      </c>
      <c r="F14" s="453">
        <v>3.5000000000000003E-2</v>
      </c>
      <c r="G14" s="775">
        <f>'BAHAN+UPAH'!$F$7</f>
        <v>190000</v>
      </c>
      <c r="H14" s="454">
        <f>G14*F14</f>
        <v>6650.0000000000009</v>
      </c>
    </row>
    <row r="15" spans="1:8" ht="15" customHeight="1">
      <c r="A15" s="678"/>
      <c r="B15" s="704"/>
      <c r="C15" s="705" t="s">
        <v>874</v>
      </c>
      <c r="D15" s="706"/>
      <c r="E15" s="704" t="s">
        <v>159</v>
      </c>
      <c r="F15" s="737">
        <v>1.1000000000000001</v>
      </c>
      <c r="G15" s="273">
        <f>+'BAHAN+UPAH'!$F$18</f>
        <v>130000</v>
      </c>
      <c r="H15" s="454">
        <f>G15*F15</f>
        <v>143000</v>
      </c>
    </row>
    <row r="16" spans="1:8" ht="15" customHeight="1">
      <c r="A16" s="678"/>
      <c r="B16" s="691"/>
      <c r="C16" s="692"/>
      <c r="D16" s="710"/>
      <c r="E16" s="691"/>
      <c r="F16" s="738"/>
      <c r="G16" s="275"/>
      <c r="H16" s="458"/>
    </row>
    <row r="17" spans="1:8" ht="15" customHeight="1">
      <c r="A17" s="678"/>
      <c r="B17" s="695"/>
      <c r="C17" s="712"/>
      <c r="D17" s="698"/>
      <c r="E17" s="696"/>
      <c r="F17" s="441" t="s">
        <v>16</v>
      </c>
      <c r="G17" s="246"/>
      <c r="H17" s="459">
        <f>SUM(H13:H16)</f>
        <v>164925</v>
      </c>
    </row>
    <row r="18" spans="1:8" ht="15" customHeight="1">
      <c r="A18" s="678"/>
      <c r="B18" s="699" t="s">
        <v>17</v>
      </c>
      <c r="C18" s="713" t="s">
        <v>18</v>
      </c>
      <c r="D18" s="702"/>
      <c r="E18" s="714"/>
      <c r="F18" s="715"/>
      <c r="G18" s="274"/>
      <c r="H18" s="457"/>
    </row>
    <row r="19" spans="1:8" ht="15" customHeight="1">
      <c r="A19" s="678"/>
      <c r="B19" s="691"/>
      <c r="C19" s="721"/>
      <c r="D19" s="691"/>
      <c r="E19" s="693"/>
      <c r="F19" s="722"/>
      <c r="G19" s="275"/>
      <c r="H19" s="458"/>
    </row>
    <row r="20" spans="1:8" ht="15" customHeight="1">
      <c r="A20" s="678"/>
      <c r="B20" s="695"/>
      <c r="C20" s="723"/>
      <c r="D20" s="698"/>
      <c r="E20" s="696"/>
      <c r="F20" s="441" t="s">
        <v>19</v>
      </c>
      <c r="G20" s="246"/>
      <c r="H20" s="460">
        <v>0</v>
      </c>
    </row>
    <row r="21" spans="1:8" ht="15" customHeight="1">
      <c r="A21" s="678"/>
      <c r="B21" s="724"/>
      <c r="C21" s="725"/>
      <c r="D21" s="726"/>
      <c r="E21" s="727"/>
      <c r="F21" s="448"/>
      <c r="G21" s="450"/>
      <c r="H21" s="461"/>
    </row>
    <row r="22" spans="1:8" s="677" customFormat="1" ht="15" customHeight="1">
      <c r="A22" s="728"/>
      <c r="B22" s="684" t="s">
        <v>20</v>
      </c>
      <c r="C22" s="910" t="s">
        <v>21</v>
      </c>
      <c r="D22" s="911"/>
      <c r="E22" s="911"/>
      <c r="F22" s="911"/>
      <c r="G22" s="912"/>
      <c r="H22" s="603">
        <f>H20+H17+H11</f>
        <v>275875</v>
      </c>
    </row>
    <row r="23" spans="1:8" s="677" customFormat="1" ht="15" customHeight="1">
      <c r="A23" s="728"/>
      <c r="B23" s="684" t="s">
        <v>22</v>
      </c>
      <c r="C23" s="913" t="s">
        <v>993</v>
      </c>
      <c r="D23" s="914"/>
      <c r="E23" s="915"/>
      <c r="F23" s="729">
        <v>0.05</v>
      </c>
      <c r="G23" s="730" t="s">
        <v>44</v>
      </c>
      <c r="H23" s="603">
        <f>H22*F23</f>
        <v>13793.75</v>
      </c>
    </row>
    <row r="24" spans="1:8" s="677" customFormat="1" ht="15" customHeight="1">
      <c r="A24" s="728"/>
      <c r="B24" s="684" t="s">
        <v>24</v>
      </c>
      <c r="C24" s="913" t="s">
        <v>339</v>
      </c>
      <c r="D24" s="914"/>
      <c r="E24" s="915"/>
      <c r="F24" s="729">
        <v>0.05</v>
      </c>
      <c r="G24" s="730" t="s">
        <v>44</v>
      </c>
      <c r="H24" s="603">
        <f>H22*F24</f>
        <v>13793.75</v>
      </c>
    </row>
    <row r="25" spans="1:8" s="677" customFormat="1" ht="15" customHeight="1">
      <c r="A25" s="728"/>
      <c r="B25" s="684" t="s">
        <v>27</v>
      </c>
      <c r="C25" s="916" t="s">
        <v>45</v>
      </c>
      <c r="D25" s="917"/>
      <c r="E25" s="917"/>
      <c r="F25" s="917"/>
      <c r="G25" s="918"/>
      <c r="H25" s="731">
        <f>SUM(H22:H24)</f>
        <v>303462.5</v>
      </c>
    </row>
    <row r="26" spans="1:8" ht="15" customHeight="1">
      <c r="A26" s="678"/>
      <c r="B26" s="678"/>
      <c r="C26" s="679"/>
      <c r="D26" s="680"/>
      <c r="E26" s="678"/>
      <c r="F26" s="681"/>
      <c r="G26" s="681"/>
      <c r="H26" s="678"/>
    </row>
  </sheetData>
  <mergeCells count="4">
    <mergeCell ref="C22:G22"/>
    <mergeCell ref="C23:E23"/>
    <mergeCell ref="C24:E24"/>
    <mergeCell ref="C25:G2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548"/>
  <sheetViews>
    <sheetView view="pageBreakPreview" topLeftCell="A325" zoomScale="85" zoomScaleNormal="85" zoomScaleSheetLayoutView="85" workbookViewId="0">
      <selection activeCell="G328" sqref="G328"/>
    </sheetView>
  </sheetViews>
  <sheetFormatPr defaultColWidth="8.85546875" defaultRowHeight="15.75"/>
  <cols>
    <col min="1" max="1" width="6.28515625" style="677" customWidth="1"/>
    <col min="2" max="2" width="6.7109375" style="677" customWidth="1"/>
    <col min="3" max="3" width="41.140625" style="677" customWidth="1"/>
    <col min="4" max="4" width="8.140625" style="677" customWidth="1"/>
    <col min="5" max="5" width="10" style="677" customWidth="1"/>
    <col min="6" max="6" width="13.140625" style="677" customWidth="1"/>
    <col min="7" max="7" width="18.85546875" style="677" customWidth="1"/>
    <col min="8" max="8" width="20.7109375" style="677" customWidth="1"/>
    <col min="9" max="12" width="8.85546875" style="677"/>
    <col min="13" max="16384" width="8.85546875" style="734"/>
  </cols>
  <sheetData>
    <row r="1" spans="1:8" s="677" customFormat="1" ht="15" customHeight="1">
      <c r="A1" s="676" t="s">
        <v>992</v>
      </c>
      <c r="B1" s="676"/>
      <c r="C1" s="676"/>
      <c r="D1" s="676"/>
      <c r="E1" s="676"/>
      <c r="F1" s="676"/>
      <c r="G1" s="676"/>
      <c r="H1" s="676"/>
    </row>
    <row r="2" spans="1:8" s="677" customFormat="1" ht="15" customHeight="1">
      <c r="A2" s="678"/>
      <c r="B2" s="678"/>
      <c r="C2" s="679"/>
      <c r="D2" s="680"/>
      <c r="E2" s="678"/>
      <c r="F2" s="681"/>
      <c r="G2" s="681"/>
      <c r="H2" s="678"/>
    </row>
    <row r="3" spans="1:8" s="677" customFormat="1" ht="15" customHeight="1">
      <c r="A3" s="682" t="s">
        <v>826</v>
      </c>
      <c r="B3" s="678"/>
      <c r="C3" s="682" t="s">
        <v>872</v>
      </c>
      <c r="D3" s="682"/>
      <c r="E3" s="682"/>
      <c r="G3" s="683"/>
      <c r="H3" s="678"/>
    </row>
    <row r="4" spans="1:8" s="677" customFormat="1" ht="31.5">
      <c r="A4" s="678"/>
      <c r="B4" s="684" t="s">
        <v>0</v>
      </c>
      <c r="C4" s="684" t="s">
        <v>1</v>
      </c>
      <c r="D4" s="684" t="s">
        <v>2</v>
      </c>
      <c r="E4" s="684" t="s">
        <v>3</v>
      </c>
      <c r="F4" s="684" t="s">
        <v>4</v>
      </c>
      <c r="G4" s="685" t="s">
        <v>321</v>
      </c>
      <c r="H4" s="685" t="s">
        <v>322</v>
      </c>
    </row>
    <row r="5" spans="1:8" s="677" customFormat="1" ht="15" customHeight="1">
      <c r="A5" s="678"/>
      <c r="B5" s="686" t="s">
        <v>5</v>
      </c>
      <c r="C5" s="687" t="s">
        <v>6</v>
      </c>
      <c r="D5" s="688"/>
      <c r="E5" s="688"/>
      <c r="F5" s="689"/>
      <c r="G5" s="690"/>
      <c r="H5" s="689"/>
    </row>
    <row r="6" spans="1:8" s="677" customFormat="1" ht="15" customHeight="1">
      <c r="A6" s="678"/>
      <c r="B6" s="691"/>
      <c r="C6" s="692"/>
      <c r="D6" s="693"/>
      <c r="E6" s="691"/>
      <c r="F6" s="694"/>
      <c r="G6" s="275"/>
      <c r="H6" s="230"/>
    </row>
    <row r="7" spans="1:8" s="677" customFormat="1" ht="15" customHeight="1">
      <c r="A7" s="678"/>
      <c r="B7" s="695"/>
      <c r="C7" s="696"/>
      <c r="D7" s="697"/>
      <c r="E7" s="698"/>
      <c r="F7" s="465" t="s">
        <v>49</v>
      </c>
      <c r="G7" s="463"/>
      <c r="H7" s="313">
        <f>SUM(H6:H6)</f>
        <v>0</v>
      </c>
    </row>
    <row r="8" spans="1:8" s="677" customFormat="1" ht="15" customHeight="1">
      <c r="A8" s="678"/>
      <c r="B8" s="699" t="s">
        <v>13</v>
      </c>
      <c r="C8" s="700" t="s">
        <v>14</v>
      </c>
      <c r="D8" s="701"/>
      <c r="E8" s="702"/>
      <c r="F8" s="703"/>
      <c r="G8" s="274"/>
      <c r="H8" s="213"/>
    </row>
    <row r="9" spans="1:8" s="677" customFormat="1" ht="15" customHeight="1">
      <c r="A9" s="678"/>
      <c r="B9" s="704"/>
      <c r="C9" s="705" t="s">
        <v>552</v>
      </c>
      <c r="D9" s="706"/>
      <c r="E9" s="704" t="s">
        <v>47</v>
      </c>
      <c r="F9" s="707">
        <f>0.35*0.55*1</f>
        <v>0.1925</v>
      </c>
      <c r="G9" s="708">
        <f>'DEVISI 2'!$H$47</f>
        <v>67250</v>
      </c>
      <c r="H9" s="197">
        <f>G9*F9</f>
        <v>12945.625</v>
      </c>
    </row>
    <row r="10" spans="1:8" s="677" customFormat="1" ht="15" customHeight="1">
      <c r="A10" s="678"/>
      <c r="B10" s="704"/>
      <c r="C10" s="705" t="s">
        <v>824</v>
      </c>
      <c r="D10" s="706"/>
      <c r="E10" s="704" t="s">
        <v>47</v>
      </c>
      <c r="F10" s="707">
        <f>0.35*0.05*1</f>
        <v>1.7499999999999998E-2</v>
      </c>
      <c r="G10" s="708">
        <f>'DEVISI 2'!$H$131</f>
        <v>188900</v>
      </c>
      <c r="H10" s="197">
        <f t="shared" ref="H10:H14" si="0">G10*F10</f>
        <v>3305.7499999999995</v>
      </c>
    </row>
    <row r="11" spans="1:8" s="677" customFormat="1" ht="15" customHeight="1">
      <c r="A11" s="678"/>
      <c r="B11" s="704"/>
      <c r="C11" s="705" t="s">
        <v>553</v>
      </c>
      <c r="D11" s="706"/>
      <c r="E11" s="704" t="s">
        <v>47</v>
      </c>
      <c r="F11" s="707">
        <f>+(0.35*0.5)+(((0.35+0.25)/2)*0.516)</f>
        <v>0.32979999999999998</v>
      </c>
      <c r="G11" s="709">
        <f>'DEVISI 3'!$H$23</f>
        <v>880910</v>
      </c>
      <c r="H11" s="197">
        <f t="shared" si="0"/>
        <v>290524.11799999996</v>
      </c>
    </row>
    <row r="12" spans="1:8" s="677" customFormat="1" ht="15" customHeight="1">
      <c r="A12" s="678"/>
      <c r="B12" s="704"/>
      <c r="C12" s="705" t="s">
        <v>554</v>
      </c>
      <c r="D12" s="706"/>
      <c r="E12" s="704" t="s">
        <v>341</v>
      </c>
      <c r="F12" s="707">
        <v>1</v>
      </c>
      <c r="G12" s="709">
        <f>'DEVISI 4'!$H$267</f>
        <v>92702.75</v>
      </c>
      <c r="H12" s="197">
        <f t="shared" si="0"/>
        <v>92702.75</v>
      </c>
    </row>
    <row r="13" spans="1:8" s="677" customFormat="1" ht="15" customHeight="1">
      <c r="A13" s="678"/>
      <c r="B13" s="704"/>
      <c r="C13" s="705" t="s">
        <v>1125</v>
      </c>
      <c r="D13" s="706"/>
      <c r="E13" s="704" t="s">
        <v>341</v>
      </c>
      <c r="F13" s="707">
        <v>1</v>
      </c>
      <c r="G13" s="709">
        <f>+'DEVISI 4'!$H$267</f>
        <v>92702.75</v>
      </c>
      <c r="H13" s="197">
        <f t="shared" si="0"/>
        <v>92702.75</v>
      </c>
    </row>
    <row r="14" spans="1:8" s="677" customFormat="1" ht="15" customHeight="1">
      <c r="A14" s="678"/>
      <c r="B14" s="704"/>
      <c r="C14" s="705" t="s">
        <v>825</v>
      </c>
      <c r="D14" s="706"/>
      <c r="E14" s="704" t="s">
        <v>47</v>
      </c>
      <c r="F14" s="707">
        <f>+(0.32*1)-(0.1*0.15*2)</f>
        <v>0.29000000000000004</v>
      </c>
      <c r="G14" s="709">
        <f>+$H$519</f>
        <v>713829.86111111112</v>
      </c>
      <c r="H14" s="197">
        <f t="shared" si="0"/>
        <v>207010.65972222225</v>
      </c>
    </row>
    <row r="15" spans="1:8" s="677" customFormat="1" ht="15" customHeight="1">
      <c r="A15" s="678"/>
      <c r="B15" s="704"/>
      <c r="C15" s="705" t="s">
        <v>873</v>
      </c>
      <c r="D15" s="706"/>
      <c r="E15" s="704" t="s">
        <v>159</v>
      </c>
      <c r="F15" s="707">
        <f>1.8*2*1</f>
        <v>3.6</v>
      </c>
      <c r="G15" s="708">
        <f>$H$187</f>
        <v>1222994.3999999999</v>
      </c>
      <c r="H15" s="197">
        <f t="shared" ref="H15" si="1">G15*F15</f>
        <v>4402779.84</v>
      </c>
    </row>
    <row r="16" spans="1:8" s="677" customFormat="1" ht="15" customHeight="1">
      <c r="A16" s="678"/>
      <c r="B16" s="691"/>
      <c r="C16" s="692"/>
      <c r="D16" s="710"/>
      <c r="E16" s="691"/>
      <c r="F16" s="711"/>
      <c r="G16" s="275"/>
      <c r="H16" s="230"/>
    </row>
    <row r="17" spans="1:8" s="677" customFormat="1" ht="15" customHeight="1">
      <c r="A17" s="678"/>
      <c r="B17" s="695"/>
      <c r="C17" s="712"/>
      <c r="D17" s="698"/>
      <c r="E17" s="696"/>
      <c r="F17" s="466" t="s">
        <v>16</v>
      </c>
      <c r="G17" s="463"/>
      <c r="H17" s="313">
        <f>SUM(H9:H16)</f>
        <v>5101971.4927222226</v>
      </c>
    </row>
    <row r="18" spans="1:8" s="677" customFormat="1" ht="15" customHeight="1">
      <c r="A18" s="678"/>
      <c r="B18" s="699" t="s">
        <v>17</v>
      </c>
      <c r="C18" s="713" t="s">
        <v>18</v>
      </c>
      <c r="D18" s="702"/>
      <c r="E18" s="714"/>
      <c r="F18" s="715"/>
      <c r="G18" s="274"/>
      <c r="H18" s="213"/>
    </row>
    <row r="19" spans="1:8" s="677" customFormat="1" ht="15" customHeight="1">
      <c r="A19" s="678"/>
      <c r="B19" s="716"/>
      <c r="C19" s="717"/>
      <c r="D19" s="718"/>
      <c r="E19" s="719"/>
      <c r="F19" s="720"/>
      <c r="G19" s="602"/>
      <c r="H19" s="263"/>
    </row>
    <row r="20" spans="1:8" s="677" customFormat="1" ht="15" customHeight="1">
      <c r="A20" s="678"/>
      <c r="B20" s="691"/>
      <c r="C20" s="721"/>
      <c r="D20" s="691"/>
      <c r="E20" s="693"/>
      <c r="F20" s="722"/>
      <c r="G20" s="275"/>
      <c r="H20" s="230"/>
    </row>
    <row r="21" spans="1:8" s="677" customFormat="1" ht="15" customHeight="1">
      <c r="A21" s="678"/>
      <c r="B21" s="695"/>
      <c r="C21" s="723"/>
      <c r="D21" s="698"/>
      <c r="E21" s="696"/>
      <c r="F21" s="466" t="s">
        <v>19</v>
      </c>
      <c r="G21" s="463"/>
      <c r="H21" s="313">
        <v>0</v>
      </c>
    </row>
    <row r="22" spans="1:8" s="677" customFormat="1" ht="15" customHeight="1">
      <c r="A22" s="678"/>
      <c r="B22" s="724"/>
      <c r="C22" s="725"/>
      <c r="D22" s="726"/>
      <c r="E22" s="727"/>
      <c r="F22" s="464"/>
      <c r="G22" s="462"/>
      <c r="H22" s="449"/>
    </row>
    <row r="23" spans="1:8" s="677" customFormat="1" ht="15" customHeight="1">
      <c r="A23" s="728"/>
      <c r="B23" s="684" t="s">
        <v>20</v>
      </c>
      <c r="C23" s="910" t="s">
        <v>21</v>
      </c>
      <c r="D23" s="911"/>
      <c r="E23" s="911"/>
      <c r="F23" s="911"/>
      <c r="G23" s="912"/>
      <c r="H23" s="603">
        <f>H21+H17+H7</f>
        <v>5101971.4927222226</v>
      </c>
    </row>
    <row r="24" spans="1:8" s="677" customFormat="1" ht="15" customHeight="1">
      <c r="A24" s="728"/>
      <c r="B24" s="684" t="s">
        <v>22</v>
      </c>
      <c r="C24" s="913" t="s">
        <v>993</v>
      </c>
      <c r="D24" s="914"/>
      <c r="E24" s="915"/>
      <c r="F24" s="729">
        <v>0.05</v>
      </c>
      <c r="G24" s="730" t="s">
        <v>44</v>
      </c>
      <c r="H24" s="603">
        <f>H23*F24</f>
        <v>255098.57463611115</v>
      </c>
    </row>
    <row r="25" spans="1:8" s="677" customFormat="1" ht="15" customHeight="1">
      <c r="A25" s="728"/>
      <c r="B25" s="684" t="s">
        <v>24</v>
      </c>
      <c r="C25" s="913" t="s">
        <v>339</v>
      </c>
      <c r="D25" s="914"/>
      <c r="E25" s="915"/>
      <c r="F25" s="729">
        <v>0.05</v>
      </c>
      <c r="G25" s="730" t="s">
        <v>44</v>
      </c>
      <c r="H25" s="603">
        <f>H23*F25</f>
        <v>255098.57463611115</v>
      </c>
    </row>
    <row r="26" spans="1:8" s="677" customFormat="1" ht="15" customHeight="1">
      <c r="A26" s="728"/>
      <c r="B26" s="684" t="s">
        <v>27</v>
      </c>
      <c r="C26" s="916" t="s">
        <v>45</v>
      </c>
      <c r="D26" s="917"/>
      <c r="E26" s="917"/>
      <c r="F26" s="917"/>
      <c r="G26" s="918"/>
      <c r="H26" s="731">
        <f>SUM(H23:H25)</f>
        <v>5612168.6419944447</v>
      </c>
    </row>
    <row r="27" spans="1:8" s="677" customFormat="1" ht="15" customHeight="1">
      <c r="A27" s="678"/>
      <c r="B27" s="732"/>
      <c r="C27" s="733"/>
      <c r="D27" s="680"/>
      <c r="E27" s="678"/>
      <c r="F27" s="681"/>
      <c r="G27" s="271"/>
      <c r="H27" s="314"/>
    </row>
    <row r="28" spans="1:8" ht="15" customHeight="1">
      <c r="A28" s="682" t="s">
        <v>829</v>
      </c>
      <c r="B28" s="678"/>
      <c r="C28" s="682" t="s">
        <v>878</v>
      </c>
      <c r="D28" s="682"/>
      <c r="E28" s="682"/>
      <c r="G28" s="683"/>
      <c r="H28" s="678"/>
    </row>
    <row r="29" spans="1:8" ht="31.5">
      <c r="A29" s="678"/>
      <c r="B29" s="684" t="s">
        <v>0</v>
      </c>
      <c r="C29" s="684" t="s">
        <v>1</v>
      </c>
      <c r="D29" s="684" t="s">
        <v>2</v>
      </c>
      <c r="E29" s="684" t="s">
        <v>3</v>
      </c>
      <c r="F29" s="684" t="s">
        <v>4</v>
      </c>
      <c r="G29" s="685" t="s">
        <v>321</v>
      </c>
      <c r="H29" s="685" t="s">
        <v>322</v>
      </c>
    </row>
    <row r="30" spans="1:8" ht="15" customHeight="1">
      <c r="A30" s="678"/>
      <c r="B30" s="686" t="s">
        <v>5</v>
      </c>
      <c r="C30" s="687" t="s">
        <v>6</v>
      </c>
      <c r="D30" s="688"/>
      <c r="E30" s="688"/>
      <c r="F30" s="689"/>
      <c r="G30" s="690"/>
      <c r="H30" s="689"/>
    </row>
    <row r="31" spans="1:8" ht="15" customHeight="1">
      <c r="A31" s="678"/>
      <c r="B31" s="704"/>
      <c r="C31" s="735"/>
      <c r="D31" s="736"/>
      <c r="E31" s="704"/>
      <c r="F31" s="737"/>
      <c r="G31" s="273"/>
      <c r="H31" s="197"/>
    </row>
    <row r="32" spans="1:8" ht="15" customHeight="1">
      <c r="A32" s="678"/>
      <c r="B32" s="691"/>
      <c r="C32" s="692"/>
      <c r="D32" s="693"/>
      <c r="E32" s="691"/>
      <c r="F32" s="694"/>
      <c r="G32" s="275"/>
      <c r="H32" s="230"/>
    </row>
    <row r="33" spans="1:8" ht="15" customHeight="1">
      <c r="A33" s="678"/>
      <c r="B33" s="695"/>
      <c r="C33" s="696"/>
      <c r="D33" s="697"/>
      <c r="E33" s="698"/>
      <c r="F33" s="465" t="s">
        <v>49</v>
      </c>
      <c r="G33" s="463"/>
      <c r="H33" s="313">
        <f>SUM(H31:H32)</f>
        <v>0</v>
      </c>
    </row>
    <row r="34" spans="1:8" ht="15" customHeight="1">
      <c r="A34" s="678"/>
      <c r="B34" s="699" t="s">
        <v>13</v>
      </c>
      <c r="C34" s="700" t="s">
        <v>14</v>
      </c>
      <c r="D34" s="701"/>
      <c r="E34" s="702"/>
      <c r="F34" s="703"/>
      <c r="G34" s="274"/>
      <c r="H34" s="213"/>
    </row>
    <row r="35" spans="1:8" ht="15" customHeight="1">
      <c r="A35" s="678"/>
      <c r="B35" s="704"/>
      <c r="C35" s="705" t="s">
        <v>828</v>
      </c>
      <c r="D35" s="706"/>
      <c r="E35" s="704" t="s">
        <v>341</v>
      </c>
      <c r="F35" s="477">
        <v>1.5880000000000001</v>
      </c>
      <c r="G35" s="708">
        <f>'DEVISI 4'!$H$239</f>
        <v>75897.25</v>
      </c>
      <c r="H35" s="197">
        <f>G35*F35</f>
        <v>120524.833</v>
      </c>
    </row>
    <row r="36" spans="1:8" ht="15" customHeight="1">
      <c r="A36" s="678"/>
      <c r="B36" s="704"/>
      <c r="C36" s="705" t="s">
        <v>879</v>
      </c>
      <c r="D36" s="706"/>
      <c r="E36" s="704" t="s">
        <v>159</v>
      </c>
      <c r="F36" s="477">
        <f>0.78*4</f>
        <v>3.12</v>
      </c>
      <c r="G36" s="708">
        <f>$H$187</f>
        <v>1222994.3999999999</v>
      </c>
      <c r="H36" s="197">
        <f>G36*F36</f>
        <v>3815742.5279999999</v>
      </c>
    </row>
    <row r="37" spans="1:8" ht="15" customHeight="1">
      <c r="A37" s="678"/>
      <c r="B37" s="704"/>
      <c r="C37" s="705" t="s">
        <v>825</v>
      </c>
      <c r="D37" s="706"/>
      <c r="E37" s="704" t="s">
        <v>47</v>
      </c>
      <c r="F37" s="478">
        <f>0.581*0.491</f>
        <v>0.285271</v>
      </c>
      <c r="G37" s="709">
        <f>+$H$519</f>
        <v>713829.86111111112</v>
      </c>
      <c r="H37" s="197">
        <f t="shared" ref="H37" si="2">G37*F37</f>
        <v>203634.95830902777</v>
      </c>
    </row>
    <row r="38" spans="1:8" ht="15" customHeight="1">
      <c r="A38" s="678"/>
      <c r="B38" s="691"/>
      <c r="C38" s="692"/>
      <c r="D38" s="710"/>
      <c r="E38" s="691"/>
      <c r="F38" s="738"/>
      <c r="G38" s="275"/>
      <c r="H38" s="230"/>
    </row>
    <row r="39" spans="1:8" ht="15" customHeight="1">
      <c r="A39" s="678"/>
      <c r="B39" s="695"/>
      <c r="C39" s="712"/>
      <c r="D39" s="698"/>
      <c r="E39" s="696"/>
      <c r="F39" s="466" t="s">
        <v>16</v>
      </c>
      <c r="G39" s="463"/>
      <c r="H39" s="313">
        <f>SUM(H36:H38)</f>
        <v>4019377.4863090278</v>
      </c>
    </row>
    <row r="40" spans="1:8" ht="15" customHeight="1">
      <c r="A40" s="678"/>
      <c r="B40" s="699" t="s">
        <v>17</v>
      </c>
      <c r="C40" s="713" t="s">
        <v>18</v>
      </c>
      <c r="D40" s="702"/>
      <c r="E40" s="714"/>
      <c r="F40" s="715"/>
      <c r="G40" s="274"/>
      <c r="H40" s="213"/>
    </row>
    <row r="41" spans="1:8" ht="15" customHeight="1">
      <c r="A41" s="678"/>
      <c r="B41" s="716"/>
      <c r="C41" s="717"/>
      <c r="D41" s="718"/>
      <c r="E41" s="719"/>
      <c r="F41" s="720"/>
      <c r="G41" s="602"/>
      <c r="H41" s="263"/>
    </row>
    <row r="42" spans="1:8" ht="15" customHeight="1">
      <c r="A42" s="678"/>
      <c r="B42" s="691"/>
      <c r="C42" s="721"/>
      <c r="D42" s="691"/>
      <c r="E42" s="693"/>
      <c r="F42" s="722"/>
      <c r="G42" s="275"/>
      <c r="H42" s="230"/>
    </row>
    <row r="43" spans="1:8" ht="15" customHeight="1">
      <c r="A43" s="678"/>
      <c r="B43" s="695"/>
      <c r="C43" s="723"/>
      <c r="D43" s="698"/>
      <c r="E43" s="696"/>
      <c r="F43" s="466" t="s">
        <v>19</v>
      </c>
      <c r="G43" s="463"/>
      <c r="H43" s="313">
        <v>0</v>
      </c>
    </row>
    <row r="44" spans="1:8" ht="15" customHeight="1">
      <c r="A44" s="678"/>
      <c r="B44" s="724"/>
      <c r="C44" s="725"/>
      <c r="D44" s="698"/>
      <c r="E44" s="696"/>
      <c r="F44" s="462"/>
      <c r="G44" s="462"/>
      <c r="H44" s="449"/>
    </row>
    <row r="45" spans="1:8" s="677" customFormat="1" ht="15" customHeight="1">
      <c r="A45" s="728"/>
      <c r="B45" s="684" t="s">
        <v>20</v>
      </c>
      <c r="C45" s="910" t="s">
        <v>21</v>
      </c>
      <c r="D45" s="911"/>
      <c r="E45" s="911"/>
      <c r="F45" s="911"/>
      <c r="G45" s="912"/>
      <c r="H45" s="603">
        <f>H43+H39+H33</f>
        <v>4019377.4863090278</v>
      </c>
    </row>
    <row r="46" spans="1:8" s="677" customFormat="1" ht="15" customHeight="1">
      <c r="A46" s="728"/>
      <c r="B46" s="684" t="s">
        <v>22</v>
      </c>
      <c r="C46" s="913" t="s">
        <v>993</v>
      </c>
      <c r="D46" s="914"/>
      <c r="E46" s="915"/>
      <c r="F46" s="729">
        <v>0.05</v>
      </c>
      <c r="G46" s="730" t="s">
        <v>44</v>
      </c>
      <c r="H46" s="603">
        <f>H45*F46</f>
        <v>200968.87431545139</v>
      </c>
    </row>
    <row r="47" spans="1:8" s="677" customFormat="1" ht="15" customHeight="1">
      <c r="A47" s="728"/>
      <c r="B47" s="684" t="s">
        <v>24</v>
      </c>
      <c r="C47" s="913" t="s">
        <v>339</v>
      </c>
      <c r="D47" s="914"/>
      <c r="E47" s="915"/>
      <c r="F47" s="729">
        <v>0.05</v>
      </c>
      <c r="G47" s="730" t="s">
        <v>44</v>
      </c>
      <c r="H47" s="603">
        <f>H45*F47</f>
        <v>200968.87431545139</v>
      </c>
    </row>
    <row r="48" spans="1:8" s="677" customFormat="1" ht="15" customHeight="1">
      <c r="A48" s="728"/>
      <c r="B48" s="684" t="s">
        <v>27</v>
      </c>
      <c r="C48" s="916" t="s">
        <v>45</v>
      </c>
      <c r="D48" s="917"/>
      <c r="E48" s="917"/>
      <c r="F48" s="917"/>
      <c r="G48" s="918"/>
      <c r="H48" s="731">
        <f>SUM(H45:H47)</f>
        <v>4421315.234939931</v>
      </c>
    </row>
    <row r="49" spans="1:8" ht="15" customHeight="1">
      <c r="A49" s="678"/>
      <c r="B49" s="732"/>
      <c r="C49" s="733"/>
      <c r="D49" s="680"/>
      <c r="E49" s="678"/>
      <c r="F49" s="681"/>
      <c r="G49" s="271"/>
      <c r="H49" s="314"/>
    </row>
    <row r="50" spans="1:8" ht="15" customHeight="1">
      <c r="A50" s="682" t="s">
        <v>830</v>
      </c>
      <c r="B50" s="678"/>
      <c r="C50" s="682" t="s">
        <v>880</v>
      </c>
      <c r="D50" s="682"/>
      <c r="E50" s="682"/>
      <c r="G50" s="683"/>
      <c r="H50" s="678"/>
    </row>
    <row r="51" spans="1:8" ht="31.5">
      <c r="A51" s="678"/>
      <c r="B51" s="684" t="s">
        <v>0</v>
      </c>
      <c r="C51" s="684" t="s">
        <v>1</v>
      </c>
      <c r="D51" s="684" t="s">
        <v>2</v>
      </c>
      <c r="E51" s="684" t="s">
        <v>3</v>
      </c>
      <c r="F51" s="684" t="s">
        <v>4</v>
      </c>
      <c r="G51" s="685" t="s">
        <v>321</v>
      </c>
      <c r="H51" s="685" t="s">
        <v>322</v>
      </c>
    </row>
    <row r="52" spans="1:8" ht="15" customHeight="1">
      <c r="A52" s="678"/>
      <c r="B52" s="686" t="s">
        <v>5</v>
      </c>
      <c r="C52" s="687" t="s">
        <v>6</v>
      </c>
      <c r="D52" s="688"/>
      <c r="E52" s="688"/>
      <c r="F52" s="689"/>
      <c r="G52" s="690"/>
      <c r="H52" s="689"/>
    </row>
    <row r="53" spans="1:8" ht="15" customHeight="1">
      <c r="A53" s="678"/>
      <c r="B53" s="704"/>
      <c r="C53" s="735"/>
      <c r="D53" s="736"/>
      <c r="E53" s="704"/>
      <c r="F53" s="737"/>
      <c r="G53" s="273"/>
      <c r="H53" s="197"/>
    </row>
    <row r="54" spans="1:8" ht="15" customHeight="1">
      <c r="A54" s="678"/>
      <c r="B54" s="691"/>
      <c r="C54" s="692"/>
      <c r="D54" s="693"/>
      <c r="E54" s="691"/>
      <c r="F54" s="694"/>
      <c r="G54" s="275"/>
      <c r="H54" s="230"/>
    </row>
    <row r="55" spans="1:8" ht="15" customHeight="1">
      <c r="A55" s="678"/>
      <c r="B55" s="695"/>
      <c r="C55" s="696"/>
      <c r="D55" s="697"/>
      <c r="E55" s="698"/>
      <c r="F55" s="465" t="s">
        <v>49</v>
      </c>
      <c r="G55" s="463"/>
      <c r="H55" s="313">
        <f>SUM(H53:H54)</f>
        <v>0</v>
      </c>
    </row>
    <row r="56" spans="1:8" ht="15" customHeight="1">
      <c r="A56" s="678"/>
      <c r="B56" s="699" t="s">
        <v>13</v>
      </c>
      <c r="C56" s="700" t="s">
        <v>14</v>
      </c>
      <c r="D56" s="701"/>
      <c r="E56" s="702"/>
      <c r="F56" s="703"/>
      <c r="G56" s="274"/>
      <c r="H56" s="213"/>
    </row>
    <row r="57" spans="1:8" ht="15" customHeight="1">
      <c r="A57" s="678"/>
      <c r="B57" s="704"/>
      <c r="C57" s="705" t="s">
        <v>555</v>
      </c>
      <c r="D57" s="706"/>
      <c r="E57" s="704" t="s">
        <v>159</v>
      </c>
      <c r="F57" s="477">
        <f>0.23*4</f>
        <v>0.92</v>
      </c>
      <c r="G57" s="708">
        <f>$H$187</f>
        <v>1222994.3999999999</v>
      </c>
      <c r="H57" s="197">
        <f>G57*F57</f>
        <v>1125154.848</v>
      </c>
    </row>
    <row r="58" spans="1:8" ht="15" customHeight="1">
      <c r="A58" s="678"/>
      <c r="B58" s="704"/>
      <c r="C58" s="705" t="s">
        <v>933</v>
      </c>
      <c r="D58" s="706"/>
      <c r="E58" s="704" t="s">
        <v>91</v>
      </c>
      <c r="F58" s="478">
        <v>1</v>
      </c>
      <c r="G58" s="419">
        <f>'BAHAN+UPAH'!$F$53</f>
        <v>414300</v>
      </c>
      <c r="H58" s="197">
        <f t="shared" ref="H58:H59" si="3">G58*F58</f>
        <v>414300</v>
      </c>
    </row>
    <row r="59" spans="1:8" ht="15" customHeight="1">
      <c r="A59" s="678"/>
      <c r="B59" s="704"/>
      <c r="C59" s="705" t="s">
        <v>825</v>
      </c>
      <c r="D59" s="706"/>
      <c r="E59" s="704" t="s">
        <v>47</v>
      </c>
      <c r="F59" s="478">
        <f>0.13*0.491</f>
        <v>6.3829999999999998E-2</v>
      </c>
      <c r="G59" s="709">
        <f>+$H$519</f>
        <v>713829.86111111112</v>
      </c>
      <c r="H59" s="197">
        <f t="shared" si="3"/>
        <v>45563.760034722225</v>
      </c>
    </row>
    <row r="60" spans="1:8" ht="15" customHeight="1">
      <c r="A60" s="678"/>
      <c r="B60" s="691"/>
      <c r="C60" s="692"/>
      <c r="D60" s="710"/>
      <c r="E60" s="691"/>
      <c r="F60" s="738"/>
      <c r="G60" s="275"/>
      <c r="H60" s="230"/>
    </row>
    <row r="61" spans="1:8" ht="15" customHeight="1">
      <c r="A61" s="678"/>
      <c r="B61" s="695"/>
      <c r="C61" s="712"/>
      <c r="D61" s="698"/>
      <c r="E61" s="696"/>
      <c r="F61" s="466" t="s">
        <v>16</v>
      </c>
      <c r="G61" s="463"/>
      <c r="H61" s="313">
        <f>SUM(H57:H60)</f>
        <v>1585018.6080347223</v>
      </c>
    </row>
    <row r="62" spans="1:8" ht="15" customHeight="1">
      <c r="A62" s="678"/>
      <c r="B62" s="699" t="s">
        <v>17</v>
      </c>
      <c r="C62" s="713" t="s">
        <v>18</v>
      </c>
      <c r="D62" s="702"/>
      <c r="E62" s="714"/>
      <c r="F62" s="715"/>
      <c r="G62" s="274"/>
      <c r="H62" s="213"/>
    </row>
    <row r="63" spans="1:8" ht="15" customHeight="1">
      <c r="A63" s="678"/>
      <c r="B63" s="716"/>
      <c r="C63" s="717"/>
      <c r="D63" s="718"/>
      <c r="E63" s="719"/>
      <c r="F63" s="720"/>
      <c r="G63" s="602"/>
      <c r="H63" s="263"/>
    </row>
    <row r="64" spans="1:8" ht="15" customHeight="1">
      <c r="A64" s="678"/>
      <c r="B64" s="691"/>
      <c r="C64" s="721"/>
      <c r="D64" s="691"/>
      <c r="E64" s="693"/>
      <c r="F64" s="722"/>
      <c r="G64" s="275"/>
      <c r="H64" s="230"/>
    </row>
    <row r="65" spans="1:15" ht="15" customHeight="1">
      <c r="A65" s="678"/>
      <c r="B65" s="695"/>
      <c r="C65" s="723"/>
      <c r="D65" s="698"/>
      <c r="E65" s="696"/>
      <c r="F65" s="466" t="s">
        <v>19</v>
      </c>
      <c r="G65" s="463"/>
      <c r="H65" s="313">
        <v>0</v>
      </c>
    </row>
    <row r="66" spans="1:15" ht="15" customHeight="1">
      <c r="A66" s="678"/>
      <c r="B66" s="724"/>
      <c r="C66" s="725"/>
      <c r="D66" s="726"/>
      <c r="E66" s="727"/>
      <c r="F66" s="464"/>
      <c r="G66" s="462"/>
      <c r="H66" s="449"/>
    </row>
    <row r="67" spans="1:15" s="677" customFormat="1" ht="15" customHeight="1">
      <c r="A67" s="728"/>
      <c r="B67" s="684" t="s">
        <v>20</v>
      </c>
      <c r="C67" s="910" t="s">
        <v>21</v>
      </c>
      <c r="D67" s="911"/>
      <c r="E67" s="911"/>
      <c r="F67" s="911"/>
      <c r="G67" s="912"/>
      <c r="H67" s="603">
        <f>H65+H61+H55</f>
        <v>1585018.6080347223</v>
      </c>
    </row>
    <row r="68" spans="1:15" s="677" customFormat="1" ht="15" customHeight="1">
      <c r="A68" s="728"/>
      <c r="B68" s="684" t="s">
        <v>22</v>
      </c>
      <c r="C68" s="913" t="s">
        <v>993</v>
      </c>
      <c r="D68" s="914"/>
      <c r="E68" s="915"/>
      <c r="F68" s="729">
        <v>0.05</v>
      </c>
      <c r="G68" s="730" t="s">
        <v>44</v>
      </c>
      <c r="H68" s="603">
        <f>H67*F68</f>
        <v>79250.930401736114</v>
      </c>
    </row>
    <row r="69" spans="1:15" s="677" customFormat="1" ht="15" customHeight="1">
      <c r="A69" s="728"/>
      <c r="B69" s="684" t="s">
        <v>24</v>
      </c>
      <c r="C69" s="913" t="s">
        <v>339</v>
      </c>
      <c r="D69" s="914"/>
      <c r="E69" s="915"/>
      <c r="F69" s="729">
        <v>0.05</v>
      </c>
      <c r="G69" s="730" t="s">
        <v>44</v>
      </c>
      <c r="H69" s="603">
        <f>H67*F69</f>
        <v>79250.930401736114</v>
      </c>
    </row>
    <row r="70" spans="1:15" s="677" customFormat="1" ht="15" customHeight="1">
      <c r="A70" s="728"/>
      <c r="B70" s="684" t="s">
        <v>27</v>
      </c>
      <c r="C70" s="916" t="s">
        <v>45</v>
      </c>
      <c r="D70" s="917"/>
      <c r="E70" s="917"/>
      <c r="F70" s="917"/>
      <c r="G70" s="918"/>
      <c r="H70" s="731">
        <f>SUM(H67:H69)</f>
        <v>1743520.4688381946</v>
      </c>
    </row>
    <row r="71" spans="1:15" ht="15" customHeight="1">
      <c r="A71" s="678"/>
      <c r="B71" s="732"/>
      <c r="C71" s="733"/>
      <c r="D71" s="680"/>
      <c r="E71" s="678"/>
      <c r="F71" s="681"/>
      <c r="G71" s="271"/>
      <c r="H71" s="314"/>
    </row>
    <row r="72" spans="1:15" ht="15" customHeight="1">
      <c r="A72" s="739" t="s">
        <v>836</v>
      </c>
      <c r="C72" s="682" t="s">
        <v>837</v>
      </c>
      <c r="M72" s="677"/>
      <c r="N72" s="677"/>
      <c r="O72" s="677"/>
    </row>
    <row r="73" spans="1:15" ht="31.5">
      <c r="A73" s="728"/>
      <c r="B73" s="684" t="s">
        <v>0</v>
      </c>
      <c r="C73" s="684" t="s">
        <v>1</v>
      </c>
      <c r="D73" s="684" t="s">
        <v>2</v>
      </c>
      <c r="E73" s="684" t="s">
        <v>3</v>
      </c>
      <c r="F73" s="684" t="s">
        <v>4</v>
      </c>
      <c r="G73" s="685" t="s">
        <v>321</v>
      </c>
      <c r="H73" s="685" t="s">
        <v>322</v>
      </c>
      <c r="M73" s="677"/>
      <c r="N73" s="677"/>
      <c r="O73" s="677"/>
    </row>
    <row r="74" spans="1:15" ht="15" customHeight="1">
      <c r="A74" s="728"/>
      <c r="B74" s="740" t="s">
        <v>5</v>
      </c>
      <c r="C74" s="741" t="s">
        <v>6</v>
      </c>
      <c r="D74" s="742"/>
      <c r="E74" s="742"/>
      <c r="F74" s="742"/>
      <c r="G74" s="742"/>
      <c r="H74" s="742"/>
      <c r="M74" s="677"/>
      <c r="N74" s="677"/>
      <c r="O74" s="677"/>
    </row>
    <row r="75" spans="1:15" ht="15" customHeight="1">
      <c r="A75" s="728"/>
      <c r="B75" s="743"/>
      <c r="C75" s="744" t="s">
        <v>7</v>
      </c>
      <c r="D75" s="745" t="s">
        <v>8</v>
      </c>
      <c r="E75" s="745" t="s">
        <v>9</v>
      </c>
      <c r="F75" s="746">
        <v>0.66</v>
      </c>
      <c r="G75" s="281">
        <f>'BAHAN+UPAH'!$F$65</f>
        <v>85000</v>
      </c>
      <c r="H75" s="281">
        <f>G75*F75</f>
        <v>56100</v>
      </c>
      <c r="M75" s="677"/>
      <c r="N75" s="677"/>
      <c r="O75" s="677"/>
    </row>
    <row r="76" spans="1:15" ht="15" customHeight="1">
      <c r="A76" s="728"/>
      <c r="B76" s="743"/>
      <c r="C76" s="744" t="s">
        <v>28</v>
      </c>
      <c r="D76" s="745" t="s">
        <v>11</v>
      </c>
      <c r="E76" s="745" t="s">
        <v>9</v>
      </c>
      <c r="F76" s="746">
        <v>0.33</v>
      </c>
      <c r="G76" s="281">
        <f>'BAHAN+UPAH'!$F$68</f>
        <v>120000</v>
      </c>
      <c r="H76" s="281">
        <f>G76*F76</f>
        <v>39600</v>
      </c>
      <c r="M76" s="677"/>
      <c r="N76" s="677"/>
      <c r="O76" s="677"/>
    </row>
    <row r="77" spans="1:15" ht="15" customHeight="1">
      <c r="A77" s="728"/>
      <c r="B77" s="743"/>
      <c r="C77" s="744" t="s">
        <v>30</v>
      </c>
      <c r="D77" s="745" t="s">
        <v>72</v>
      </c>
      <c r="E77" s="745" t="s">
        <v>9</v>
      </c>
      <c r="F77" s="746">
        <v>3.3000000000000002E-2</v>
      </c>
      <c r="G77" s="281">
        <f>'BAHAN+UPAH'!$F$69</f>
        <v>130000</v>
      </c>
      <c r="H77" s="281">
        <f>G77*F77</f>
        <v>4290</v>
      </c>
      <c r="M77" s="677"/>
      <c r="N77" s="677"/>
      <c r="O77" s="677"/>
    </row>
    <row r="78" spans="1:15" ht="15" customHeight="1">
      <c r="A78" s="728"/>
      <c r="B78" s="743"/>
      <c r="C78" s="744" t="s">
        <v>10</v>
      </c>
      <c r="D78" s="745" t="s">
        <v>25</v>
      </c>
      <c r="E78" s="745" t="s">
        <v>9</v>
      </c>
      <c r="F78" s="746">
        <v>3.3000000000000002E-2</v>
      </c>
      <c r="G78" s="281">
        <f>'BAHAN+UPAH'!$F$70</f>
        <v>140000</v>
      </c>
      <c r="H78" s="281">
        <f>G78*F78</f>
        <v>4620</v>
      </c>
      <c r="M78" s="677"/>
      <c r="N78" s="677"/>
      <c r="O78" s="677"/>
    </row>
    <row r="79" spans="1:15" ht="15" customHeight="1">
      <c r="A79" s="728"/>
      <c r="B79" s="747"/>
      <c r="C79" s="748"/>
      <c r="D79" s="749"/>
      <c r="E79" s="749"/>
      <c r="F79" s="750"/>
      <c r="G79" s="438"/>
      <c r="H79" s="428"/>
      <c r="M79" s="677"/>
      <c r="N79" s="677"/>
      <c r="O79" s="677"/>
    </row>
    <row r="80" spans="1:15" ht="15" customHeight="1">
      <c r="A80" s="728"/>
      <c r="B80" s="751"/>
      <c r="C80" s="752"/>
      <c r="D80" s="752"/>
      <c r="E80" s="752"/>
      <c r="F80" s="440" t="s">
        <v>49</v>
      </c>
      <c r="G80" s="753"/>
      <c r="H80" s="416">
        <f>SUM(H75:H79)</f>
        <v>104610</v>
      </c>
      <c r="M80" s="677"/>
      <c r="N80" s="677"/>
      <c r="O80" s="677"/>
    </row>
    <row r="81" spans="1:15" ht="15" customHeight="1">
      <c r="A81" s="728"/>
      <c r="B81" s="754" t="s">
        <v>13</v>
      </c>
      <c r="C81" s="755" t="s">
        <v>14</v>
      </c>
      <c r="D81" s="756"/>
      <c r="E81" s="756"/>
      <c r="F81" s="756"/>
      <c r="G81" s="756"/>
      <c r="H81" s="54"/>
      <c r="M81" s="677"/>
      <c r="N81" s="677"/>
      <c r="O81" s="677"/>
    </row>
    <row r="82" spans="1:15" ht="15" customHeight="1">
      <c r="A82" s="728"/>
      <c r="B82" s="745"/>
      <c r="C82" s="744" t="s">
        <v>73</v>
      </c>
      <c r="D82" s="757"/>
      <c r="E82" s="743" t="s">
        <v>47</v>
      </c>
      <c r="F82" s="427">
        <v>0.04</v>
      </c>
      <c r="G82" s="281">
        <f>'BAHAN+UPAH'!$F$29</f>
        <v>2340000</v>
      </c>
      <c r="H82" s="281">
        <f t="shared" ref="H82:H87" si="4">G82*F82</f>
        <v>93600</v>
      </c>
      <c r="M82" s="677"/>
      <c r="N82" s="677"/>
      <c r="O82" s="677"/>
    </row>
    <row r="83" spans="1:15" ht="15" customHeight="1">
      <c r="A83" s="728"/>
      <c r="B83" s="745"/>
      <c r="C83" s="744" t="s">
        <v>76</v>
      </c>
      <c r="D83" s="757"/>
      <c r="E83" s="743" t="s">
        <v>62</v>
      </c>
      <c r="F83" s="427">
        <v>0.4</v>
      </c>
      <c r="G83" s="281">
        <f>'BAHAN+UPAH'!$F$39</f>
        <v>20000</v>
      </c>
      <c r="H83" s="281">
        <f t="shared" si="4"/>
        <v>8000</v>
      </c>
      <c r="M83" s="677"/>
      <c r="N83" s="677"/>
      <c r="O83" s="677"/>
    </row>
    <row r="84" spans="1:15" ht="15" customHeight="1">
      <c r="A84" s="728"/>
      <c r="B84" s="745"/>
      <c r="C84" s="744" t="s">
        <v>75</v>
      </c>
      <c r="D84" s="757"/>
      <c r="E84" s="743" t="s">
        <v>66</v>
      </c>
      <c r="F84" s="427">
        <v>0.2</v>
      </c>
      <c r="G84" s="281">
        <f>'BAHAN+UPAH'!$F$31</f>
        <v>78000</v>
      </c>
      <c r="H84" s="281">
        <f t="shared" si="4"/>
        <v>15600</v>
      </c>
      <c r="M84" s="677"/>
      <c r="N84" s="677"/>
      <c r="O84" s="677"/>
    </row>
    <row r="85" spans="1:15" ht="15" customHeight="1">
      <c r="A85" s="728"/>
      <c r="B85" s="745"/>
      <c r="C85" s="744" t="s">
        <v>77</v>
      </c>
      <c r="D85" s="757"/>
      <c r="E85" s="743" t="s">
        <v>47</v>
      </c>
      <c r="F85" s="758">
        <v>1.4999999999999999E-2</v>
      </c>
      <c r="G85" s="281">
        <f>'BAHAN+UPAH'!$F$26</f>
        <v>6400000</v>
      </c>
      <c r="H85" s="281">
        <f t="shared" si="4"/>
        <v>96000</v>
      </c>
      <c r="M85" s="677"/>
      <c r="N85" s="677"/>
      <c r="O85" s="677"/>
    </row>
    <row r="86" spans="1:15" ht="15" customHeight="1">
      <c r="A86" s="728"/>
      <c r="B86" s="745"/>
      <c r="C86" s="744" t="s">
        <v>838</v>
      </c>
      <c r="D86" s="757"/>
      <c r="E86" s="743" t="s">
        <v>79</v>
      </c>
      <c r="F86" s="758">
        <v>0.82</v>
      </c>
      <c r="G86" s="281">
        <f>+'BAHAN+UPAH'!$F$23</f>
        <v>39900</v>
      </c>
      <c r="H86" s="281">
        <f t="shared" si="4"/>
        <v>32717.999999999996</v>
      </c>
      <c r="M86" s="677"/>
      <c r="N86" s="677"/>
      <c r="O86" s="677"/>
    </row>
    <row r="87" spans="1:15" ht="15" customHeight="1">
      <c r="A87" s="728"/>
      <c r="B87" s="745"/>
      <c r="C87" s="759" t="s">
        <v>206</v>
      </c>
      <c r="D87" s="757"/>
      <c r="E87" s="743" t="s">
        <v>80</v>
      </c>
      <c r="F87" s="758">
        <v>2</v>
      </c>
      <c r="G87" s="281">
        <f>'BAHAN+UPAH'!$F$32</f>
        <v>10660</v>
      </c>
      <c r="H87" s="281">
        <f t="shared" si="4"/>
        <v>21320</v>
      </c>
      <c r="M87" s="677"/>
      <c r="N87" s="677"/>
      <c r="O87" s="677"/>
    </row>
    <row r="88" spans="1:15" ht="15" customHeight="1">
      <c r="A88" s="728"/>
      <c r="B88" s="747"/>
      <c r="C88" s="760"/>
      <c r="D88" s="760"/>
      <c r="E88" s="760"/>
      <c r="F88" s="760"/>
      <c r="G88" s="760"/>
      <c r="H88" s="428"/>
      <c r="M88" s="677"/>
      <c r="N88" s="677"/>
      <c r="O88" s="677"/>
    </row>
    <row r="89" spans="1:15" ht="15" customHeight="1">
      <c r="A89" s="728"/>
      <c r="B89" s="751"/>
      <c r="C89" s="752"/>
      <c r="D89" s="752"/>
      <c r="E89" s="752"/>
      <c r="F89" s="441" t="s">
        <v>16</v>
      </c>
      <c r="G89" s="753"/>
      <c r="H89" s="416">
        <f>SUM(H81:H88)</f>
        <v>267238</v>
      </c>
      <c r="M89" s="677"/>
      <c r="N89" s="677"/>
      <c r="O89" s="677"/>
    </row>
    <row r="90" spans="1:15" ht="15" customHeight="1">
      <c r="A90" s="728"/>
      <c r="B90" s="754" t="s">
        <v>17</v>
      </c>
      <c r="C90" s="755" t="s">
        <v>18</v>
      </c>
      <c r="D90" s="756"/>
      <c r="E90" s="756"/>
      <c r="F90" s="756"/>
      <c r="G90" s="756"/>
      <c r="H90" s="54"/>
      <c r="M90" s="677"/>
      <c r="N90" s="677"/>
      <c r="O90" s="677"/>
    </row>
    <row r="91" spans="1:15" ht="15" customHeight="1">
      <c r="A91" s="728"/>
      <c r="B91" s="745"/>
      <c r="C91" s="744"/>
      <c r="D91" s="757"/>
      <c r="E91" s="757"/>
      <c r="F91" s="757"/>
      <c r="G91" s="757"/>
      <c r="H91" s="55"/>
      <c r="M91" s="677"/>
      <c r="N91" s="677"/>
      <c r="O91" s="677"/>
    </row>
    <row r="92" spans="1:15" ht="15" customHeight="1">
      <c r="A92" s="728"/>
      <c r="B92" s="747"/>
      <c r="C92" s="760"/>
      <c r="D92" s="760"/>
      <c r="E92" s="760"/>
      <c r="F92" s="760"/>
      <c r="G92" s="760"/>
      <c r="H92" s="428"/>
      <c r="M92" s="677"/>
      <c r="N92" s="677"/>
      <c r="O92" s="677"/>
    </row>
    <row r="93" spans="1:15" ht="15" customHeight="1">
      <c r="A93" s="728"/>
      <c r="B93" s="751"/>
      <c r="C93" s="752"/>
      <c r="D93" s="752"/>
      <c r="E93" s="752"/>
      <c r="F93" s="441" t="s">
        <v>19</v>
      </c>
      <c r="G93" s="753"/>
      <c r="H93" s="417">
        <f>SUM(H90:H92)</f>
        <v>0</v>
      </c>
      <c r="M93" s="677"/>
      <c r="N93" s="677"/>
      <c r="O93" s="677"/>
    </row>
    <row r="94" spans="1:15" ht="15" customHeight="1">
      <c r="A94" s="728"/>
      <c r="B94" s="761"/>
      <c r="C94" s="762"/>
      <c r="D94" s="752"/>
      <c r="E94" s="752"/>
      <c r="F94" s="752"/>
      <c r="G94" s="752"/>
      <c r="H94" s="439"/>
      <c r="M94" s="677"/>
      <c r="N94" s="677"/>
      <c r="O94" s="677"/>
    </row>
    <row r="95" spans="1:15" s="677" customFormat="1" ht="15" customHeight="1">
      <c r="A95" s="728"/>
      <c r="B95" s="684" t="s">
        <v>20</v>
      </c>
      <c r="C95" s="910" t="s">
        <v>21</v>
      </c>
      <c r="D95" s="911"/>
      <c r="E95" s="911"/>
      <c r="F95" s="911"/>
      <c r="G95" s="912"/>
      <c r="H95" s="603">
        <f>H93+H89+H80</f>
        <v>371848</v>
      </c>
    </row>
    <row r="96" spans="1:15" s="677" customFormat="1" ht="15" customHeight="1">
      <c r="A96" s="728"/>
      <c r="B96" s="684" t="s">
        <v>22</v>
      </c>
      <c r="C96" s="913" t="s">
        <v>993</v>
      </c>
      <c r="D96" s="914"/>
      <c r="E96" s="915"/>
      <c r="F96" s="729">
        <v>0.05</v>
      </c>
      <c r="G96" s="730" t="s">
        <v>44</v>
      </c>
      <c r="H96" s="603">
        <f>H95*F96</f>
        <v>18592.400000000001</v>
      </c>
    </row>
    <row r="97" spans="1:15" s="677" customFormat="1" ht="15" customHeight="1">
      <c r="A97" s="728"/>
      <c r="B97" s="684" t="s">
        <v>24</v>
      </c>
      <c r="C97" s="913" t="s">
        <v>339</v>
      </c>
      <c r="D97" s="914"/>
      <c r="E97" s="915"/>
      <c r="F97" s="729">
        <v>0.05</v>
      </c>
      <c r="G97" s="730" t="s">
        <v>44</v>
      </c>
      <c r="H97" s="603">
        <f>H95*F97</f>
        <v>18592.400000000001</v>
      </c>
    </row>
    <row r="98" spans="1:15" s="677" customFormat="1" ht="15" customHeight="1">
      <c r="A98" s="728"/>
      <c r="B98" s="684" t="s">
        <v>27</v>
      </c>
      <c r="C98" s="916" t="s">
        <v>45</v>
      </c>
      <c r="D98" s="917"/>
      <c r="E98" s="917"/>
      <c r="F98" s="917"/>
      <c r="G98" s="918"/>
      <c r="H98" s="731">
        <f>SUM(H95:H97)</f>
        <v>409032.80000000005</v>
      </c>
    </row>
    <row r="99" spans="1:15" ht="15" customHeight="1">
      <c r="A99" s="728"/>
      <c r="M99" s="677"/>
      <c r="N99" s="677"/>
      <c r="O99" s="677"/>
    </row>
    <row r="100" spans="1:15" ht="15" customHeight="1">
      <c r="A100" s="682" t="s">
        <v>841</v>
      </c>
      <c r="B100" s="678"/>
      <c r="C100" s="682" t="s">
        <v>842</v>
      </c>
      <c r="D100" s="682"/>
      <c r="E100" s="682"/>
      <c r="G100" s="683"/>
      <c r="H100" s="678"/>
    </row>
    <row r="101" spans="1:15" ht="31.5">
      <c r="A101" s="678"/>
      <c r="B101" s="684" t="s">
        <v>0</v>
      </c>
      <c r="C101" s="684" t="s">
        <v>1</v>
      </c>
      <c r="D101" s="684" t="s">
        <v>2</v>
      </c>
      <c r="E101" s="684" t="s">
        <v>3</v>
      </c>
      <c r="F101" s="684" t="s">
        <v>4</v>
      </c>
      <c r="G101" s="685" t="s">
        <v>321</v>
      </c>
      <c r="H101" s="685" t="s">
        <v>322</v>
      </c>
    </row>
    <row r="102" spans="1:15" ht="15" customHeight="1">
      <c r="A102" s="678"/>
      <c r="B102" s="686" t="s">
        <v>5</v>
      </c>
      <c r="C102" s="687" t="s">
        <v>6</v>
      </c>
      <c r="D102" s="688"/>
      <c r="E102" s="688"/>
      <c r="F102" s="689"/>
      <c r="G102" s="690"/>
      <c r="H102" s="689"/>
    </row>
    <row r="103" spans="1:15" ht="15" customHeight="1">
      <c r="A103" s="678"/>
      <c r="B103" s="691"/>
      <c r="C103" s="692"/>
      <c r="D103" s="693"/>
      <c r="E103" s="691"/>
      <c r="F103" s="694"/>
      <c r="G103" s="275"/>
      <c r="H103" s="230"/>
    </row>
    <row r="104" spans="1:15" ht="15" customHeight="1">
      <c r="A104" s="678"/>
      <c r="B104" s="695"/>
      <c r="C104" s="696"/>
      <c r="D104" s="697"/>
      <c r="E104" s="698"/>
      <c r="F104" s="465" t="s">
        <v>49</v>
      </c>
      <c r="G104" s="463"/>
      <c r="H104" s="313">
        <f>SUM(H103:H103)</f>
        <v>0</v>
      </c>
    </row>
    <row r="105" spans="1:15" ht="15" customHeight="1">
      <c r="A105" s="678"/>
      <c r="B105" s="699" t="s">
        <v>13</v>
      </c>
      <c r="C105" s="700" t="s">
        <v>14</v>
      </c>
      <c r="D105" s="701"/>
      <c r="E105" s="702"/>
      <c r="F105" s="703"/>
      <c r="G105" s="274"/>
      <c r="H105" s="213"/>
    </row>
    <row r="106" spans="1:15" ht="15" customHeight="1">
      <c r="A106" s="678"/>
      <c r="B106" s="704"/>
      <c r="C106" s="763" t="s">
        <v>843</v>
      </c>
      <c r="D106" s="706"/>
      <c r="E106" s="764" t="s">
        <v>181</v>
      </c>
      <c r="F106" s="765">
        <v>1</v>
      </c>
      <c r="G106" s="708">
        <f>'BAHAN+UPAH'!$F$55</f>
        <v>30000000</v>
      </c>
      <c r="H106" s="197">
        <f>G106*F106</f>
        <v>30000000</v>
      </c>
    </row>
    <row r="107" spans="1:15" ht="15" customHeight="1">
      <c r="A107" s="678"/>
      <c r="B107" s="704"/>
      <c r="C107" s="763" t="s">
        <v>557</v>
      </c>
      <c r="D107" s="706"/>
      <c r="E107" s="764" t="s">
        <v>341</v>
      </c>
      <c r="F107" s="765">
        <v>8.5</v>
      </c>
      <c r="G107" s="708">
        <f>'DEVISI 4'!$H$239</f>
        <v>75897.25</v>
      </c>
      <c r="H107" s="197">
        <f t="shared" ref="H107" si="5">G107*F107</f>
        <v>645126.625</v>
      </c>
    </row>
    <row r="108" spans="1:15" ht="15" customHeight="1">
      <c r="A108" s="678"/>
      <c r="B108" s="704"/>
      <c r="C108" s="763" t="s">
        <v>871</v>
      </c>
      <c r="D108" s="706"/>
      <c r="E108" s="764" t="s">
        <v>47</v>
      </c>
      <c r="F108" s="765">
        <f>0.35*0.72*2</f>
        <v>0.504</v>
      </c>
      <c r="G108" s="709">
        <f>+$H$519</f>
        <v>713829.86111111112</v>
      </c>
      <c r="H108" s="197">
        <f t="shared" ref="H108:H109" si="6">G108*F108</f>
        <v>359770.25</v>
      </c>
    </row>
    <row r="109" spans="1:15" ht="15" customHeight="1">
      <c r="A109" s="678"/>
      <c r="B109" s="691"/>
      <c r="C109" s="766" t="s">
        <v>1120</v>
      </c>
      <c r="D109" s="710"/>
      <c r="E109" s="767" t="s">
        <v>159</v>
      </c>
      <c r="F109" s="768">
        <f>0.91*2</f>
        <v>1.82</v>
      </c>
      <c r="G109" s="709">
        <f>+$H$544</f>
        <v>159139</v>
      </c>
      <c r="H109" s="197">
        <f t="shared" si="6"/>
        <v>289632.98</v>
      </c>
    </row>
    <row r="110" spans="1:15" ht="15" customHeight="1">
      <c r="A110" s="678"/>
      <c r="B110" s="691"/>
      <c r="C110" s="692" t="s">
        <v>554</v>
      </c>
      <c r="D110" s="710"/>
      <c r="E110" s="767" t="s">
        <v>341</v>
      </c>
      <c r="F110" s="768">
        <f>0.54*2</f>
        <v>1.08</v>
      </c>
      <c r="G110" s="709">
        <f>'DEVISI 4'!$H$267</f>
        <v>92702.75</v>
      </c>
      <c r="H110" s="230">
        <f t="shared" ref="H110" si="7">G110*F110</f>
        <v>100118.97</v>
      </c>
    </row>
    <row r="111" spans="1:15" ht="15" customHeight="1">
      <c r="A111" s="678"/>
      <c r="B111" s="691"/>
      <c r="C111" s="692"/>
      <c r="D111" s="710"/>
      <c r="E111" s="767"/>
      <c r="F111" s="768"/>
      <c r="G111" s="709"/>
      <c r="H111" s="230"/>
    </row>
    <row r="112" spans="1:15" ht="15" customHeight="1">
      <c r="A112" s="678"/>
      <c r="B112" s="695"/>
      <c r="C112" s="712"/>
      <c r="D112" s="698"/>
      <c r="E112" s="696"/>
      <c r="F112" s="466" t="s">
        <v>16</v>
      </c>
      <c r="G112" s="463"/>
      <c r="H112" s="313">
        <f>SUM(H106:H110)</f>
        <v>31394648.824999999</v>
      </c>
    </row>
    <row r="113" spans="1:15" ht="15" customHeight="1">
      <c r="A113" s="678"/>
      <c r="B113" s="699" t="s">
        <v>17</v>
      </c>
      <c r="C113" s="713" t="s">
        <v>18</v>
      </c>
      <c r="D113" s="702"/>
      <c r="E113" s="714"/>
      <c r="F113" s="715"/>
      <c r="G113" s="274"/>
      <c r="H113" s="213"/>
    </row>
    <row r="114" spans="1:15" ht="15" customHeight="1">
      <c r="A114" s="678"/>
      <c r="B114" s="716"/>
      <c r="C114" s="717"/>
      <c r="D114" s="718"/>
      <c r="E114" s="719"/>
      <c r="F114" s="720"/>
      <c r="G114" s="602"/>
      <c r="H114" s="263"/>
    </row>
    <row r="115" spans="1:15" ht="15" customHeight="1">
      <c r="A115" s="678"/>
      <c r="B115" s="691"/>
      <c r="C115" s="721"/>
      <c r="D115" s="691"/>
      <c r="E115" s="693"/>
      <c r="F115" s="722"/>
      <c r="G115" s="275"/>
      <c r="H115" s="230"/>
    </row>
    <row r="116" spans="1:15" ht="15" customHeight="1">
      <c r="A116" s="678"/>
      <c r="B116" s="695"/>
      <c r="C116" s="723"/>
      <c r="D116" s="698"/>
      <c r="E116" s="696"/>
      <c r="F116" s="466" t="s">
        <v>19</v>
      </c>
      <c r="G116" s="463"/>
      <c r="H116" s="313">
        <v>0</v>
      </c>
    </row>
    <row r="117" spans="1:15" ht="15" customHeight="1">
      <c r="A117" s="678"/>
      <c r="B117" s="724"/>
      <c r="C117" s="725"/>
      <c r="D117" s="698"/>
      <c r="E117" s="696"/>
      <c r="F117" s="462"/>
      <c r="G117" s="462"/>
      <c r="H117" s="449"/>
    </row>
    <row r="118" spans="1:15" s="677" customFormat="1" ht="15" customHeight="1">
      <c r="A118" s="728"/>
      <c r="B118" s="684" t="s">
        <v>20</v>
      </c>
      <c r="C118" s="910" t="s">
        <v>21</v>
      </c>
      <c r="D118" s="911"/>
      <c r="E118" s="911"/>
      <c r="F118" s="911"/>
      <c r="G118" s="912"/>
      <c r="H118" s="603">
        <f>H116+H112+H104</f>
        <v>31394648.824999999</v>
      </c>
    </row>
    <row r="119" spans="1:15" s="677" customFormat="1" ht="15" customHeight="1">
      <c r="A119" s="728"/>
      <c r="B119" s="684" t="s">
        <v>22</v>
      </c>
      <c r="C119" s="913" t="s">
        <v>993</v>
      </c>
      <c r="D119" s="914"/>
      <c r="E119" s="915"/>
      <c r="F119" s="729">
        <v>0.05</v>
      </c>
      <c r="G119" s="730" t="s">
        <v>44</v>
      </c>
      <c r="H119" s="603">
        <f>H118*F119</f>
        <v>1569732.4412500001</v>
      </c>
    </row>
    <row r="120" spans="1:15" s="677" customFormat="1" ht="15" customHeight="1">
      <c r="A120" s="728"/>
      <c r="B120" s="684" t="s">
        <v>24</v>
      </c>
      <c r="C120" s="913" t="s">
        <v>339</v>
      </c>
      <c r="D120" s="914"/>
      <c r="E120" s="915"/>
      <c r="F120" s="729">
        <v>0.05</v>
      </c>
      <c r="G120" s="730" t="s">
        <v>44</v>
      </c>
      <c r="H120" s="603">
        <f>H118*F120</f>
        <v>1569732.4412500001</v>
      </c>
    </row>
    <row r="121" spans="1:15" s="677" customFormat="1" ht="15" customHeight="1">
      <c r="A121" s="728"/>
      <c r="B121" s="684" t="s">
        <v>27</v>
      </c>
      <c r="C121" s="916" t="s">
        <v>45</v>
      </c>
      <c r="D121" s="917"/>
      <c r="E121" s="917"/>
      <c r="F121" s="917"/>
      <c r="G121" s="918"/>
      <c r="H121" s="731">
        <f>SUM(H118:H120)</f>
        <v>34534113.707499996</v>
      </c>
    </row>
    <row r="122" spans="1:15" ht="15" customHeight="1"/>
    <row r="123" spans="1:15" ht="15" customHeight="1">
      <c r="A123" s="739" t="s">
        <v>865</v>
      </c>
      <c r="C123" s="682" t="s">
        <v>866</v>
      </c>
      <c r="M123" s="677"/>
      <c r="N123" s="677"/>
      <c r="O123" s="677"/>
    </row>
    <row r="124" spans="1:15" ht="31.5">
      <c r="A124" s="728"/>
      <c r="B124" s="684" t="s">
        <v>0</v>
      </c>
      <c r="C124" s="684" t="s">
        <v>1</v>
      </c>
      <c r="D124" s="684" t="s">
        <v>2</v>
      </c>
      <c r="E124" s="684" t="s">
        <v>3</v>
      </c>
      <c r="F124" s="684" t="s">
        <v>4</v>
      </c>
      <c r="G124" s="685" t="s">
        <v>321</v>
      </c>
      <c r="H124" s="685" t="s">
        <v>322</v>
      </c>
      <c r="M124" s="677"/>
      <c r="N124" s="677"/>
      <c r="O124" s="677"/>
    </row>
    <row r="125" spans="1:15" ht="15" customHeight="1">
      <c r="A125" s="728"/>
      <c r="B125" s="740" t="s">
        <v>5</v>
      </c>
      <c r="C125" s="741" t="s">
        <v>6</v>
      </c>
      <c r="D125" s="742"/>
      <c r="E125" s="742"/>
      <c r="F125" s="742"/>
      <c r="G125" s="742"/>
      <c r="H125" s="742"/>
      <c r="M125" s="677"/>
      <c r="N125" s="677"/>
      <c r="O125" s="677"/>
    </row>
    <row r="126" spans="1:15" ht="15" customHeight="1">
      <c r="A126" s="728"/>
      <c r="B126" s="743"/>
      <c r="C126" s="744" t="s">
        <v>7</v>
      </c>
      <c r="D126" s="745" t="s">
        <v>8</v>
      </c>
      <c r="E126" s="745" t="s">
        <v>9</v>
      </c>
      <c r="F126" s="746">
        <v>0.02</v>
      </c>
      <c r="G126" s="281">
        <f>'BAHAN+UPAH'!$F$65</f>
        <v>85000</v>
      </c>
      <c r="H126" s="281">
        <f>G126*F126</f>
        <v>1700</v>
      </c>
      <c r="M126" s="677"/>
      <c r="N126" s="677"/>
      <c r="O126" s="677"/>
    </row>
    <row r="127" spans="1:15" ht="15" customHeight="1">
      <c r="A127" s="728"/>
      <c r="B127" s="743"/>
      <c r="C127" s="744" t="s">
        <v>96</v>
      </c>
      <c r="D127" s="745" t="s">
        <v>11</v>
      </c>
      <c r="E127" s="745" t="s">
        <v>9</v>
      </c>
      <c r="F127" s="746">
        <v>6.3E-2</v>
      </c>
      <c r="G127" s="281">
        <f>+'BAHAN+UPAH'!$F$73</f>
        <v>120000</v>
      </c>
      <c r="H127" s="281">
        <f>G127*F127</f>
        <v>7560</v>
      </c>
      <c r="M127" s="677"/>
      <c r="N127" s="677"/>
      <c r="O127" s="677"/>
    </row>
    <row r="128" spans="1:15" ht="15" customHeight="1">
      <c r="A128" s="728"/>
      <c r="B128" s="743"/>
      <c r="C128" s="744" t="s">
        <v>30</v>
      </c>
      <c r="D128" s="745" t="s">
        <v>72</v>
      </c>
      <c r="E128" s="745" t="s">
        <v>9</v>
      </c>
      <c r="F128" s="746">
        <v>0.06</v>
      </c>
      <c r="G128" s="281">
        <f>+'BAHAN+UPAH'!$F$74</f>
        <v>130000</v>
      </c>
      <c r="H128" s="281">
        <f>G128*F128</f>
        <v>7800</v>
      </c>
      <c r="M128" s="677"/>
      <c r="N128" s="677"/>
      <c r="O128" s="677"/>
    </row>
    <row r="129" spans="1:15" ht="15" customHeight="1">
      <c r="A129" s="728"/>
      <c r="B129" s="743"/>
      <c r="C129" s="744" t="s">
        <v>10</v>
      </c>
      <c r="D129" s="745" t="s">
        <v>25</v>
      </c>
      <c r="E129" s="745" t="s">
        <v>9</v>
      </c>
      <c r="F129" s="746">
        <v>0.03</v>
      </c>
      <c r="G129" s="281">
        <f>'BAHAN+UPAH'!$F$70</f>
        <v>140000</v>
      </c>
      <c r="H129" s="281">
        <f>G129*F129</f>
        <v>4200</v>
      </c>
      <c r="M129" s="677"/>
      <c r="N129" s="677"/>
      <c r="O129" s="677"/>
    </row>
    <row r="130" spans="1:15" ht="15" customHeight="1">
      <c r="A130" s="728"/>
      <c r="B130" s="747"/>
      <c r="C130" s="748"/>
      <c r="D130" s="749"/>
      <c r="E130" s="749"/>
      <c r="F130" s="750"/>
      <c r="G130" s="467"/>
      <c r="H130" s="445"/>
      <c r="M130" s="677"/>
      <c r="N130" s="677"/>
      <c r="O130" s="677"/>
    </row>
    <row r="131" spans="1:15" ht="15" customHeight="1">
      <c r="A131" s="728"/>
      <c r="B131" s="685"/>
      <c r="C131" s="762"/>
      <c r="D131" s="752"/>
      <c r="E131" s="752"/>
      <c r="F131" s="440" t="s">
        <v>49</v>
      </c>
      <c r="G131" s="753"/>
      <c r="H131" s="416">
        <f>SUM(H126:H130)</f>
        <v>21260</v>
      </c>
      <c r="M131" s="677"/>
      <c r="N131" s="677"/>
      <c r="O131" s="677"/>
    </row>
    <row r="132" spans="1:15" ht="15" customHeight="1">
      <c r="A132" s="728"/>
      <c r="B132" s="754" t="s">
        <v>13</v>
      </c>
      <c r="C132" s="755" t="s">
        <v>14</v>
      </c>
      <c r="D132" s="756"/>
      <c r="E132" s="756"/>
      <c r="F132" s="756"/>
      <c r="G132" s="756"/>
      <c r="H132" s="54"/>
      <c r="M132" s="677"/>
      <c r="N132" s="677"/>
      <c r="O132" s="677"/>
    </row>
    <row r="133" spans="1:15" ht="15" customHeight="1">
      <c r="A133" s="728"/>
      <c r="B133" s="745"/>
      <c r="C133" s="744" t="s">
        <v>867</v>
      </c>
      <c r="D133" s="757"/>
      <c r="E133" s="743" t="s">
        <v>62</v>
      </c>
      <c r="F133" s="427">
        <v>0.35</v>
      </c>
      <c r="G133" s="281">
        <f>+'BAHAN+UPAH'!$F$52</f>
        <v>98000</v>
      </c>
      <c r="H133" s="281">
        <f t="shared" ref="H133:H134" si="8">G133*F133</f>
        <v>34300</v>
      </c>
      <c r="M133" s="677"/>
      <c r="N133" s="677"/>
      <c r="O133" s="677"/>
    </row>
    <row r="134" spans="1:15" ht="15" customHeight="1">
      <c r="A134" s="728"/>
      <c r="B134" s="745"/>
      <c r="C134" s="744" t="s">
        <v>868</v>
      </c>
      <c r="D134" s="757"/>
      <c r="E134" s="743" t="s">
        <v>85</v>
      </c>
      <c r="F134" s="427">
        <v>0.1</v>
      </c>
      <c r="G134" s="281">
        <f>+'BAHAN+UPAH'!$F$47</f>
        <v>8270</v>
      </c>
      <c r="H134" s="281">
        <f t="shared" si="8"/>
        <v>827</v>
      </c>
      <c r="M134" s="677"/>
      <c r="N134" s="677"/>
      <c r="O134" s="677"/>
    </row>
    <row r="135" spans="1:15" ht="15" customHeight="1">
      <c r="A135" s="728"/>
      <c r="B135" s="747"/>
      <c r="C135" s="760"/>
      <c r="D135" s="760"/>
      <c r="E135" s="760"/>
      <c r="F135" s="769"/>
      <c r="G135" s="769"/>
      <c r="H135" s="445"/>
      <c r="M135" s="677"/>
      <c r="N135" s="677"/>
      <c r="O135" s="677"/>
    </row>
    <row r="136" spans="1:15" ht="15" customHeight="1">
      <c r="A136" s="728"/>
      <c r="B136" s="685"/>
      <c r="C136" s="762"/>
      <c r="D136" s="752"/>
      <c r="E136" s="752"/>
      <c r="F136" s="441" t="s">
        <v>16</v>
      </c>
      <c r="G136" s="753"/>
      <c r="H136" s="416">
        <f>SUM(H132:H135)</f>
        <v>35127</v>
      </c>
      <c r="M136" s="677"/>
      <c r="N136" s="677"/>
      <c r="O136" s="677"/>
    </row>
    <row r="137" spans="1:15" ht="15" customHeight="1">
      <c r="A137" s="728"/>
      <c r="B137" s="754" t="s">
        <v>17</v>
      </c>
      <c r="C137" s="755" t="s">
        <v>18</v>
      </c>
      <c r="D137" s="756"/>
      <c r="E137" s="756"/>
      <c r="F137" s="756"/>
      <c r="G137" s="756"/>
      <c r="H137" s="54"/>
      <c r="M137" s="677"/>
      <c r="N137" s="677"/>
      <c r="O137" s="677"/>
    </row>
    <row r="138" spans="1:15" ht="15" customHeight="1">
      <c r="A138" s="728"/>
      <c r="B138" s="745"/>
      <c r="C138" s="744"/>
      <c r="D138" s="757"/>
      <c r="E138" s="757"/>
      <c r="F138" s="757"/>
      <c r="G138" s="757"/>
      <c r="H138" s="55"/>
      <c r="M138" s="677"/>
      <c r="N138" s="677"/>
      <c r="O138" s="677"/>
    </row>
    <row r="139" spans="1:15" ht="15" customHeight="1">
      <c r="A139" s="728"/>
      <c r="B139" s="747"/>
      <c r="C139" s="760"/>
      <c r="D139" s="760"/>
      <c r="E139" s="760"/>
      <c r="F139" s="760"/>
      <c r="G139" s="760"/>
      <c r="H139" s="428"/>
      <c r="M139" s="677"/>
      <c r="N139" s="677"/>
      <c r="O139" s="677"/>
    </row>
    <row r="140" spans="1:15" ht="15" customHeight="1">
      <c r="A140" s="728"/>
      <c r="B140" s="685"/>
      <c r="C140" s="762"/>
      <c r="D140" s="752"/>
      <c r="E140" s="752"/>
      <c r="F140" s="441" t="s">
        <v>19</v>
      </c>
      <c r="G140" s="753"/>
      <c r="H140" s="417">
        <f>SUM(H137:H139)</f>
        <v>0</v>
      </c>
      <c r="M140" s="677"/>
      <c r="N140" s="677"/>
      <c r="O140" s="677"/>
    </row>
    <row r="141" spans="1:15" ht="15" customHeight="1">
      <c r="A141" s="728"/>
      <c r="B141" s="761"/>
      <c r="C141" s="762"/>
      <c r="D141" s="752"/>
      <c r="E141" s="752"/>
      <c r="F141" s="752"/>
      <c r="G141" s="752"/>
      <c r="H141" s="439"/>
      <c r="M141" s="677"/>
      <c r="N141" s="677"/>
      <c r="O141" s="677"/>
    </row>
    <row r="142" spans="1:15" s="677" customFormat="1" ht="15" customHeight="1">
      <c r="A142" s="728"/>
      <c r="B142" s="684" t="s">
        <v>20</v>
      </c>
      <c r="C142" s="910" t="s">
        <v>21</v>
      </c>
      <c r="D142" s="911"/>
      <c r="E142" s="911"/>
      <c r="F142" s="911"/>
      <c r="G142" s="912"/>
      <c r="H142" s="603">
        <f>H140+H136+H131</f>
        <v>56387</v>
      </c>
    </row>
    <row r="143" spans="1:15" s="677" customFormat="1" ht="15" customHeight="1">
      <c r="A143" s="728"/>
      <c r="B143" s="684" t="s">
        <v>22</v>
      </c>
      <c r="C143" s="913" t="s">
        <v>993</v>
      </c>
      <c r="D143" s="914"/>
      <c r="E143" s="915"/>
      <c r="F143" s="729">
        <v>0.05</v>
      </c>
      <c r="G143" s="730" t="s">
        <v>44</v>
      </c>
      <c r="H143" s="603">
        <f>H142*F143</f>
        <v>2819.3500000000004</v>
      </c>
    </row>
    <row r="144" spans="1:15" s="677" customFormat="1" ht="15" customHeight="1">
      <c r="A144" s="728"/>
      <c r="B144" s="684" t="s">
        <v>24</v>
      </c>
      <c r="C144" s="913" t="s">
        <v>339</v>
      </c>
      <c r="D144" s="914"/>
      <c r="E144" s="915"/>
      <c r="F144" s="729">
        <v>0.05</v>
      </c>
      <c r="G144" s="730" t="s">
        <v>44</v>
      </c>
      <c r="H144" s="603">
        <f>H142*F144</f>
        <v>2819.3500000000004</v>
      </c>
    </row>
    <row r="145" spans="1:15" s="677" customFormat="1" ht="15" customHeight="1">
      <c r="A145" s="728"/>
      <c r="B145" s="684" t="s">
        <v>27</v>
      </c>
      <c r="C145" s="916" t="s">
        <v>45</v>
      </c>
      <c r="D145" s="917"/>
      <c r="E145" s="917"/>
      <c r="F145" s="917"/>
      <c r="G145" s="918"/>
      <c r="H145" s="731">
        <f>SUM(H142:H144)</f>
        <v>62025.7</v>
      </c>
    </row>
    <row r="146" spans="1:15" ht="15" customHeight="1">
      <c r="A146" s="728"/>
      <c r="M146" s="677"/>
      <c r="N146" s="677"/>
      <c r="O146" s="677"/>
    </row>
    <row r="147" spans="1:15" ht="15" customHeight="1">
      <c r="A147" s="682" t="s">
        <v>869</v>
      </c>
      <c r="B147" s="678"/>
      <c r="C147" s="682" t="s">
        <v>870</v>
      </c>
      <c r="D147" s="682"/>
      <c r="E147" s="682"/>
      <c r="G147" s="683"/>
      <c r="H147" s="678"/>
    </row>
    <row r="148" spans="1:15" ht="31.5">
      <c r="A148" s="678"/>
      <c r="B148" s="684" t="s">
        <v>0</v>
      </c>
      <c r="C148" s="684" t="s">
        <v>1</v>
      </c>
      <c r="D148" s="684" t="s">
        <v>2</v>
      </c>
      <c r="E148" s="684" t="s">
        <v>3</v>
      </c>
      <c r="F148" s="684" t="s">
        <v>4</v>
      </c>
      <c r="G148" s="685" t="s">
        <v>321</v>
      </c>
      <c r="H148" s="685" t="s">
        <v>322</v>
      </c>
    </row>
    <row r="149" spans="1:15" ht="15" customHeight="1">
      <c r="A149" s="678"/>
      <c r="B149" s="686" t="s">
        <v>5</v>
      </c>
      <c r="C149" s="687" t="s">
        <v>6</v>
      </c>
      <c r="D149" s="688"/>
      <c r="E149" s="688"/>
      <c r="F149" s="689"/>
      <c r="G149" s="690"/>
      <c r="H149" s="689"/>
    </row>
    <row r="150" spans="1:15" ht="15" customHeight="1">
      <c r="A150" s="678"/>
      <c r="B150" s="691"/>
      <c r="C150" s="692"/>
      <c r="D150" s="693"/>
      <c r="E150" s="691"/>
      <c r="F150" s="694"/>
      <c r="G150" s="275"/>
      <c r="H150" s="230"/>
    </row>
    <row r="151" spans="1:15" ht="15" customHeight="1">
      <c r="A151" s="678"/>
      <c r="B151" s="695"/>
      <c r="C151" s="696"/>
      <c r="D151" s="697"/>
      <c r="E151" s="698"/>
      <c r="F151" s="465" t="s">
        <v>49</v>
      </c>
      <c r="G151" s="463"/>
      <c r="H151" s="313">
        <f>SUM(H150:H150)</f>
        <v>0</v>
      </c>
    </row>
    <row r="152" spans="1:15" ht="15" customHeight="1">
      <c r="A152" s="678"/>
      <c r="B152" s="699" t="s">
        <v>13</v>
      </c>
      <c r="C152" s="700" t="s">
        <v>14</v>
      </c>
      <c r="D152" s="701"/>
      <c r="E152" s="702"/>
      <c r="F152" s="703"/>
      <c r="G152" s="274"/>
      <c r="H152" s="213"/>
    </row>
    <row r="153" spans="1:15" ht="15" customHeight="1">
      <c r="A153" s="678"/>
      <c r="B153" s="704"/>
      <c r="C153" s="763" t="s">
        <v>556</v>
      </c>
      <c r="D153" s="706"/>
      <c r="E153" s="704" t="s">
        <v>47</v>
      </c>
      <c r="F153" s="707">
        <v>1</v>
      </c>
      <c r="G153" s="708">
        <f>'BAHAN+UPAH'!$F$56</f>
        <v>15000000</v>
      </c>
      <c r="H153" s="197">
        <f>G153*F153</f>
        <v>15000000</v>
      </c>
    </row>
    <row r="154" spans="1:15" ht="15" customHeight="1">
      <c r="A154" s="678"/>
      <c r="B154" s="704"/>
      <c r="C154" s="763" t="s">
        <v>454</v>
      </c>
      <c r="D154" s="706"/>
      <c r="E154" s="704" t="s">
        <v>47</v>
      </c>
      <c r="F154" s="707">
        <v>0.65</v>
      </c>
      <c r="G154" s="709">
        <f>+$H$519</f>
        <v>713829.86111111112</v>
      </c>
      <c r="H154" s="197">
        <f t="shared" ref="H154" si="9">G154*F154</f>
        <v>463989.40972222225</v>
      </c>
    </row>
    <row r="155" spans="1:15" ht="15" customHeight="1">
      <c r="A155" s="678"/>
      <c r="B155" s="691"/>
      <c r="C155" s="692"/>
      <c r="D155" s="710"/>
      <c r="E155" s="691"/>
      <c r="F155" s="738"/>
      <c r="G155" s="275"/>
      <c r="H155" s="230"/>
    </row>
    <row r="156" spans="1:15" ht="15" customHeight="1">
      <c r="A156" s="678"/>
      <c r="B156" s="695"/>
      <c r="C156" s="712"/>
      <c r="D156" s="698"/>
      <c r="E156" s="696"/>
      <c r="F156" s="466" t="s">
        <v>16</v>
      </c>
      <c r="G156" s="463"/>
      <c r="H156" s="313">
        <f>SUM(H153:H155)</f>
        <v>15463989.409722222</v>
      </c>
    </row>
    <row r="157" spans="1:15" ht="15" customHeight="1">
      <c r="A157" s="678"/>
      <c r="B157" s="699" t="s">
        <v>17</v>
      </c>
      <c r="C157" s="713" t="s">
        <v>18</v>
      </c>
      <c r="D157" s="702"/>
      <c r="E157" s="714"/>
      <c r="F157" s="715"/>
      <c r="G157" s="274"/>
      <c r="H157" s="213"/>
    </row>
    <row r="158" spans="1:15" ht="15" customHeight="1">
      <c r="A158" s="678"/>
      <c r="B158" s="716"/>
      <c r="C158" s="717"/>
      <c r="D158" s="718"/>
      <c r="E158" s="719"/>
      <c r="F158" s="720"/>
      <c r="G158" s="602"/>
      <c r="H158" s="263"/>
    </row>
    <row r="159" spans="1:15" ht="15" customHeight="1">
      <c r="A159" s="678"/>
      <c r="B159" s="691"/>
      <c r="C159" s="721"/>
      <c r="D159" s="691"/>
      <c r="E159" s="693"/>
      <c r="F159" s="722"/>
      <c r="G159" s="275"/>
      <c r="H159" s="230"/>
    </row>
    <row r="160" spans="1:15" ht="15" customHeight="1">
      <c r="A160" s="678"/>
      <c r="B160" s="695"/>
      <c r="C160" s="723"/>
      <c r="D160" s="698"/>
      <c r="E160" s="696"/>
      <c r="F160" s="466" t="s">
        <v>19</v>
      </c>
      <c r="G160" s="463"/>
      <c r="H160" s="313">
        <v>0</v>
      </c>
    </row>
    <row r="161" spans="1:8" ht="15" customHeight="1">
      <c r="A161" s="678"/>
      <c r="B161" s="724"/>
      <c r="C161" s="725"/>
      <c r="D161" s="698"/>
      <c r="E161" s="696"/>
      <c r="F161" s="462"/>
      <c r="G161" s="462"/>
      <c r="H161" s="449"/>
    </row>
    <row r="162" spans="1:8" s="677" customFormat="1" ht="15" customHeight="1">
      <c r="A162" s="728"/>
      <c r="B162" s="684" t="s">
        <v>20</v>
      </c>
      <c r="C162" s="910" t="s">
        <v>21</v>
      </c>
      <c r="D162" s="911"/>
      <c r="E162" s="911"/>
      <c r="F162" s="911"/>
      <c r="G162" s="912"/>
      <c r="H162" s="603">
        <f>H160+H156+H151</f>
        <v>15463989.409722222</v>
      </c>
    </row>
    <row r="163" spans="1:8" s="677" customFormat="1" ht="15" customHeight="1">
      <c r="A163" s="728"/>
      <c r="B163" s="684" t="s">
        <v>22</v>
      </c>
      <c r="C163" s="913" t="s">
        <v>993</v>
      </c>
      <c r="D163" s="914"/>
      <c r="E163" s="915"/>
      <c r="F163" s="729">
        <v>0.05</v>
      </c>
      <c r="G163" s="730" t="s">
        <v>44</v>
      </c>
      <c r="H163" s="603">
        <f>H162*F163</f>
        <v>773199.47048611112</v>
      </c>
    </row>
    <row r="164" spans="1:8" s="677" customFormat="1" ht="15" customHeight="1">
      <c r="A164" s="728"/>
      <c r="B164" s="684" t="s">
        <v>24</v>
      </c>
      <c r="C164" s="913" t="s">
        <v>339</v>
      </c>
      <c r="D164" s="914"/>
      <c r="E164" s="915"/>
      <c r="F164" s="729">
        <v>0.05</v>
      </c>
      <c r="G164" s="730" t="s">
        <v>44</v>
      </c>
      <c r="H164" s="603">
        <f>H162*F164</f>
        <v>773199.47048611112</v>
      </c>
    </row>
    <row r="165" spans="1:8" s="677" customFormat="1" ht="15" customHeight="1">
      <c r="A165" s="728"/>
      <c r="B165" s="684" t="s">
        <v>27</v>
      </c>
      <c r="C165" s="916" t="s">
        <v>45</v>
      </c>
      <c r="D165" s="917"/>
      <c r="E165" s="917"/>
      <c r="F165" s="917"/>
      <c r="G165" s="918"/>
      <c r="H165" s="731">
        <f>SUM(H162:H164)</f>
        <v>17010388.350694444</v>
      </c>
    </row>
    <row r="166" spans="1:8" ht="15" customHeight="1">
      <c r="A166" s="678"/>
      <c r="B166" s="732"/>
      <c r="C166" s="733"/>
      <c r="D166" s="680"/>
      <c r="E166" s="678"/>
      <c r="F166" s="681"/>
      <c r="G166" s="271"/>
      <c r="H166" s="314"/>
    </row>
    <row r="167" spans="1:8" ht="15" customHeight="1">
      <c r="A167" s="682" t="s">
        <v>876</v>
      </c>
      <c r="B167" s="678"/>
      <c r="C167" s="682" t="s">
        <v>875</v>
      </c>
      <c r="D167" s="682"/>
      <c r="E167" s="682"/>
      <c r="G167" s="683"/>
      <c r="H167" s="678"/>
    </row>
    <row r="168" spans="1:8" ht="31.5">
      <c r="A168" s="678"/>
      <c r="B168" s="684" t="s">
        <v>0</v>
      </c>
      <c r="C168" s="684" t="s">
        <v>1</v>
      </c>
      <c r="D168" s="684" t="s">
        <v>2</v>
      </c>
      <c r="E168" s="684" t="s">
        <v>3</v>
      </c>
      <c r="F168" s="684" t="s">
        <v>4</v>
      </c>
      <c r="G168" s="685" t="s">
        <v>321</v>
      </c>
      <c r="H168" s="685" t="s">
        <v>322</v>
      </c>
    </row>
    <row r="169" spans="1:8" ht="15" customHeight="1">
      <c r="A169" s="678"/>
      <c r="B169" s="686" t="s">
        <v>5</v>
      </c>
      <c r="C169" s="687" t="s">
        <v>6</v>
      </c>
      <c r="D169" s="688"/>
      <c r="E169" s="688"/>
      <c r="F169" s="689"/>
      <c r="G169" s="690"/>
      <c r="H169" s="689"/>
    </row>
    <row r="170" spans="1:8" ht="15" customHeight="1">
      <c r="A170" s="678"/>
      <c r="B170" s="704"/>
      <c r="C170" s="705" t="s">
        <v>7</v>
      </c>
      <c r="D170" s="704" t="s">
        <v>8</v>
      </c>
      <c r="E170" s="704" t="s">
        <v>9</v>
      </c>
      <c r="F170" s="737">
        <v>8.5</v>
      </c>
      <c r="G170" s="273">
        <f>'BAHAN+UPAH'!$F$65</f>
        <v>85000</v>
      </c>
      <c r="H170" s="197">
        <f>G170*F170</f>
        <v>722500</v>
      </c>
    </row>
    <row r="171" spans="1:8" ht="15" customHeight="1">
      <c r="A171" s="678"/>
      <c r="B171" s="704"/>
      <c r="C171" s="705" t="s">
        <v>451</v>
      </c>
      <c r="D171" s="704" t="s">
        <v>200</v>
      </c>
      <c r="E171" s="704" t="s">
        <v>9</v>
      </c>
      <c r="F171" s="737">
        <v>2</v>
      </c>
      <c r="G171" s="273">
        <f>'BAHAN+UPAH'!$F$75</f>
        <v>145000</v>
      </c>
      <c r="H171" s="197">
        <f t="shared" ref="H171:H173" si="10">G171*F171</f>
        <v>290000</v>
      </c>
    </row>
    <row r="172" spans="1:8" ht="15" customHeight="1">
      <c r="A172" s="678"/>
      <c r="B172" s="704"/>
      <c r="C172" s="735" t="s">
        <v>452</v>
      </c>
      <c r="D172" s="704" t="s">
        <v>238</v>
      </c>
      <c r="E172" s="704" t="s">
        <v>9</v>
      </c>
      <c r="F172" s="737">
        <v>0.2</v>
      </c>
      <c r="G172" s="273">
        <f>'BAHAN+UPAH'!$F$76</f>
        <v>195000</v>
      </c>
      <c r="H172" s="197">
        <f t="shared" si="10"/>
        <v>39000</v>
      </c>
    </row>
    <row r="173" spans="1:8" ht="15" customHeight="1">
      <c r="A173" s="678"/>
      <c r="B173" s="704"/>
      <c r="C173" s="705" t="s">
        <v>10</v>
      </c>
      <c r="D173" s="704" t="s">
        <v>25</v>
      </c>
      <c r="E173" s="704" t="s">
        <v>9</v>
      </c>
      <c r="F173" s="737">
        <v>0.1</v>
      </c>
      <c r="G173" s="273">
        <f>'BAHAN+UPAH'!$F$70</f>
        <v>140000</v>
      </c>
      <c r="H173" s="197">
        <f t="shared" si="10"/>
        <v>14000</v>
      </c>
    </row>
    <row r="174" spans="1:8" ht="15" customHeight="1">
      <c r="A174" s="678"/>
      <c r="B174" s="770"/>
      <c r="C174" s="771"/>
      <c r="D174" s="772"/>
      <c r="E174" s="772"/>
      <c r="F174" s="773"/>
      <c r="G174" s="604"/>
      <c r="H174" s="245"/>
    </row>
    <row r="175" spans="1:8" ht="15" customHeight="1">
      <c r="A175" s="678"/>
      <c r="B175" s="695"/>
      <c r="C175" s="696"/>
      <c r="D175" s="697"/>
      <c r="E175" s="698"/>
      <c r="F175" s="465" t="s">
        <v>49</v>
      </c>
      <c r="G175" s="463"/>
      <c r="H175" s="313">
        <f>SUM(H170:H173)</f>
        <v>1065500</v>
      </c>
    </row>
    <row r="176" spans="1:8" ht="15" customHeight="1">
      <c r="A176" s="678"/>
      <c r="B176" s="699" t="s">
        <v>13</v>
      </c>
      <c r="C176" s="700" t="s">
        <v>14</v>
      </c>
      <c r="D176" s="701"/>
      <c r="E176" s="702"/>
      <c r="F176" s="703"/>
      <c r="G176" s="274"/>
      <c r="H176" s="213"/>
    </row>
    <row r="177" spans="1:15" ht="15" customHeight="1">
      <c r="A177" s="678"/>
      <c r="B177" s="704"/>
      <c r="C177" s="705" t="s">
        <v>877</v>
      </c>
      <c r="D177" s="706"/>
      <c r="E177" s="704" t="s">
        <v>159</v>
      </c>
      <c r="F177" s="477">
        <v>1.1000000000000001</v>
      </c>
      <c r="G177" s="708">
        <f>+'BAHAN+UPAH'!$F$18</f>
        <v>130000</v>
      </c>
      <c r="H177" s="197">
        <f>G177*F177</f>
        <v>143000</v>
      </c>
    </row>
    <row r="178" spans="1:15" ht="15" customHeight="1">
      <c r="A178" s="678"/>
      <c r="B178" s="704"/>
      <c r="C178" s="705" t="s">
        <v>453</v>
      </c>
      <c r="D178" s="706"/>
      <c r="E178" s="704" t="s">
        <v>15</v>
      </c>
      <c r="F178" s="774">
        <v>5.8879999999999999</v>
      </c>
      <c r="G178" s="775">
        <f>'BAHAN+UPAH'!$F$5</f>
        <v>1300</v>
      </c>
      <c r="H178" s="197">
        <f>G178*F178</f>
        <v>7654.4</v>
      </c>
    </row>
    <row r="179" spans="1:15" ht="15" customHeight="1">
      <c r="A179" s="678"/>
      <c r="B179" s="704"/>
      <c r="C179" s="705" t="s">
        <v>93</v>
      </c>
      <c r="D179" s="706"/>
      <c r="E179" s="704" t="s">
        <v>47</v>
      </c>
      <c r="F179" s="774">
        <v>3.5999999999999997E-2</v>
      </c>
      <c r="G179" s="775">
        <f>'BAHAN+UPAH'!$F$7</f>
        <v>190000</v>
      </c>
      <c r="H179" s="197">
        <f>G179*F179</f>
        <v>6839.9999999999991</v>
      </c>
    </row>
    <row r="180" spans="1:15" ht="15" customHeight="1">
      <c r="A180" s="678"/>
      <c r="B180" s="691"/>
      <c r="C180" s="692"/>
      <c r="D180" s="710"/>
      <c r="E180" s="691"/>
      <c r="F180" s="738"/>
      <c r="G180" s="275"/>
      <c r="H180" s="230"/>
    </row>
    <row r="181" spans="1:15" ht="15" customHeight="1">
      <c r="A181" s="678"/>
      <c r="B181" s="695"/>
      <c r="C181" s="712"/>
      <c r="D181" s="698"/>
      <c r="E181" s="696"/>
      <c r="F181" s="466" t="s">
        <v>16</v>
      </c>
      <c r="G181" s="463"/>
      <c r="H181" s="313">
        <f>SUM(H177:H180)</f>
        <v>157494.39999999999</v>
      </c>
    </row>
    <row r="182" spans="1:15" ht="15" customHeight="1">
      <c r="A182" s="678"/>
      <c r="B182" s="699" t="s">
        <v>17</v>
      </c>
      <c r="C182" s="713" t="s">
        <v>18</v>
      </c>
      <c r="D182" s="702"/>
      <c r="E182" s="714"/>
      <c r="F182" s="715"/>
      <c r="G182" s="274"/>
      <c r="H182" s="213"/>
    </row>
    <row r="183" spans="1:15" ht="15" customHeight="1">
      <c r="A183" s="678"/>
      <c r="B183" s="716"/>
      <c r="C183" s="717"/>
      <c r="D183" s="718"/>
      <c r="E183" s="719"/>
      <c r="F183" s="720"/>
      <c r="G183" s="602"/>
      <c r="H183" s="263"/>
    </row>
    <row r="184" spans="1:15" ht="15" customHeight="1">
      <c r="A184" s="678"/>
      <c r="B184" s="691"/>
      <c r="C184" s="721"/>
      <c r="D184" s="691"/>
      <c r="E184" s="693"/>
      <c r="F184" s="722"/>
      <c r="G184" s="275"/>
      <c r="H184" s="230"/>
    </row>
    <row r="185" spans="1:15" ht="15" customHeight="1">
      <c r="A185" s="678"/>
      <c r="B185" s="695"/>
      <c r="C185" s="723"/>
      <c r="D185" s="698"/>
      <c r="E185" s="696"/>
      <c r="F185" s="466" t="s">
        <v>19</v>
      </c>
      <c r="G185" s="463"/>
      <c r="H185" s="313">
        <v>0</v>
      </c>
    </row>
    <row r="186" spans="1:15" ht="15" customHeight="1">
      <c r="A186" s="678"/>
      <c r="B186" s="724"/>
      <c r="C186" s="725"/>
      <c r="D186" s="698"/>
      <c r="E186" s="696"/>
      <c r="F186" s="462"/>
      <c r="G186" s="462"/>
      <c r="H186" s="449"/>
    </row>
    <row r="187" spans="1:15" s="677" customFormat="1" ht="15" customHeight="1">
      <c r="A187" s="728"/>
      <c r="B187" s="684" t="s">
        <v>20</v>
      </c>
      <c r="C187" s="910" t="s">
        <v>21</v>
      </c>
      <c r="D187" s="911"/>
      <c r="E187" s="911"/>
      <c r="F187" s="911"/>
      <c r="G187" s="912"/>
      <c r="H187" s="603">
        <f>H185+H181+H175</f>
        <v>1222994.3999999999</v>
      </c>
    </row>
    <row r="188" spans="1:15" s="677" customFormat="1" ht="15" customHeight="1">
      <c r="A188" s="728"/>
      <c r="B188" s="684" t="s">
        <v>22</v>
      </c>
      <c r="C188" s="913" t="s">
        <v>993</v>
      </c>
      <c r="D188" s="914"/>
      <c r="E188" s="915"/>
      <c r="F188" s="729">
        <v>0.05</v>
      </c>
      <c r="G188" s="730" t="s">
        <v>44</v>
      </c>
      <c r="H188" s="603">
        <f>H187*F188</f>
        <v>61149.72</v>
      </c>
    </row>
    <row r="189" spans="1:15" s="677" customFormat="1" ht="15" customHeight="1">
      <c r="A189" s="728"/>
      <c r="B189" s="684" t="s">
        <v>24</v>
      </c>
      <c r="C189" s="913" t="s">
        <v>339</v>
      </c>
      <c r="D189" s="914"/>
      <c r="E189" s="915"/>
      <c r="F189" s="729">
        <v>0.05</v>
      </c>
      <c r="G189" s="730" t="s">
        <v>44</v>
      </c>
      <c r="H189" s="603">
        <f>H187*F189</f>
        <v>61149.72</v>
      </c>
    </row>
    <row r="190" spans="1:15" s="677" customFormat="1" ht="15" customHeight="1">
      <c r="A190" s="728"/>
      <c r="B190" s="684" t="s">
        <v>27</v>
      </c>
      <c r="C190" s="916" t="s">
        <v>45</v>
      </c>
      <c r="D190" s="917"/>
      <c r="E190" s="917"/>
      <c r="F190" s="917"/>
      <c r="G190" s="918"/>
      <c r="H190" s="731">
        <f>SUM(H187:H189)</f>
        <v>1345293.8399999999</v>
      </c>
    </row>
    <row r="191" spans="1:15" ht="15" customHeight="1">
      <c r="A191" s="678"/>
      <c r="B191" s="732"/>
      <c r="C191" s="733"/>
      <c r="D191" s="680"/>
      <c r="E191" s="678"/>
      <c r="F191" s="681"/>
      <c r="G191" s="271"/>
      <c r="H191" s="314"/>
    </row>
    <row r="192" spans="1:15" ht="15" customHeight="1">
      <c r="A192" s="776" t="s">
        <v>919</v>
      </c>
      <c r="C192" s="682" t="s">
        <v>1000</v>
      </c>
      <c r="M192" s="677"/>
      <c r="N192" s="677"/>
      <c r="O192" s="677"/>
    </row>
    <row r="193" spans="2:15" ht="31.5">
      <c r="B193" s="684" t="s">
        <v>0</v>
      </c>
      <c r="C193" s="684" t="s">
        <v>1</v>
      </c>
      <c r="D193" s="684" t="s">
        <v>2</v>
      </c>
      <c r="E193" s="684" t="s">
        <v>3</v>
      </c>
      <c r="F193" s="684" t="s">
        <v>4</v>
      </c>
      <c r="G193" s="685" t="s">
        <v>321</v>
      </c>
      <c r="H193" s="685" t="s">
        <v>322</v>
      </c>
      <c r="M193" s="677"/>
      <c r="N193" s="677"/>
      <c r="O193" s="677"/>
    </row>
    <row r="194" spans="2:15" ht="15" customHeight="1">
      <c r="B194" s="740" t="s">
        <v>5</v>
      </c>
      <c r="C194" s="741" t="s">
        <v>6</v>
      </c>
      <c r="D194" s="742"/>
      <c r="E194" s="742"/>
      <c r="F194" s="742"/>
      <c r="G194" s="742"/>
      <c r="H194" s="742"/>
      <c r="M194" s="677"/>
      <c r="N194" s="677"/>
      <c r="O194" s="677"/>
    </row>
    <row r="195" spans="2:15" ht="15" customHeight="1">
      <c r="B195" s="743"/>
      <c r="C195" s="744" t="s">
        <v>7</v>
      </c>
      <c r="D195" s="745" t="s">
        <v>8</v>
      </c>
      <c r="E195" s="745" t="s">
        <v>9</v>
      </c>
      <c r="F195" s="777">
        <v>0.7</v>
      </c>
      <c r="G195" s="778">
        <f>'BAHAN+UPAH'!$F$65</f>
        <v>85000</v>
      </c>
      <c r="H195" s="281">
        <f>G195*F195</f>
        <v>59499.999999999993</v>
      </c>
      <c r="M195" s="677"/>
      <c r="N195" s="677"/>
      <c r="O195" s="677"/>
    </row>
    <row r="196" spans="2:15" ht="15" customHeight="1">
      <c r="B196" s="743"/>
      <c r="C196" s="744" t="s">
        <v>58</v>
      </c>
      <c r="D196" s="745" t="s">
        <v>29</v>
      </c>
      <c r="E196" s="745" t="s">
        <v>9</v>
      </c>
      <c r="F196" s="777">
        <v>0.35</v>
      </c>
      <c r="G196" s="281">
        <f>'BAHAN+UPAH'!$F$66</f>
        <v>120000</v>
      </c>
      <c r="H196" s="281">
        <f>G196*F196</f>
        <v>42000</v>
      </c>
      <c r="M196" s="677"/>
      <c r="N196" s="677"/>
      <c r="O196" s="677"/>
    </row>
    <row r="197" spans="2:15" ht="15" customHeight="1">
      <c r="B197" s="743"/>
      <c r="C197" s="744" t="s">
        <v>30</v>
      </c>
      <c r="D197" s="745" t="s">
        <v>31</v>
      </c>
      <c r="E197" s="745" t="s">
        <v>9</v>
      </c>
      <c r="F197" s="777">
        <v>3.5000000000000003E-2</v>
      </c>
      <c r="G197" s="281">
        <f>'BAHAN+UPAH'!$F$67</f>
        <v>130000</v>
      </c>
      <c r="H197" s="281">
        <f>G197*F197</f>
        <v>4550</v>
      </c>
      <c r="M197" s="677"/>
      <c r="N197" s="677"/>
      <c r="O197" s="677"/>
    </row>
    <row r="198" spans="2:15" ht="15" customHeight="1">
      <c r="B198" s="743"/>
      <c r="C198" s="744" t="s">
        <v>10</v>
      </c>
      <c r="D198" s="745" t="s">
        <v>11</v>
      </c>
      <c r="E198" s="745" t="s">
        <v>9</v>
      </c>
      <c r="F198" s="777">
        <v>3.5000000000000003E-2</v>
      </c>
      <c r="G198" s="779">
        <f>'BAHAN+UPAH'!$F$70</f>
        <v>140000</v>
      </c>
      <c r="H198" s="281">
        <f>G198*F198</f>
        <v>4900.0000000000009</v>
      </c>
      <c r="M198" s="677"/>
      <c r="N198" s="677"/>
      <c r="O198" s="677"/>
    </row>
    <row r="199" spans="2:15" ht="15" customHeight="1">
      <c r="B199" s="747"/>
      <c r="C199" s="748"/>
      <c r="D199" s="749"/>
      <c r="E199" s="749"/>
      <c r="F199" s="780"/>
      <c r="G199" s="442"/>
      <c r="H199" s="428"/>
      <c r="M199" s="677"/>
      <c r="N199" s="677"/>
      <c r="O199" s="677"/>
    </row>
    <row r="200" spans="2:15" ht="15" customHeight="1">
      <c r="B200" s="751"/>
      <c r="C200" s="752"/>
      <c r="D200" s="752"/>
      <c r="E200" s="752"/>
      <c r="F200" s="440" t="s">
        <v>49</v>
      </c>
      <c r="G200" s="753"/>
      <c r="H200" s="416">
        <f>SUM(H195:H199)</f>
        <v>110950</v>
      </c>
      <c r="M200" s="677"/>
      <c r="N200" s="677"/>
      <c r="O200" s="677"/>
    </row>
    <row r="201" spans="2:15" ht="15" customHeight="1">
      <c r="B201" s="754" t="s">
        <v>13</v>
      </c>
      <c r="C201" s="755" t="s">
        <v>14</v>
      </c>
      <c r="D201" s="756"/>
      <c r="E201" s="756"/>
      <c r="F201" s="756"/>
      <c r="G201" s="756"/>
      <c r="H201" s="54"/>
      <c r="M201" s="677"/>
      <c r="N201" s="677"/>
      <c r="O201" s="677"/>
    </row>
    <row r="202" spans="2:15" ht="15" customHeight="1">
      <c r="B202" s="745"/>
      <c r="C202" s="744" t="s">
        <v>920</v>
      </c>
      <c r="D202" s="757"/>
      <c r="E202" s="743" t="s">
        <v>159</v>
      </c>
      <c r="F202" s="427">
        <v>1.05</v>
      </c>
      <c r="G202" s="281">
        <f>+'BAHAN+UPAH'!$F$19</f>
        <v>145000</v>
      </c>
      <c r="H202" s="281">
        <f>G202*F202</f>
        <v>152250</v>
      </c>
      <c r="M202" s="677"/>
      <c r="N202" s="677"/>
      <c r="O202" s="677"/>
    </row>
    <row r="203" spans="2:15" ht="15" customHeight="1">
      <c r="B203" s="745"/>
      <c r="C203" s="744" t="s">
        <v>60</v>
      </c>
      <c r="D203" s="757"/>
      <c r="E203" s="743" t="s">
        <v>15</v>
      </c>
      <c r="F203" s="427">
        <v>8.19</v>
      </c>
      <c r="G203" s="281">
        <f>'BAHAN+UPAH'!$F$5</f>
        <v>1300</v>
      </c>
      <c r="H203" s="281">
        <f>G203*F203</f>
        <v>10647</v>
      </c>
      <c r="M203" s="677"/>
      <c r="N203" s="677"/>
      <c r="O203" s="677"/>
    </row>
    <row r="204" spans="2:15" ht="15" customHeight="1">
      <c r="B204" s="745"/>
      <c r="C204" s="744" t="s">
        <v>61</v>
      </c>
      <c r="D204" s="757"/>
      <c r="E204" s="743" t="s">
        <v>94</v>
      </c>
      <c r="F204" s="427">
        <v>4.4999999999999998E-2</v>
      </c>
      <c r="G204" s="281">
        <f>'BAHAN+UPAH'!$F$7</f>
        <v>190000</v>
      </c>
      <c r="H204" s="281">
        <f>G204*F204</f>
        <v>8550</v>
      </c>
      <c r="M204" s="677"/>
      <c r="N204" s="677"/>
      <c r="O204" s="677"/>
    </row>
    <row r="205" spans="2:15" ht="15" customHeight="1">
      <c r="B205" s="747"/>
      <c r="C205" s="760"/>
      <c r="D205" s="760"/>
      <c r="E205" s="760"/>
      <c r="F205" s="760"/>
      <c r="G205" s="760"/>
      <c r="H205" s="428"/>
      <c r="M205" s="677"/>
      <c r="N205" s="677"/>
      <c r="O205" s="677"/>
    </row>
    <row r="206" spans="2:15" ht="15" customHeight="1">
      <c r="B206" s="751"/>
      <c r="C206" s="752"/>
      <c r="D206" s="752"/>
      <c r="E206" s="752"/>
      <c r="F206" s="441" t="s">
        <v>16</v>
      </c>
      <c r="G206" s="753"/>
      <c r="H206" s="416">
        <f>SUM(H201:H205)</f>
        <v>171447</v>
      </c>
      <c r="M206" s="677"/>
      <c r="N206" s="677"/>
      <c r="O206" s="677"/>
    </row>
    <row r="207" spans="2:15" ht="15" customHeight="1">
      <c r="B207" s="754" t="s">
        <v>17</v>
      </c>
      <c r="C207" s="755" t="s">
        <v>18</v>
      </c>
      <c r="D207" s="756"/>
      <c r="E207" s="756"/>
      <c r="F207" s="756"/>
      <c r="G207" s="756"/>
      <c r="H207" s="54"/>
      <c r="M207" s="677"/>
      <c r="N207" s="677"/>
      <c r="O207" s="677"/>
    </row>
    <row r="208" spans="2:15" ht="15" customHeight="1">
      <c r="B208" s="745"/>
      <c r="C208" s="744"/>
      <c r="D208" s="757"/>
      <c r="E208" s="757"/>
      <c r="F208" s="757"/>
      <c r="G208" s="757"/>
      <c r="H208" s="55"/>
      <c r="M208" s="677"/>
      <c r="N208" s="677"/>
      <c r="O208" s="677"/>
    </row>
    <row r="209" spans="1:15" ht="15" customHeight="1">
      <c r="B209" s="747"/>
      <c r="C209" s="760"/>
      <c r="D209" s="760"/>
      <c r="E209" s="760"/>
      <c r="F209" s="760"/>
      <c r="G209" s="760"/>
      <c r="H209" s="428"/>
      <c r="M209" s="677"/>
      <c r="N209" s="677"/>
      <c r="O209" s="677"/>
    </row>
    <row r="210" spans="1:15" ht="15" customHeight="1">
      <c r="B210" s="751"/>
      <c r="C210" s="752"/>
      <c r="D210" s="752"/>
      <c r="E210" s="752"/>
      <c r="F210" s="441" t="s">
        <v>19</v>
      </c>
      <c r="G210" s="753"/>
      <c r="H210" s="417">
        <f>SUM(H207:H209)</f>
        <v>0</v>
      </c>
      <c r="M210" s="677"/>
      <c r="N210" s="677"/>
      <c r="O210" s="677"/>
    </row>
    <row r="211" spans="1:15" ht="15" customHeight="1">
      <c r="B211" s="761"/>
      <c r="C211" s="762"/>
      <c r="D211" s="752"/>
      <c r="E211" s="752"/>
      <c r="F211" s="752"/>
      <c r="G211" s="752"/>
      <c r="H211" s="439"/>
      <c r="M211" s="677"/>
      <c r="N211" s="677"/>
      <c r="O211" s="677"/>
    </row>
    <row r="212" spans="1:15" s="677" customFormat="1" ht="15" customHeight="1">
      <c r="A212" s="728"/>
      <c r="B212" s="684" t="s">
        <v>20</v>
      </c>
      <c r="C212" s="910" t="s">
        <v>21</v>
      </c>
      <c r="D212" s="911"/>
      <c r="E212" s="911"/>
      <c r="F212" s="911"/>
      <c r="G212" s="912"/>
      <c r="H212" s="603">
        <f>H210+H206+H200</f>
        <v>282397</v>
      </c>
    </row>
    <row r="213" spans="1:15" s="677" customFormat="1" ht="15" customHeight="1">
      <c r="A213" s="728"/>
      <c r="B213" s="684" t="s">
        <v>22</v>
      </c>
      <c r="C213" s="913" t="s">
        <v>993</v>
      </c>
      <c r="D213" s="914"/>
      <c r="E213" s="915"/>
      <c r="F213" s="729">
        <v>0.05</v>
      </c>
      <c r="G213" s="730" t="s">
        <v>44</v>
      </c>
      <c r="H213" s="603">
        <f>H212*F213</f>
        <v>14119.85</v>
      </c>
    </row>
    <row r="214" spans="1:15" s="677" customFormat="1" ht="15" customHeight="1">
      <c r="A214" s="728"/>
      <c r="B214" s="684" t="s">
        <v>24</v>
      </c>
      <c r="C214" s="913" t="s">
        <v>339</v>
      </c>
      <c r="D214" s="914"/>
      <c r="E214" s="915"/>
      <c r="F214" s="729">
        <v>0.05</v>
      </c>
      <c r="G214" s="730" t="s">
        <v>44</v>
      </c>
      <c r="H214" s="603">
        <f>H212*F214</f>
        <v>14119.85</v>
      </c>
    </row>
    <row r="215" spans="1:15" s="677" customFormat="1" ht="15" customHeight="1">
      <c r="A215" s="728"/>
      <c r="B215" s="684" t="s">
        <v>27</v>
      </c>
      <c r="C215" s="916" t="s">
        <v>45</v>
      </c>
      <c r="D215" s="917"/>
      <c r="E215" s="917"/>
      <c r="F215" s="917"/>
      <c r="G215" s="918"/>
      <c r="H215" s="731">
        <f>SUM(H212:H214)</f>
        <v>310636.69999999995</v>
      </c>
    </row>
    <row r="216" spans="1:15" ht="15" customHeight="1">
      <c r="A216" s="728"/>
      <c r="M216" s="677"/>
      <c r="N216" s="677"/>
      <c r="O216" s="677"/>
    </row>
    <row r="217" spans="1:15" ht="30" customHeight="1">
      <c r="A217" s="776" t="s">
        <v>921</v>
      </c>
      <c r="C217" s="920" t="s">
        <v>922</v>
      </c>
      <c r="D217" s="920"/>
      <c r="E217" s="920"/>
      <c r="F217" s="920"/>
      <c r="G217" s="920"/>
      <c r="H217" s="920"/>
      <c r="M217" s="677"/>
      <c r="N217" s="677"/>
      <c r="O217" s="677"/>
    </row>
    <row r="218" spans="1:15" ht="31.5">
      <c r="B218" s="684" t="s">
        <v>0</v>
      </c>
      <c r="C218" s="684" t="s">
        <v>1</v>
      </c>
      <c r="D218" s="684" t="s">
        <v>2</v>
      </c>
      <c r="E218" s="684" t="s">
        <v>3</v>
      </c>
      <c r="F218" s="684" t="s">
        <v>4</v>
      </c>
      <c r="G218" s="685" t="s">
        <v>321</v>
      </c>
      <c r="H218" s="685" t="s">
        <v>322</v>
      </c>
      <c r="M218" s="677"/>
      <c r="N218" s="677"/>
      <c r="O218" s="677"/>
    </row>
    <row r="219" spans="1:15" ht="15" customHeight="1">
      <c r="B219" s="740" t="s">
        <v>5</v>
      </c>
      <c r="C219" s="741" t="s">
        <v>6</v>
      </c>
      <c r="D219" s="742"/>
      <c r="E219" s="742"/>
      <c r="F219" s="742"/>
      <c r="G219" s="742"/>
      <c r="H219" s="742"/>
      <c r="M219" s="677"/>
      <c r="N219" s="677"/>
      <c r="O219" s="677"/>
    </row>
    <row r="220" spans="1:15" ht="15" customHeight="1">
      <c r="B220" s="743"/>
      <c r="C220" s="744" t="s">
        <v>7</v>
      </c>
      <c r="D220" s="745" t="s">
        <v>8</v>
      </c>
      <c r="E220" s="745" t="s">
        <v>9</v>
      </c>
      <c r="F220" s="777">
        <v>0.75</v>
      </c>
      <c r="G220" s="778">
        <f>'BAHAN+UPAH'!$F$65</f>
        <v>85000</v>
      </c>
      <c r="H220" s="281">
        <f>G220*F220</f>
        <v>63750</v>
      </c>
      <c r="M220" s="677"/>
      <c r="N220" s="677"/>
      <c r="O220" s="677"/>
    </row>
    <row r="221" spans="1:15" ht="15" customHeight="1">
      <c r="B221" s="743"/>
      <c r="C221" s="744" t="s">
        <v>28</v>
      </c>
      <c r="D221" s="745" t="s">
        <v>29</v>
      </c>
      <c r="E221" s="745" t="s">
        <v>9</v>
      </c>
      <c r="F221" s="777">
        <v>0.75</v>
      </c>
      <c r="G221" s="281">
        <f>+'BAHAN+UPAH'!F68</f>
        <v>120000</v>
      </c>
      <c r="H221" s="281">
        <f>G221*F221</f>
        <v>90000</v>
      </c>
      <c r="M221" s="677"/>
      <c r="N221" s="677"/>
      <c r="O221" s="677"/>
    </row>
    <row r="222" spans="1:15" ht="15" customHeight="1">
      <c r="B222" s="743"/>
      <c r="C222" s="744" t="s">
        <v>30</v>
      </c>
      <c r="D222" s="745" t="s">
        <v>31</v>
      </c>
      <c r="E222" s="745" t="s">
        <v>9</v>
      </c>
      <c r="F222" s="777">
        <v>0.1</v>
      </c>
      <c r="G222" s="281">
        <f>'BAHAN+UPAH'!$F$69</f>
        <v>130000</v>
      </c>
      <c r="H222" s="281">
        <f>G222*F222</f>
        <v>13000</v>
      </c>
      <c r="M222" s="677"/>
      <c r="N222" s="677"/>
      <c r="O222" s="677"/>
    </row>
    <row r="223" spans="1:15" ht="15" customHeight="1">
      <c r="B223" s="743"/>
      <c r="C223" s="744" t="s">
        <v>10</v>
      </c>
      <c r="D223" s="745" t="s">
        <v>11</v>
      </c>
      <c r="E223" s="745" t="s">
        <v>9</v>
      </c>
      <c r="F223" s="777">
        <v>7.4999999999999997E-2</v>
      </c>
      <c r="G223" s="779">
        <f>'BAHAN+UPAH'!$F$70</f>
        <v>140000</v>
      </c>
      <c r="H223" s="281">
        <f>G223*F223</f>
        <v>10500</v>
      </c>
      <c r="M223" s="677"/>
      <c r="N223" s="677"/>
      <c r="O223" s="677"/>
    </row>
    <row r="224" spans="1:15" ht="15" customHeight="1">
      <c r="B224" s="747"/>
      <c r="C224" s="748"/>
      <c r="D224" s="749"/>
      <c r="E224" s="749"/>
      <c r="F224" s="780"/>
      <c r="G224" s="442"/>
      <c r="H224" s="428"/>
      <c r="M224" s="677"/>
      <c r="N224" s="677"/>
      <c r="O224" s="677"/>
    </row>
    <row r="225" spans="1:15" ht="15" customHeight="1">
      <c r="B225" s="751"/>
      <c r="C225" s="752"/>
      <c r="D225" s="752"/>
      <c r="E225" s="752"/>
      <c r="F225" s="440" t="s">
        <v>49</v>
      </c>
      <c r="G225" s="753"/>
      <c r="H225" s="416">
        <f>SUM(H220:H224)</f>
        <v>177250</v>
      </c>
      <c r="M225" s="677"/>
      <c r="N225" s="677"/>
      <c r="O225" s="677"/>
    </row>
    <row r="226" spans="1:15" ht="15" customHeight="1">
      <c r="B226" s="754" t="s">
        <v>13</v>
      </c>
      <c r="C226" s="755" t="s">
        <v>14</v>
      </c>
      <c r="D226" s="756"/>
      <c r="E226" s="756"/>
      <c r="F226" s="756"/>
      <c r="G226" s="756"/>
      <c r="H226" s="54"/>
      <c r="M226" s="677"/>
      <c r="N226" s="677"/>
      <c r="O226" s="677"/>
    </row>
    <row r="227" spans="1:15" ht="15" customHeight="1">
      <c r="B227" s="745"/>
      <c r="C227" s="744" t="s">
        <v>927</v>
      </c>
      <c r="D227" s="757"/>
      <c r="E227" s="743" t="s">
        <v>320</v>
      </c>
      <c r="F227" s="427">
        <v>0.18</v>
      </c>
      <c r="G227" s="281">
        <f>+'BAHAN+UPAH'!$F$21</f>
        <v>111530</v>
      </c>
      <c r="H227" s="281">
        <f>G227*F227</f>
        <v>20075.399999999998</v>
      </c>
      <c r="M227" s="677"/>
      <c r="N227" s="677"/>
      <c r="O227" s="677"/>
    </row>
    <row r="228" spans="1:15" ht="15" customHeight="1">
      <c r="B228" s="745"/>
      <c r="C228" s="744" t="s">
        <v>923</v>
      </c>
      <c r="D228" s="757"/>
      <c r="E228" s="743" t="s">
        <v>47</v>
      </c>
      <c r="F228" s="427">
        <v>2.1000000000000001E-2</v>
      </c>
      <c r="G228" s="281">
        <f>+'BAHAN+UPAH'!$F$27</f>
        <v>6500000</v>
      </c>
      <c r="H228" s="281">
        <f>G228*F228</f>
        <v>136500</v>
      </c>
      <c r="M228" s="677"/>
      <c r="N228" s="677"/>
      <c r="O228" s="677"/>
    </row>
    <row r="229" spans="1:15" ht="15" customHeight="1">
      <c r="B229" s="745"/>
      <c r="C229" s="744" t="s">
        <v>924</v>
      </c>
      <c r="D229" s="757"/>
      <c r="E229" s="743" t="s">
        <v>62</v>
      </c>
      <c r="F229" s="427">
        <v>0.1</v>
      </c>
      <c r="G229" s="281">
        <f>+'BAHAN+UPAH'!$F$41</f>
        <v>25000</v>
      </c>
      <c r="H229" s="281">
        <f>G229*F229</f>
        <v>2500</v>
      </c>
      <c r="M229" s="677"/>
      <c r="N229" s="677"/>
      <c r="O229" s="677"/>
    </row>
    <row r="230" spans="1:15" ht="15" customHeight="1">
      <c r="B230" s="745"/>
      <c r="C230" s="744" t="s">
        <v>925</v>
      </c>
      <c r="D230" s="757"/>
      <c r="E230" s="743" t="s">
        <v>159</v>
      </c>
      <c r="F230" s="427">
        <v>0.48</v>
      </c>
      <c r="G230" s="281">
        <f>+'BAHAN+UPAH'!$F$20</f>
        <v>25000</v>
      </c>
      <c r="H230" s="281">
        <f t="shared" ref="H230:H232" si="11">G230*F230</f>
        <v>12000</v>
      </c>
      <c r="M230" s="677"/>
      <c r="N230" s="677"/>
      <c r="O230" s="677"/>
    </row>
    <row r="231" spans="1:15" ht="15" customHeight="1">
      <c r="B231" s="745"/>
      <c r="C231" s="744" t="s">
        <v>173</v>
      </c>
      <c r="D231" s="757"/>
      <c r="E231" s="743" t="s">
        <v>62</v>
      </c>
      <c r="F231" s="427">
        <v>1.25</v>
      </c>
      <c r="G231" s="281">
        <f>+'BAHAN+UPAH'!$F$37</f>
        <v>20000</v>
      </c>
      <c r="H231" s="281">
        <f t="shared" si="11"/>
        <v>25000</v>
      </c>
      <c r="M231" s="677"/>
      <c r="N231" s="677"/>
      <c r="O231" s="677"/>
    </row>
    <row r="232" spans="1:15" ht="15" customHeight="1">
      <c r="B232" s="745"/>
      <c r="C232" s="744" t="s">
        <v>926</v>
      </c>
      <c r="D232" s="757"/>
      <c r="E232" s="743" t="s">
        <v>62</v>
      </c>
      <c r="F232" s="427">
        <v>1.5</v>
      </c>
      <c r="G232" s="281">
        <f>+'BAHAN+UPAH'!$F$48</f>
        <v>37650</v>
      </c>
      <c r="H232" s="281">
        <f t="shared" si="11"/>
        <v>56475</v>
      </c>
      <c r="M232" s="677"/>
      <c r="N232" s="677"/>
      <c r="O232" s="677"/>
    </row>
    <row r="233" spans="1:15" ht="15" customHeight="1">
      <c r="B233" s="747"/>
      <c r="C233" s="760"/>
      <c r="D233" s="760"/>
      <c r="E233" s="760"/>
      <c r="F233" s="760"/>
      <c r="G233" s="760"/>
      <c r="H233" s="428"/>
      <c r="M233" s="677"/>
      <c r="N233" s="677"/>
      <c r="O233" s="677"/>
    </row>
    <row r="234" spans="1:15" ht="15" customHeight="1">
      <c r="B234" s="751"/>
      <c r="C234" s="752"/>
      <c r="D234" s="752"/>
      <c r="E234" s="752"/>
      <c r="F234" s="441" t="s">
        <v>16</v>
      </c>
      <c r="G234" s="753"/>
      <c r="H234" s="416">
        <f>SUM(H226:H233)</f>
        <v>252550.39999999999</v>
      </c>
      <c r="M234" s="677"/>
      <c r="N234" s="677"/>
      <c r="O234" s="677"/>
    </row>
    <row r="235" spans="1:15" ht="15" customHeight="1">
      <c r="B235" s="754" t="s">
        <v>17</v>
      </c>
      <c r="C235" s="755" t="s">
        <v>18</v>
      </c>
      <c r="D235" s="756"/>
      <c r="E235" s="756"/>
      <c r="F235" s="756"/>
      <c r="G235" s="756"/>
      <c r="H235" s="54"/>
      <c r="M235" s="677"/>
      <c r="N235" s="677"/>
      <c r="O235" s="677"/>
    </row>
    <row r="236" spans="1:15" ht="15" customHeight="1">
      <c r="B236" s="745"/>
      <c r="C236" s="744"/>
      <c r="D236" s="757"/>
      <c r="E236" s="757"/>
      <c r="F236" s="757"/>
      <c r="G236" s="757"/>
      <c r="H236" s="55"/>
      <c r="M236" s="677"/>
      <c r="N236" s="677"/>
      <c r="O236" s="677"/>
    </row>
    <row r="237" spans="1:15" ht="15" customHeight="1">
      <c r="B237" s="747"/>
      <c r="C237" s="760"/>
      <c r="D237" s="760"/>
      <c r="E237" s="760"/>
      <c r="F237" s="760"/>
      <c r="G237" s="760"/>
      <c r="H237" s="428"/>
      <c r="M237" s="677"/>
      <c r="N237" s="677"/>
      <c r="O237" s="677"/>
    </row>
    <row r="238" spans="1:15" ht="15" customHeight="1">
      <c r="B238" s="751"/>
      <c r="C238" s="752"/>
      <c r="D238" s="752"/>
      <c r="E238" s="752"/>
      <c r="F238" s="441" t="s">
        <v>19</v>
      </c>
      <c r="G238" s="753"/>
      <c r="H238" s="417">
        <f>SUM(H235:H237)</f>
        <v>0</v>
      </c>
      <c r="M238" s="677"/>
      <c r="N238" s="677"/>
      <c r="O238" s="677"/>
    </row>
    <row r="239" spans="1:15" ht="15" customHeight="1">
      <c r="B239" s="761"/>
      <c r="C239" s="762"/>
      <c r="D239" s="752"/>
      <c r="E239" s="752"/>
      <c r="F239" s="752"/>
      <c r="G239" s="752"/>
      <c r="H239" s="439"/>
      <c r="M239" s="677"/>
      <c r="N239" s="677"/>
      <c r="O239" s="677"/>
    </row>
    <row r="240" spans="1:15" s="677" customFormat="1" ht="15" customHeight="1">
      <c r="A240" s="728"/>
      <c r="B240" s="684" t="s">
        <v>20</v>
      </c>
      <c r="C240" s="910" t="s">
        <v>21</v>
      </c>
      <c r="D240" s="911"/>
      <c r="E240" s="911"/>
      <c r="F240" s="911"/>
      <c r="G240" s="912"/>
      <c r="H240" s="603">
        <f>H238+H234+H225</f>
        <v>429800.4</v>
      </c>
    </row>
    <row r="241" spans="1:8" s="677" customFormat="1" ht="15" customHeight="1">
      <c r="A241" s="728"/>
      <c r="B241" s="684" t="s">
        <v>22</v>
      </c>
      <c r="C241" s="913" t="s">
        <v>993</v>
      </c>
      <c r="D241" s="914"/>
      <c r="E241" s="915"/>
      <c r="F241" s="729">
        <v>0.05</v>
      </c>
      <c r="G241" s="730" t="s">
        <v>44</v>
      </c>
      <c r="H241" s="603">
        <f>H240*F241</f>
        <v>21490.020000000004</v>
      </c>
    </row>
    <row r="242" spans="1:8" s="677" customFormat="1" ht="15" customHeight="1">
      <c r="A242" s="728"/>
      <c r="B242" s="684" t="s">
        <v>24</v>
      </c>
      <c r="C242" s="913" t="s">
        <v>339</v>
      </c>
      <c r="D242" s="914"/>
      <c r="E242" s="915"/>
      <c r="F242" s="729">
        <v>0.05</v>
      </c>
      <c r="G242" s="730" t="s">
        <v>44</v>
      </c>
      <c r="H242" s="603">
        <f>H240*F242</f>
        <v>21490.020000000004</v>
      </c>
    </row>
    <row r="243" spans="1:8" s="677" customFormat="1" ht="15" customHeight="1">
      <c r="A243" s="728"/>
      <c r="B243" s="684" t="s">
        <v>27</v>
      </c>
      <c r="C243" s="916" t="s">
        <v>45</v>
      </c>
      <c r="D243" s="917"/>
      <c r="E243" s="917"/>
      <c r="F243" s="917"/>
      <c r="G243" s="918"/>
      <c r="H243" s="731">
        <f>SUM(H240:H242)</f>
        <v>472780.44000000006</v>
      </c>
    </row>
    <row r="244" spans="1:8" ht="15" customHeight="1"/>
    <row r="245" spans="1:8" ht="15" customHeight="1">
      <c r="A245" s="682" t="s">
        <v>941</v>
      </c>
      <c r="B245" s="678"/>
      <c r="C245" s="682" t="s">
        <v>935</v>
      </c>
      <c r="D245" s="682"/>
      <c r="E245" s="682"/>
      <c r="G245" s="683"/>
      <c r="H245" s="678"/>
    </row>
    <row r="246" spans="1:8" ht="31.5">
      <c r="A246" s="678"/>
      <c r="B246" s="684" t="s">
        <v>0</v>
      </c>
      <c r="C246" s="684" t="s">
        <v>1</v>
      </c>
      <c r="D246" s="684" t="s">
        <v>2</v>
      </c>
      <c r="E246" s="684" t="s">
        <v>3</v>
      </c>
      <c r="F246" s="684" t="s">
        <v>4</v>
      </c>
      <c r="G246" s="685" t="s">
        <v>321</v>
      </c>
      <c r="H246" s="685" t="s">
        <v>322</v>
      </c>
    </row>
    <row r="247" spans="1:8" ht="15" customHeight="1">
      <c r="A247" s="678"/>
      <c r="B247" s="686" t="s">
        <v>5</v>
      </c>
      <c r="C247" s="687" t="s">
        <v>6</v>
      </c>
      <c r="D247" s="688"/>
      <c r="E247" s="688"/>
      <c r="F247" s="689"/>
      <c r="G247" s="690"/>
      <c r="H247" s="689"/>
    </row>
    <row r="248" spans="1:8" ht="15" customHeight="1">
      <c r="A248" s="678"/>
      <c r="B248" s="704"/>
      <c r="C248" s="735"/>
      <c r="D248" s="736"/>
      <c r="E248" s="704"/>
      <c r="F248" s="737"/>
      <c r="G248" s="273"/>
      <c r="H248" s="197"/>
    </row>
    <row r="249" spans="1:8" ht="15" customHeight="1">
      <c r="A249" s="678"/>
      <c r="B249" s="691"/>
      <c r="C249" s="692"/>
      <c r="D249" s="693"/>
      <c r="E249" s="691"/>
      <c r="F249" s="694"/>
      <c r="G249" s="275"/>
      <c r="H249" s="230"/>
    </row>
    <row r="250" spans="1:8" ht="15" customHeight="1">
      <c r="A250" s="678"/>
      <c r="B250" s="695"/>
      <c r="C250" s="696"/>
      <c r="D250" s="697"/>
      <c r="E250" s="698"/>
      <c r="F250" s="465" t="s">
        <v>49</v>
      </c>
      <c r="G250" s="463"/>
      <c r="H250" s="313">
        <f>SUM(H248:H249)</f>
        <v>0</v>
      </c>
    </row>
    <row r="251" spans="1:8" ht="15" customHeight="1">
      <c r="A251" s="678"/>
      <c r="B251" s="699" t="s">
        <v>13</v>
      </c>
      <c r="C251" s="700" t="s">
        <v>14</v>
      </c>
      <c r="D251" s="701"/>
      <c r="E251" s="702"/>
      <c r="F251" s="703"/>
      <c r="G251" s="274"/>
      <c r="H251" s="213"/>
    </row>
    <row r="252" spans="1:8" ht="15" customHeight="1">
      <c r="A252" s="678"/>
      <c r="B252" s="704"/>
      <c r="C252" s="705" t="s">
        <v>936</v>
      </c>
      <c r="D252" s="706"/>
      <c r="E252" s="704" t="s">
        <v>62</v>
      </c>
      <c r="F252" s="477">
        <f>26.94*1.24</f>
        <v>33.4056</v>
      </c>
      <c r="G252" s="708">
        <f>+$H$468</f>
        <v>19080</v>
      </c>
      <c r="H252" s="197">
        <f>G252*F252</f>
        <v>637378.848</v>
      </c>
    </row>
    <row r="253" spans="1:8" ht="15" customHeight="1">
      <c r="A253" s="678"/>
      <c r="B253" s="704"/>
      <c r="C253" s="705" t="s">
        <v>1131</v>
      </c>
      <c r="D253" s="706"/>
      <c r="E253" s="704" t="s">
        <v>62</v>
      </c>
      <c r="F253" s="478">
        <f>80.22*0.905</f>
        <v>72.599100000000007</v>
      </c>
      <c r="G253" s="708">
        <f>+$H$468</f>
        <v>19080</v>
      </c>
      <c r="H253" s="197">
        <f t="shared" ref="H253:H260" si="12">G253*F253</f>
        <v>1385190.8280000002</v>
      </c>
    </row>
    <row r="254" spans="1:8" ht="15" customHeight="1">
      <c r="A254" s="678"/>
      <c r="B254" s="704"/>
      <c r="C254" s="705" t="s">
        <v>937</v>
      </c>
      <c r="D254" s="706"/>
      <c r="E254" s="704" t="s">
        <v>62</v>
      </c>
      <c r="F254" s="478">
        <f>+SUM(F252:F253)+F256</f>
        <v>112.00470000000001</v>
      </c>
      <c r="G254" s="419">
        <f>+'DEVISI 4'!$H$293/100</f>
        <v>365.85</v>
      </c>
      <c r="H254" s="197">
        <f t="shared" si="12"/>
        <v>40976.919495000009</v>
      </c>
    </row>
    <row r="255" spans="1:8" ht="15" customHeight="1">
      <c r="A255" s="678"/>
      <c r="B255" s="704"/>
      <c r="C255" s="705" t="s">
        <v>942</v>
      </c>
      <c r="D255" s="706"/>
      <c r="E255" s="704" t="s">
        <v>85</v>
      </c>
      <c r="F255" s="478">
        <v>2</v>
      </c>
      <c r="G255" s="419">
        <f>+'BAHAN+UPAH'!$F$42</f>
        <v>100000</v>
      </c>
      <c r="H255" s="197">
        <f t="shared" si="12"/>
        <v>200000</v>
      </c>
    </row>
    <row r="256" spans="1:8" ht="15" customHeight="1">
      <c r="A256" s="678"/>
      <c r="B256" s="704"/>
      <c r="C256" s="705" t="s">
        <v>1064</v>
      </c>
      <c r="D256" s="706"/>
      <c r="E256" s="704" t="s">
        <v>62</v>
      </c>
      <c r="F256" s="478">
        <f>0.5*2*6</f>
        <v>6</v>
      </c>
      <c r="G256" s="708">
        <f>+$H$468</f>
        <v>19080</v>
      </c>
      <c r="H256" s="197">
        <f t="shared" si="12"/>
        <v>114480</v>
      </c>
    </row>
    <row r="257" spans="1:8" ht="15" customHeight="1">
      <c r="A257" s="678"/>
      <c r="B257" s="704"/>
      <c r="C257" s="705" t="s">
        <v>938</v>
      </c>
      <c r="D257" s="706"/>
      <c r="E257" s="704" t="s">
        <v>85</v>
      </c>
      <c r="F257" s="478">
        <v>2</v>
      </c>
      <c r="G257" s="419">
        <f>+'BAHAN+UPAH'!$F$43</f>
        <v>150000</v>
      </c>
      <c r="H257" s="197">
        <f t="shared" si="12"/>
        <v>300000</v>
      </c>
    </row>
    <row r="258" spans="1:8" ht="15" customHeight="1">
      <c r="A258" s="678"/>
      <c r="B258" s="704"/>
      <c r="C258" s="705" t="s">
        <v>939</v>
      </c>
      <c r="D258" s="706"/>
      <c r="E258" s="704" t="s">
        <v>175</v>
      </c>
      <c r="F258" s="478">
        <v>2</v>
      </c>
      <c r="G258" s="419">
        <f>+'BAHAN+UPAH'!$F$44</f>
        <v>250000</v>
      </c>
      <c r="H258" s="197">
        <f t="shared" si="12"/>
        <v>500000</v>
      </c>
    </row>
    <row r="259" spans="1:8" ht="15" customHeight="1">
      <c r="A259" s="678"/>
      <c r="B259" s="704"/>
      <c r="C259" s="705" t="s">
        <v>1034</v>
      </c>
      <c r="D259" s="706"/>
      <c r="E259" s="704" t="s">
        <v>159</v>
      </c>
      <c r="F259" s="478">
        <f>+(26.94*0.04*4)+(80.22*0.06*2)</f>
        <v>13.936800000000002</v>
      </c>
      <c r="G259" s="419">
        <f>+'DEVISI 4'!$H$400</f>
        <v>164584.6</v>
      </c>
      <c r="H259" s="197">
        <f t="shared" si="12"/>
        <v>2293782.6532800002</v>
      </c>
    </row>
    <row r="260" spans="1:8" ht="15" customHeight="1">
      <c r="A260" s="678"/>
      <c r="B260" s="704"/>
      <c r="C260" s="705" t="s">
        <v>1044</v>
      </c>
      <c r="D260" s="706"/>
      <c r="E260" s="704" t="s">
        <v>159</v>
      </c>
      <c r="F260" s="478">
        <v>4.5599999999999996</v>
      </c>
      <c r="G260" s="419">
        <f>+$H$493</f>
        <v>244740</v>
      </c>
      <c r="H260" s="197">
        <f t="shared" si="12"/>
        <v>1116014.3999999999</v>
      </c>
    </row>
    <row r="261" spans="1:8" ht="15" customHeight="1">
      <c r="A261" s="678"/>
      <c r="B261" s="704"/>
      <c r="C261" s="705" t="s">
        <v>940</v>
      </c>
      <c r="D261" s="706"/>
      <c r="E261" s="704"/>
      <c r="F261" s="478">
        <v>0.05</v>
      </c>
      <c r="G261" s="419">
        <f>+SUM(H252:H260)</f>
        <v>6587823.6487750001</v>
      </c>
      <c r="H261" s="197">
        <f>+F261*G261</f>
        <v>329391.18243875005</v>
      </c>
    </row>
    <row r="262" spans="1:8" ht="15" customHeight="1">
      <c r="A262" s="678"/>
      <c r="B262" s="691"/>
      <c r="C262" s="692"/>
      <c r="D262" s="710"/>
      <c r="E262" s="691"/>
      <c r="F262" s="738"/>
      <c r="G262" s="275"/>
      <c r="H262" s="230"/>
    </row>
    <row r="263" spans="1:8" ht="15" customHeight="1">
      <c r="A263" s="678"/>
      <c r="B263" s="695"/>
      <c r="C263" s="712"/>
      <c r="D263" s="698"/>
      <c r="E263" s="696"/>
      <c r="F263" s="466" t="s">
        <v>16</v>
      </c>
      <c r="G263" s="463"/>
      <c r="H263" s="313">
        <f>SUM(H252:H262)</f>
        <v>6917214.8312137499</v>
      </c>
    </row>
    <row r="264" spans="1:8" ht="15" customHeight="1">
      <c r="A264" s="678"/>
      <c r="B264" s="699" t="s">
        <v>17</v>
      </c>
      <c r="C264" s="713" t="s">
        <v>18</v>
      </c>
      <c r="D264" s="702"/>
      <c r="E264" s="714"/>
      <c r="F264" s="715"/>
      <c r="G264" s="274"/>
      <c r="H264" s="213"/>
    </row>
    <row r="265" spans="1:8" ht="15" customHeight="1">
      <c r="A265" s="678"/>
      <c r="B265" s="716"/>
      <c r="C265" s="717"/>
      <c r="D265" s="718"/>
      <c r="E265" s="719"/>
      <c r="F265" s="720"/>
      <c r="G265" s="602"/>
      <c r="H265" s="263"/>
    </row>
    <row r="266" spans="1:8" ht="15" customHeight="1">
      <c r="A266" s="678"/>
      <c r="B266" s="691"/>
      <c r="C266" s="721"/>
      <c r="D266" s="691"/>
      <c r="E266" s="693"/>
      <c r="F266" s="722"/>
      <c r="G266" s="275"/>
      <c r="H266" s="230"/>
    </row>
    <row r="267" spans="1:8" ht="15" customHeight="1">
      <c r="A267" s="678"/>
      <c r="B267" s="695"/>
      <c r="C267" s="723"/>
      <c r="D267" s="698"/>
      <c r="E267" s="696"/>
      <c r="F267" s="466" t="s">
        <v>19</v>
      </c>
      <c r="G267" s="463"/>
      <c r="H267" s="313">
        <v>0</v>
      </c>
    </row>
    <row r="268" spans="1:8" ht="15" customHeight="1">
      <c r="A268" s="678"/>
      <c r="B268" s="724"/>
      <c r="C268" s="725"/>
      <c r="D268" s="698"/>
      <c r="E268" s="696"/>
      <c r="F268" s="462"/>
      <c r="G268" s="462"/>
      <c r="H268" s="449"/>
    </row>
    <row r="269" spans="1:8" s="677" customFormat="1" ht="15" customHeight="1">
      <c r="A269" s="728"/>
      <c r="B269" s="684" t="s">
        <v>20</v>
      </c>
      <c r="C269" s="910" t="s">
        <v>21</v>
      </c>
      <c r="D269" s="911"/>
      <c r="E269" s="911"/>
      <c r="F269" s="911"/>
      <c r="G269" s="912"/>
      <c r="H269" s="603">
        <f>H267+H263+H250</f>
        <v>6917214.8312137499</v>
      </c>
    </row>
    <row r="270" spans="1:8" s="677" customFormat="1" ht="15" customHeight="1">
      <c r="A270" s="728"/>
      <c r="B270" s="684" t="s">
        <v>22</v>
      </c>
      <c r="C270" s="913" t="s">
        <v>993</v>
      </c>
      <c r="D270" s="914"/>
      <c r="E270" s="915"/>
      <c r="F270" s="729">
        <v>0.05</v>
      </c>
      <c r="G270" s="730" t="s">
        <v>44</v>
      </c>
      <c r="H270" s="603">
        <f>H269*F270</f>
        <v>345860.74156068754</v>
      </c>
    </row>
    <row r="271" spans="1:8" s="677" customFormat="1" ht="15" customHeight="1">
      <c r="A271" s="728"/>
      <c r="B271" s="684" t="s">
        <v>24</v>
      </c>
      <c r="C271" s="913" t="s">
        <v>339</v>
      </c>
      <c r="D271" s="914"/>
      <c r="E271" s="915"/>
      <c r="F271" s="729">
        <v>0.05</v>
      </c>
      <c r="G271" s="730" t="s">
        <v>44</v>
      </c>
      <c r="H271" s="603">
        <f>H269*F271</f>
        <v>345860.74156068754</v>
      </c>
    </row>
    <row r="272" spans="1:8" s="677" customFormat="1" ht="15" customHeight="1">
      <c r="A272" s="728"/>
      <c r="B272" s="684" t="s">
        <v>27</v>
      </c>
      <c r="C272" s="916" t="s">
        <v>45</v>
      </c>
      <c r="D272" s="917"/>
      <c r="E272" s="917"/>
      <c r="F272" s="917"/>
      <c r="G272" s="918"/>
      <c r="H272" s="731">
        <f>SUM(H269:H271)</f>
        <v>7608936.3143351246</v>
      </c>
    </row>
    <row r="273" spans="1:8" ht="15" customHeight="1">
      <c r="A273" s="678"/>
      <c r="B273" s="732"/>
      <c r="C273" s="733"/>
      <c r="D273" s="680"/>
      <c r="E273" s="678"/>
      <c r="F273" s="681"/>
      <c r="G273" s="271"/>
      <c r="H273" s="314"/>
    </row>
    <row r="274" spans="1:8" ht="15" customHeight="1">
      <c r="A274" s="682" t="s">
        <v>947</v>
      </c>
      <c r="B274" s="678"/>
      <c r="C274" s="682" t="s">
        <v>948</v>
      </c>
      <c r="D274" s="682"/>
      <c r="E274" s="682"/>
      <c r="G274" s="683"/>
      <c r="H274" s="678"/>
    </row>
    <row r="275" spans="1:8" ht="31.5">
      <c r="A275" s="678"/>
      <c r="B275" s="684" t="s">
        <v>0</v>
      </c>
      <c r="C275" s="684" t="s">
        <v>1</v>
      </c>
      <c r="D275" s="684" t="s">
        <v>2</v>
      </c>
      <c r="E275" s="684" t="s">
        <v>3</v>
      </c>
      <c r="F275" s="684" t="s">
        <v>4</v>
      </c>
      <c r="G275" s="685" t="s">
        <v>321</v>
      </c>
      <c r="H275" s="685" t="s">
        <v>322</v>
      </c>
    </row>
    <row r="276" spans="1:8" ht="15" customHeight="1">
      <c r="A276" s="678"/>
      <c r="B276" s="686" t="s">
        <v>5</v>
      </c>
      <c r="C276" s="687" t="s">
        <v>6</v>
      </c>
      <c r="D276" s="688"/>
      <c r="E276" s="688"/>
      <c r="F276" s="689"/>
      <c r="G276" s="690"/>
      <c r="H276" s="689"/>
    </row>
    <row r="277" spans="1:8" ht="15" customHeight="1">
      <c r="A277" s="678"/>
      <c r="B277" s="704"/>
      <c r="C277" s="735"/>
      <c r="D277" s="736"/>
      <c r="E277" s="704"/>
      <c r="F277" s="737"/>
      <c r="G277" s="273"/>
      <c r="H277" s="197"/>
    </row>
    <row r="278" spans="1:8" ht="15" customHeight="1">
      <c r="A278" s="678"/>
      <c r="B278" s="691"/>
      <c r="C278" s="692"/>
      <c r="D278" s="693"/>
      <c r="E278" s="691"/>
      <c r="F278" s="694"/>
      <c r="G278" s="275"/>
      <c r="H278" s="230"/>
    </row>
    <row r="279" spans="1:8" ht="15" customHeight="1">
      <c r="A279" s="678"/>
      <c r="B279" s="695"/>
      <c r="C279" s="696"/>
      <c r="D279" s="697"/>
      <c r="E279" s="698"/>
      <c r="F279" s="465" t="s">
        <v>49</v>
      </c>
      <c r="G279" s="463"/>
      <c r="H279" s="313">
        <f>SUM(H277:H278)</f>
        <v>0</v>
      </c>
    </row>
    <row r="280" spans="1:8" ht="15" customHeight="1">
      <c r="A280" s="678"/>
      <c r="B280" s="699" t="s">
        <v>13</v>
      </c>
      <c r="C280" s="700" t="s">
        <v>14</v>
      </c>
      <c r="D280" s="701"/>
      <c r="E280" s="702"/>
      <c r="F280" s="703"/>
      <c r="G280" s="274"/>
      <c r="H280" s="213"/>
    </row>
    <row r="281" spans="1:8" ht="15" customHeight="1">
      <c r="A281" s="678"/>
      <c r="B281" s="704"/>
      <c r="C281" s="705" t="s">
        <v>936</v>
      </c>
      <c r="D281" s="706"/>
      <c r="E281" s="704" t="s">
        <v>62</v>
      </c>
      <c r="F281" s="477">
        <f>+((1.25*2)+(1.2*4)+(1.22*3)+1.55)*1.24</f>
        <v>15.512400000000001</v>
      </c>
      <c r="G281" s="708">
        <f t="shared" ref="G281:G282" si="13">+$H$468</f>
        <v>19080</v>
      </c>
      <c r="H281" s="197">
        <f>G281*F281</f>
        <v>295976.592</v>
      </c>
    </row>
    <row r="282" spans="1:8" ht="15" customHeight="1">
      <c r="A282" s="678"/>
      <c r="B282" s="704"/>
      <c r="C282" s="705" t="s">
        <v>1131</v>
      </c>
      <c r="D282" s="706"/>
      <c r="E282" s="704" t="s">
        <v>62</v>
      </c>
      <c r="F282" s="478">
        <f>+((0.15*10)+(1.38)+(0.9*10))*0.905</f>
        <v>10.7514</v>
      </c>
      <c r="G282" s="708">
        <f t="shared" si="13"/>
        <v>19080</v>
      </c>
      <c r="H282" s="197">
        <f t="shared" ref="H282:H287" si="14">G282*F282</f>
        <v>205136.712</v>
      </c>
    </row>
    <row r="283" spans="1:8" ht="15" customHeight="1">
      <c r="A283" s="678"/>
      <c r="B283" s="704"/>
      <c r="C283" s="705" t="s">
        <v>937</v>
      </c>
      <c r="D283" s="706"/>
      <c r="E283" s="704" t="s">
        <v>62</v>
      </c>
      <c r="F283" s="478">
        <f>+SUM(F281:F282)</f>
        <v>26.263800000000003</v>
      </c>
      <c r="G283" s="419">
        <f>+'DEVISI 4'!$H$293/100</f>
        <v>365.85</v>
      </c>
      <c r="H283" s="197">
        <f t="shared" si="14"/>
        <v>9608.6112300000023</v>
      </c>
    </row>
    <row r="284" spans="1:8" ht="15" customHeight="1">
      <c r="A284" s="678"/>
      <c r="B284" s="704"/>
      <c r="C284" s="705" t="s">
        <v>938</v>
      </c>
      <c r="D284" s="706"/>
      <c r="E284" s="704" t="s">
        <v>85</v>
      </c>
      <c r="F284" s="478">
        <v>4</v>
      </c>
      <c r="G284" s="419">
        <f>+'BAHAN+UPAH'!$F$43</f>
        <v>150000</v>
      </c>
      <c r="H284" s="197">
        <f t="shared" si="14"/>
        <v>600000</v>
      </c>
    </row>
    <row r="285" spans="1:8" ht="15" customHeight="1">
      <c r="A285" s="678"/>
      <c r="B285" s="704"/>
      <c r="C285" s="705" t="s">
        <v>939</v>
      </c>
      <c r="D285" s="706"/>
      <c r="E285" s="704" t="s">
        <v>175</v>
      </c>
      <c r="F285" s="478">
        <v>2</v>
      </c>
      <c r="G285" s="419">
        <f>+'BAHAN+UPAH'!$F$44</f>
        <v>250000</v>
      </c>
      <c r="H285" s="197">
        <f t="shared" si="14"/>
        <v>500000</v>
      </c>
    </row>
    <row r="286" spans="1:8" ht="15" customHeight="1">
      <c r="A286" s="678"/>
      <c r="B286" s="704"/>
      <c r="C286" s="705" t="s">
        <v>1034</v>
      </c>
      <c r="D286" s="706"/>
      <c r="E286" s="704" t="s">
        <v>159</v>
      </c>
      <c r="F286" s="478">
        <f>+(((1.25*2)+(1.2*4)+(1.22*3)+1.55)*0.04*4)+(((0.15*10)+(1.38)+(0.9*10))*0.06*2)</f>
        <v>3.4272</v>
      </c>
      <c r="G286" s="419">
        <f>+'DEVISI 4'!$H$400</f>
        <v>164584.6</v>
      </c>
      <c r="H286" s="197">
        <f t="shared" si="14"/>
        <v>564064.34112</v>
      </c>
    </row>
    <row r="287" spans="1:8" ht="15" customHeight="1">
      <c r="A287" s="678"/>
      <c r="B287" s="704"/>
      <c r="C287" s="705" t="s">
        <v>1044</v>
      </c>
      <c r="D287" s="706"/>
      <c r="E287" s="704" t="s">
        <v>159</v>
      </c>
      <c r="F287" s="478">
        <v>0.96</v>
      </c>
      <c r="G287" s="419">
        <f>+$H$493</f>
        <v>244740</v>
      </c>
      <c r="H287" s="197">
        <f t="shared" si="14"/>
        <v>234950.39999999999</v>
      </c>
    </row>
    <row r="288" spans="1:8" ht="15" customHeight="1">
      <c r="A288" s="678"/>
      <c r="B288" s="704"/>
      <c r="C288" s="705" t="s">
        <v>940</v>
      </c>
      <c r="D288" s="706"/>
      <c r="E288" s="704"/>
      <c r="F288" s="478">
        <v>0.05</v>
      </c>
      <c r="G288" s="419">
        <f>+SUM(H281:H287)</f>
        <v>2409736.6563499998</v>
      </c>
      <c r="H288" s="197">
        <f>+F288*G288</f>
        <v>120486.83281749999</v>
      </c>
    </row>
    <row r="289" spans="1:12" ht="15" customHeight="1">
      <c r="A289" s="678"/>
      <c r="B289" s="691"/>
      <c r="C289" s="692"/>
      <c r="D289" s="710"/>
      <c r="E289" s="691"/>
      <c r="F289" s="738"/>
      <c r="G289" s="275"/>
      <c r="H289" s="230"/>
    </row>
    <row r="290" spans="1:12" ht="15" customHeight="1">
      <c r="A290" s="678"/>
      <c r="B290" s="695"/>
      <c r="C290" s="712"/>
      <c r="D290" s="698"/>
      <c r="E290" s="696"/>
      <c r="F290" s="466" t="s">
        <v>16</v>
      </c>
      <c r="G290" s="463"/>
      <c r="H290" s="313">
        <f>SUM(H281:H289)</f>
        <v>2530223.4891674998</v>
      </c>
    </row>
    <row r="291" spans="1:12" ht="15" customHeight="1">
      <c r="A291" s="678"/>
      <c r="B291" s="699" t="s">
        <v>17</v>
      </c>
      <c r="C291" s="713" t="s">
        <v>18</v>
      </c>
      <c r="D291" s="702"/>
      <c r="E291" s="714"/>
      <c r="F291" s="715"/>
      <c r="G291" s="274"/>
      <c r="H291" s="213"/>
    </row>
    <row r="292" spans="1:12" ht="15" customHeight="1">
      <c r="A292" s="678"/>
      <c r="B292" s="716"/>
      <c r="C292" s="717"/>
      <c r="D292" s="718"/>
      <c r="E292" s="719"/>
      <c r="F292" s="720"/>
      <c r="G292" s="602"/>
      <c r="H292" s="263"/>
    </row>
    <row r="293" spans="1:12" ht="15" customHeight="1">
      <c r="A293" s="678"/>
      <c r="B293" s="691"/>
      <c r="C293" s="721"/>
      <c r="D293" s="691"/>
      <c r="E293" s="693"/>
      <c r="F293" s="722"/>
      <c r="G293" s="275"/>
      <c r="H293" s="230"/>
    </row>
    <row r="294" spans="1:12" ht="15" customHeight="1">
      <c r="A294" s="678"/>
      <c r="B294" s="695"/>
      <c r="C294" s="723"/>
      <c r="D294" s="698"/>
      <c r="E294" s="696"/>
      <c r="F294" s="466" t="s">
        <v>19</v>
      </c>
      <c r="G294" s="463"/>
      <c r="H294" s="313">
        <v>0</v>
      </c>
    </row>
    <row r="295" spans="1:12" ht="15" customHeight="1">
      <c r="A295" s="678"/>
      <c r="B295" s="724"/>
      <c r="C295" s="725"/>
      <c r="D295" s="698"/>
      <c r="E295" s="696"/>
      <c r="F295" s="462"/>
      <c r="G295" s="462"/>
      <c r="H295" s="449"/>
    </row>
    <row r="296" spans="1:12" s="677" customFormat="1" ht="15" customHeight="1">
      <c r="A296" s="728"/>
      <c r="B296" s="684" t="s">
        <v>20</v>
      </c>
      <c r="C296" s="910" t="s">
        <v>21</v>
      </c>
      <c r="D296" s="911"/>
      <c r="E296" s="911"/>
      <c r="F296" s="911"/>
      <c r="G296" s="912"/>
      <c r="H296" s="603">
        <f>H294+H290+H279</f>
        <v>2530223.4891674998</v>
      </c>
    </row>
    <row r="297" spans="1:12" s="677" customFormat="1" ht="15" customHeight="1">
      <c r="A297" s="728"/>
      <c r="B297" s="684" t="s">
        <v>22</v>
      </c>
      <c r="C297" s="913" t="s">
        <v>993</v>
      </c>
      <c r="D297" s="914"/>
      <c r="E297" s="915"/>
      <c r="F297" s="729">
        <v>0.05</v>
      </c>
      <c r="G297" s="730" t="s">
        <v>44</v>
      </c>
      <c r="H297" s="603">
        <f>H296*F297</f>
        <v>126511.174458375</v>
      </c>
    </row>
    <row r="298" spans="1:12" s="677" customFormat="1" ht="15" customHeight="1">
      <c r="A298" s="728"/>
      <c r="B298" s="684" t="s">
        <v>24</v>
      </c>
      <c r="C298" s="913" t="s">
        <v>339</v>
      </c>
      <c r="D298" s="914"/>
      <c r="E298" s="915"/>
      <c r="F298" s="729">
        <v>0.05</v>
      </c>
      <c r="G298" s="730" t="s">
        <v>44</v>
      </c>
      <c r="H298" s="603">
        <f>H296*F298</f>
        <v>126511.174458375</v>
      </c>
    </row>
    <row r="299" spans="1:12" s="677" customFormat="1" ht="15" customHeight="1">
      <c r="A299" s="728"/>
      <c r="B299" s="684" t="s">
        <v>27</v>
      </c>
      <c r="C299" s="916" t="s">
        <v>45</v>
      </c>
      <c r="D299" s="917"/>
      <c r="E299" s="917"/>
      <c r="F299" s="917"/>
      <c r="G299" s="918"/>
      <c r="H299" s="731">
        <f>SUM(H296:H298)</f>
        <v>2783245.8380842502</v>
      </c>
    </row>
    <row r="300" spans="1:12" ht="15" customHeight="1">
      <c r="A300" s="678"/>
      <c r="B300" s="732"/>
      <c r="C300" s="733"/>
      <c r="D300" s="680"/>
      <c r="E300" s="678"/>
      <c r="F300" s="681"/>
      <c r="G300" s="271"/>
      <c r="H300" s="314"/>
    </row>
    <row r="301" spans="1:12" ht="18">
      <c r="A301" s="682" t="s">
        <v>949</v>
      </c>
      <c r="C301" s="682" t="s">
        <v>954</v>
      </c>
      <c r="L301" s="734"/>
    </row>
    <row r="302" spans="1:12" ht="31.5">
      <c r="A302" s="728"/>
      <c r="B302" s="684" t="s">
        <v>0</v>
      </c>
      <c r="C302" s="684" t="s">
        <v>1</v>
      </c>
      <c r="D302" s="684" t="s">
        <v>2</v>
      </c>
      <c r="E302" s="684" t="s">
        <v>3</v>
      </c>
      <c r="F302" s="684" t="s">
        <v>4</v>
      </c>
      <c r="G302" s="685" t="s">
        <v>321</v>
      </c>
      <c r="H302" s="685" t="s">
        <v>322</v>
      </c>
      <c r="L302" s="734"/>
    </row>
    <row r="303" spans="1:12" ht="15" customHeight="1">
      <c r="A303" s="728"/>
      <c r="B303" s="740" t="s">
        <v>5</v>
      </c>
      <c r="C303" s="741" t="s">
        <v>6</v>
      </c>
      <c r="D303" s="742"/>
      <c r="E303" s="742"/>
      <c r="F303" s="742"/>
      <c r="G303" s="742"/>
      <c r="H303" s="742"/>
      <c r="L303" s="734"/>
    </row>
    <row r="304" spans="1:12" ht="15" customHeight="1">
      <c r="A304" s="728"/>
      <c r="B304" s="743"/>
      <c r="C304" s="744" t="s">
        <v>7</v>
      </c>
      <c r="D304" s="745" t="s">
        <v>8</v>
      </c>
      <c r="E304" s="745" t="s">
        <v>9</v>
      </c>
      <c r="F304" s="746">
        <v>0.3</v>
      </c>
      <c r="G304" s="281">
        <f>'BAHAN+UPAH'!$F$65</f>
        <v>85000</v>
      </c>
      <c r="H304" s="281">
        <f>G304*F304</f>
        <v>25500</v>
      </c>
      <c r="L304" s="734"/>
    </row>
    <row r="305" spans="1:12" ht="15" customHeight="1">
      <c r="A305" s="728"/>
      <c r="B305" s="743"/>
      <c r="C305" s="744" t="s">
        <v>10</v>
      </c>
      <c r="D305" s="745" t="s">
        <v>25</v>
      </c>
      <c r="E305" s="745" t="s">
        <v>9</v>
      </c>
      <c r="F305" s="746">
        <v>0.01</v>
      </c>
      <c r="G305" s="281">
        <f>'BAHAN+UPAH'!$F$70</f>
        <v>140000</v>
      </c>
      <c r="H305" s="281">
        <f>G305*F305</f>
        <v>1400</v>
      </c>
      <c r="L305" s="734"/>
    </row>
    <row r="306" spans="1:12" ht="15" customHeight="1">
      <c r="A306" s="728"/>
      <c r="B306" s="747"/>
      <c r="C306" s="748"/>
      <c r="D306" s="749"/>
      <c r="E306" s="749"/>
      <c r="F306" s="750"/>
      <c r="G306" s="438"/>
      <c r="H306" s="428"/>
      <c r="L306" s="734"/>
    </row>
    <row r="307" spans="1:12" ht="15" customHeight="1">
      <c r="A307" s="728"/>
      <c r="B307" s="751"/>
      <c r="C307" s="752"/>
      <c r="D307" s="752"/>
      <c r="E307" s="752"/>
      <c r="F307" s="440" t="s">
        <v>49</v>
      </c>
      <c r="G307" s="753"/>
      <c r="H307" s="416">
        <f>SUM(H304:H306)</f>
        <v>26900</v>
      </c>
      <c r="L307" s="734"/>
    </row>
    <row r="308" spans="1:12" ht="15" customHeight="1">
      <c r="A308" s="728"/>
      <c r="B308" s="754" t="s">
        <v>13</v>
      </c>
      <c r="C308" s="755" t="s">
        <v>14</v>
      </c>
      <c r="D308" s="756"/>
      <c r="E308" s="756"/>
      <c r="F308" s="756"/>
      <c r="G308" s="756"/>
      <c r="H308" s="54"/>
      <c r="L308" s="734"/>
    </row>
    <row r="309" spans="1:12" ht="15" customHeight="1">
      <c r="A309" s="728"/>
      <c r="B309" s="745"/>
      <c r="C309" s="744" t="s">
        <v>955</v>
      </c>
      <c r="D309" s="757"/>
      <c r="E309" s="743" t="s">
        <v>47</v>
      </c>
      <c r="F309" s="781">
        <v>1.2</v>
      </c>
      <c r="G309" s="281">
        <f>+'BAHAN+UPAH'!$F$9</f>
        <v>110000</v>
      </c>
      <c r="H309" s="281">
        <f>G309*F309</f>
        <v>132000</v>
      </c>
      <c r="L309" s="734"/>
    </row>
    <row r="310" spans="1:12" ht="15" customHeight="1">
      <c r="A310" s="728"/>
      <c r="B310" s="749"/>
      <c r="C310" s="748"/>
      <c r="D310" s="760"/>
      <c r="E310" s="760"/>
      <c r="F310" s="760"/>
      <c r="G310" s="760"/>
      <c r="H310" s="428"/>
      <c r="L310" s="734"/>
    </row>
    <row r="311" spans="1:12" ht="15" customHeight="1">
      <c r="A311" s="728"/>
      <c r="B311" s="751"/>
      <c r="C311" s="752"/>
      <c r="D311" s="752"/>
      <c r="E311" s="752"/>
      <c r="F311" s="441" t="s">
        <v>16</v>
      </c>
      <c r="G311" s="753"/>
      <c r="H311" s="416">
        <f>SUM(H308:H310)</f>
        <v>132000</v>
      </c>
      <c r="L311" s="734"/>
    </row>
    <row r="312" spans="1:12" ht="15" customHeight="1">
      <c r="A312" s="728"/>
      <c r="B312" s="754" t="s">
        <v>17</v>
      </c>
      <c r="C312" s="755" t="s">
        <v>18</v>
      </c>
      <c r="D312" s="756"/>
      <c r="E312" s="756"/>
      <c r="F312" s="756"/>
      <c r="G312" s="756"/>
      <c r="H312" s="54"/>
      <c r="L312" s="734"/>
    </row>
    <row r="313" spans="1:12" ht="15" customHeight="1">
      <c r="A313" s="728"/>
      <c r="B313" s="745"/>
      <c r="C313" s="744"/>
      <c r="D313" s="757"/>
      <c r="E313" s="757"/>
      <c r="F313" s="757"/>
      <c r="G313" s="757"/>
      <c r="H313" s="55"/>
      <c r="L313" s="734"/>
    </row>
    <row r="314" spans="1:12" ht="15" customHeight="1">
      <c r="A314" s="728"/>
      <c r="B314" s="749"/>
      <c r="C314" s="748"/>
      <c r="D314" s="760"/>
      <c r="E314" s="760"/>
      <c r="F314" s="760"/>
      <c r="G314" s="760"/>
      <c r="H314" s="428"/>
      <c r="L314" s="734"/>
    </row>
    <row r="315" spans="1:12" ht="15" customHeight="1">
      <c r="A315" s="728"/>
      <c r="B315" s="751"/>
      <c r="C315" s="752"/>
      <c r="D315" s="752"/>
      <c r="E315" s="752"/>
      <c r="F315" s="441" t="s">
        <v>19</v>
      </c>
      <c r="G315" s="753"/>
      <c r="H315" s="416">
        <f>SUM(H312:H314)</f>
        <v>0</v>
      </c>
      <c r="L315" s="734"/>
    </row>
    <row r="316" spans="1:12" ht="15" customHeight="1">
      <c r="A316" s="728"/>
      <c r="B316" s="761"/>
      <c r="C316" s="782"/>
      <c r="D316" s="783"/>
      <c r="E316" s="783"/>
      <c r="F316" s="783"/>
      <c r="G316" s="783"/>
      <c r="H316" s="439"/>
      <c r="L316" s="734"/>
    </row>
    <row r="317" spans="1:12" s="677" customFormat="1" ht="15" customHeight="1">
      <c r="A317" s="728"/>
      <c r="B317" s="684" t="s">
        <v>20</v>
      </c>
      <c r="C317" s="910" t="s">
        <v>21</v>
      </c>
      <c r="D317" s="911"/>
      <c r="E317" s="911"/>
      <c r="F317" s="911"/>
      <c r="G317" s="912"/>
      <c r="H317" s="603">
        <f>H315+H311+H307</f>
        <v>158900</v>
      </c>
    </row>
    <row r="318" spans="1:12" s="677" customFormat="1" ht="15" customHeight="1">
      <c r="A318" s="728"/>
      <c r="B318" s="684" t="s">
        <v>22</v>
      </c>
      <c r="C318" s="913" t="s">
        <v>993</v>
      </c>
      <c r="D318" s="914"/>
      <c r="E318" s="915"/>
      <c r="F318" s="729">
        <v>0.05</v>
      </c>
      <c r="G318" s="730" t="s">
        <v>44</v>
      </c>
      <c r="H318" s="603">
        <f>H317*F318</f>
        <v>7945</v>
      </c>
    </row>
    <row r="319" spans="1:12" s="677" customFormat="1" ht="15" customHeight="1">
      <c r="A319" s="728"/>
      <c r="B319" s="684" t="s">
        <v>24</v>
      </c>
      <c r="C319" s="913" t="s">
        <v>339</v>
      </c>
      <c r="D319" s="914"/>
      <c r="E319" s="915"/>
      <c r="F319" s="729">
        <v>0.05</v>
      </c>
      <c r="G319" s="730" t="s">
        <v>44</v>
      </c>
      <c r="H319" s="603">
        <f>H317*F319</f>
        <v>7945</v>
      </c>
    </row>
    <row r="320" spans="1:12" s="677" customFormat="1" ht="15" customHeight="1">
      <c r="A320" s="728"/>
      <c r="B320" s="684" t="s">
        <v>27</v>
      </c>
      <c r="C320" s="916" t="s">
        <v>45</v>
      </c>
      <c r="D320" s="917"/>
      <c r="E320" s="917"/>
      <c r="F320" s="917"/>
      <c r="G320" s="918"/>
      <c r="H320" s="731">
        <f>SUM(H317:H319)</f>
        <v>174790</v>
      </c>
    </row>
    <row r="321" spans="1:12" ht="15" customHeight="1">
      <c r="A321" s="728"/>
      <c r="L321" s="734"/>
    </row>
    <row r="322" spans="1:12">
      <c r="A322" s="682" t="s">
        <v>956</v>
      </c>
      <c r="B322" s="678"/>
      <c r="C322" s="682" t="s">
        <v>950</v>
      </c>
      <c r="D322" s="682"/>
      <c r="E322" s="682"/>
      <c r="G322" s="683"/>
      <c r="H322" s="678"/>
    </row>
    <row r="323" spans="1:12" ht="31.5">
      <c r="A323" s="678"/>
      <c r="B323" s="684" t="s">
        <v>0</v>
      </c>
      <c r="C323" s="684" t="s">
        <v>1</v>
      </c>
      <c r="D323" s="684" t="s">
        <v>2</v>
      </c>
      <c r="E323" s="684" t="s">
        <v>3</v>
      </c>
      <c r="F323" s="684" t="s">
        <v>4</v>
      </c>
      <c r="G323" s="685" t="s">
        <v>321</v>
      </c>
      <c r="H323" s="685" t="s">
        <v>322</v>
      </c>
    </row>
    <row r="324" spans="1:12" ht="15" customHeight="1">
      <c r="A324" s="678"/>
      <c r="B324" s="686" t="s">
        <v>5</v>
      </c>
      <c r="C324" s="687" t="s">
        <v>6</v>
      </c>
      <c r="D324" s="688"/>
      <c r="E324" s="688"/>
      <c r="F324" s="689"/>
      <c r="G324" s="690"/>
      <c r="H324" s="689"/>
    </row>
    <row r="325" spans="1:12" ht="15" customHeight="1">
      <c r="A325" s="678"/>
      <c r="B325" s="691"/>
      <c r="C325" s="692"/>
      <c r="D325" s="693"/>
      <c r="E325" s="691"/>
      <c r="F325" s="694"/>
      <c r="G325" s="275"/>
      <c r="H325" s="230"/>
    </row>
    <row r="326" spans="1:12" ht="15" customHeight="1">
      <c r="A326" s="678"/>
      <c r="B326" s="695"/>
      <c r="C326" s="696"/>
      <c r="D326" s="697"/>
      <c r="E326" s="698"/>
      <c r="F326" s="465" t="s">
        <v>49</v>
      </c>
      <c r="G326" s="463"/>
      <c r="H326" s="313">
        <f>SUM(H325:H325)</f>
        <v>0</v>
      </c>
    </row>
    <row r="327" spans="1:12" ht="15" customHeight="1">
      <c r="A327" s="678"/>
      <c r="B327" s="699" t="s">
        <v>13</v>
      </c>
      <c r="C327" s="700" t="s">
        <v>14</v>
      </c>
      <c r="D327" s="701"/>
      <c r="E327" s="702"/>
      <c r="F327" s="703"/>
      <c r="G327" s="274"/>
      <c r="H327" s="213"/>
    </row>
    <row r="328" spans="1:12" ht="31.5">
      <c r="A328" s="678"/>
      <c r="B328" s="704"/>
      <c r="C328" s="763" t="s">
        <v>951</v>
      </c>
      <c r="D328" s="706"/>
      <c r="E328" s="704" t="s">
        <v>175</v>
      </c>
      <c r="F328" s="707">
        <v>1</v>
      </c>
      <c r="G328" s="708">
        <f>+'BAHAN+UPAH'!$F$57</f>
        <v>30000000</v>
      </c>
      <c r="H328" s="197">
        <f>G328*F328</f>
        <v>30000000</v>
      </c>
    </row>
    <row r="329" spans="1:12" ht="15" customHeight="1">
      <c r="A329" s="678"/>
      <c r="B329" s="704"/>
      <c r="C329" s="763" t="s">
        <v>952</v>
      </c>
      <c r="D329" s="706"/>
      <c r="E329" s="704" t="s">
        <v>47</v>
      </c>
      <c r="F329" s="707">
        <v>0.44</v>
      </c>
      <c r="G329" s="709">
        <f>$H$317</f>
        <v>158900</v>
      </c>
      <c r="H329" s="197">
        <f t="shared" ref="H329:H330" si="15">G329*F329</f>
        <v>69916</v>
      </c>
    </row>
    <row r="330" spans="1:12" ht="15" customHeight="1">
      <c r="A330" s="678"/>
      <c r="B330" s="704"/>
      <c r="C330" s="763" t="s">
        <v>1015</v>
      </c>
      <c r="D330" s="706"/>
      <c r="E330" s="704" t="s">
        <v>47</v>
      </c>
      <c r="F330" s="707">
        <v>0.44</v>
      </c>
      <c r="G330" s="709">
        <f>+'DEVISI 2'!$H$110</f>
        <v>49500</v>
      </c>
      <c r="H330" s="197">
        <f t="shared" si="15"/>
        <v>21780</v>
      </c>
    </row>
    <row r="331" spans="1:12" ht="15" customHeight="1">
      <c r="A331" s="678"/>
      <c r="B331" s="704"/>
      <c r="C331" s="763" t="s">
        <v>953</v>
      </c>
      <c r="D331" s="706"/>
      <c r="E331" s="704" t="s">
        <v>159</v>
      </c>
      <c r="F331" s="707">
        <v>2.48</v>
      </c>
      <c r="G331" s="709">
        <f>+$H$544</f>
        <v>159139</v>
      </c>
      <c r="H331" s="197">
        <f>G331*F331</f>
        <v>394664.72</v>
      </c>
    </row>
    <row r="332" spans="1:12" ht="15" customHeight="1">
      <c r="A332" s="678"/>
      <c r="B332" s="691"/>
      <c r="C332" s="692"/>
      <c r="D332" s="710"/>
      <c r="E332" s="691"/>
      <c r="F332" s="738"/>
      <c r="G332" s="275"/>
      <c r="H332" s="230"/>
    </row>
    <row r="333" spans="1:12" ht="15" customHeight="1">
      <c r="A333" s="678"/>
      <c r="B333" s="695"/>
      <c r="C333" s="712"/>
      <c r="D333" s="698"/>
      <c r="E333" s="696"/>
      <c r="F333" s="466" t="s">
        <v>16</v>
      </c>
      <c r="G333" s="463"/>
      <c r="H333" s="313">
        <f>SUM(H328:H332)</f>
        <v>30486360.719999999</v>
      </c>
    </row>
    <row r="334" spans="1:12" ht="15" customHeight="1">
      <c r="A334" s="678"/>
      <c r="B334" s="699" t="s">
        <v>17</v>
      </c>
      <c r="C334" s="713" t="s">
        <v>18</v>
      </c>
      <c r="D334" s="702"/>
      <c r="E334" s="714"/>
      <c r="F334" s="715"/>
      <c r="G334" s="274"/>
      <c r="H334" s="213"/>
    </row>
    <row r="335" spans="1:12" ht="15" customHeight="1">
      <c r="A335" s="678"/>
      <c r="B335" s="716"/>
      <c r="C335" s="717"/>
      <c r="D335" s="718"/>
      <c r="E335" s="719"/>
      <c r="F335" s="720"/>
      <c r="G335" s="602"/>
      <c r="H335" s="263"/>
    </row>
    <row r="336" spans="1:12" ht="15" customHeight="1">
      <c r="A336" s="678"/>
      <c r="B336" s="691"/>
      <c r="C336" s="721"/>
      <c r="D336" s="691"/>
      <c r="E336" s="693"/>
      <c r="F336" s="722"/>
      <c r="G336" s="275"/>
      <c r="H336" s="230"/>
    </row>
    <row r="337" spans="1:8" ht="15" customHeight="1">
      <c r="A337" s="678"/>
      <c r="B337" s="695"/>
      <c r="C337" s="723"/>
      <c r="D337" s="698"/>
      <c r="E337" s="696"/>
      <c r="F337" s="466" t="s">
        <v>19</v>
      </c>
      <c r="G337" s="463"/>
      <c r="H337" s="313">
        <v>0</v>
      </c>
    </row>
    <row r="338" spans="1:8" ht="15" customHeight="1">
      <c r="A338" s="678"/>
      <c r="B338" s="724"/>
      <c r="C338" s="725"/>
      <c r="D338" s="698"/>
      <c r="E338" s="696"/>
      <c r="F338" s="462"/>
      <c r="G338" s="462"/>
      <c r="H338" s="449"/>
    </row>
    <row r="339" spans="1:8" s="677" customFormat="1" ht="15" customHeight="1">
      <c r="A339" s="728"/>
      <c r="B339" s="684" t="s">
        <v>20</v>
      </c>
      <c r="C339" s="910" t="s">
        <v>21</v>
      </c>
      <c r="D339" s="911"/>
      <c r="E339" s="911"/>
      <c r="F339" s="911"/>
      <c r="G339" s="912"/>
      <c r="H339" s="603">
        <f>H337+H333+H326</f>
        <v>30486360.719999999</v>
      </c>
    </row>
    <row r="340" spans="1:8" s="677" customFormat="1" ht="15" customHeight="1">
      <c r="A340" s="728"/>
      <c r="B340" s="684" t="s">
        <v>22</v>
      </c>
      <c r="C340" s="913" t="s">
        <v>993</v>
      </c>
      <c r="D340" s="914"/>
      <c r="E340" s="915"/>
      <c r="F340" s="729">
        <v>0.05</v>
      </c>
      <c r="G340" s="730" t="s">
        <v>44</v>
      </c>
      <c r="H340" s="603">
        <f>H339*F340</f>
        <v>1524318.0360000001</v>
      </c>
    </row>
    <row r="341" spans="1:8" s="677" customFormat="1" ht="15" customHeight="1">
      <c r="A341" s="728"/>
      <c r="B341" s="684" t="s">
        <v>24</v>
      </c>
      <c r="C341" s="913" t="s">
        <v>339</v>
      </c>
      <c r="D341" s="914"/>
      <c r="E341" s="915"/>
      <c r="F341" s="729">
        <v>0.05</v>
      </c>
      <c r="G341" s="730" t="s">
        <v>44</v>
      </c>
      <c r="H341" s="603">
        <f>H339*F341</f>
        <v>1524318.0360000001</v>
      </c>
    </row>
    <row r="342" spans="1:8" s="677" customFormat="1" ht="15" customHeight="1">
      <c r="A342" s="728"/>
      <c r="B342" s="684" t="s">
        <v>27</v>
      </c>
      <c r="C342" s="916" t="s">
        <v>45</v>
      </c>
      <c r="D342" s="917"/>
      <c r="E342" s="917"/>
      <c r="F342" s="917"/>
      <c r="G342" s="918"/>
      <c r="H342" s="731">
        <f>SUM(H339:H341)</f>
        <v>33534996.791999996</v>
      </c>
    </row>
    <row r="343" spans="1:8" ht="15" customHeight="1">
      <c r="A343" s="678"/>
      <c r="B343" s="732"/>
      <c r="C343" s="733"/>
      <c r="D343" s="680"/>
      <c r="E343" s="678"/>
      <c r="F343" s="681"/>
      <c r="G343" s="271"/>
      <c r="H343" s="314"/>
    </row>
    <row r="344" spans="1:8" ht="15" customHeight="1">
      <c r="A344" s="682" t="s">
        <v>957</v>
      </c>
      <c r="B344" s="678"/>
      <c r="C344" s="682" t="s">
        <v>958</v>
      </c>
      <c r="D344" s="682"/>
      <c r="E344" s="682"/>
      <c r="G344" s="683"/>
      <c r="H344" s="678"/>
    </row>
    <row r="345" spans="1:8" ht="31.5">
      <c r="A345" s="678"/>
      <c r="B345" s="684" t="s">
        <v>0</v>
      </c>
      <c r="C345" s="684" t="s">
        <v>1</v>
      </c>
      <c r="D345" s="684" t="s">
        <v>2</v>
      </c>
      <c r="E345" s="684" t="s">
        <v>3</v>
      </c>
      <c r="F345" s="684" t="s">
        <v>4</v>
      </c>
      <c r="G345" s="685" t="s">
        <v>321</v>
      </c>
      <c r="H345" s="685" t="s">
        <v>322</v>
      </c>
    </row>
    <row r="346" spans="1:8" ht="15" customHeight="1">
      <c r="A346" s="678"/>
      <c r="B346" s="686" t="s">
        <v>5</v>
      </c>
      <c r="C346" s="687" t="s">
        <v>6</v>
      </c>
      <c r="D346" s="688"/>
      <c r="E346" s="688"/>
      <c r="F346" s="689"/>
      <c r="G346" s="690"/>
      <c r="H346" s="689"/>
    </row>
    <row r="347" spans="1:8" ht="15" customHeight="1">
      <c r="A347" s="678"/>
      <c r="B347" s="691"/>
      <c r="C347" s="692"/>
      <c r="D347" s="693"/>
      <c r="E347" s="691"/>
      <c r="F347" s="694"/>
      <c r="G347" s="275"/>
      <c r="H347" s="230"/>
    </row>
    <row r="348" spans="1:8" ht="15" customHeight="1">
      <c r="A348" s="678"/>
      <c r="B348" s="695"/>
      <c r="C348" s="696"/>
      <c r="D348" s="697"/>
      <c r="E348" s="698"/>
      <c r="F348" s="465" t="s">
        <v>49</v>
      </c>
      <c r="G348" s="463"/>
      <c r="H348" s="313">
        <f>SUM(H347:H347)</f>
        <v>0</v>
      </c>
    </row>
    <row r="349" spans="1:8" ht="15" customHeight="1">
      <c r="A349" s="678"/>
      <c r="B349" s="699" t="s">
        <v>13</v>
      </c>
      <c r="C349" s="700" t="s">
        <v>14</v>
      </c>
      <c r="D349" s="701"/>
      <c r="E349" s="702"/>
      <c r="F349" s="703"/>
      <c r="G349" s="274"/>
      <c r="H349" s="213"/>
    </row>
    <row r="350" spans="1:8" ht="15" customHeight="1">
      <c r="A350" s="678"/>
      <c r="B350" s="704"/>
      <c r="C350" s="763" t="s">
        <v>959</v>
      </c>
      <c r="D350" s="706"/>
      <c r="E350" s="704" t="s">
        <v>175</v>
      </c>
      <c r="F350" s="707">
        <v>1</v>
      </c>
      <c r="G350" s="708">
        <f>+'BAHAN+UPAH'!$F$58</f>
        <v>30000000</v>
      </c>
      <c r="H350" s="197">
        <f>G350*F350</f>
        <v>30000000</v>
      </c>
    </row>
    <row r="351" spans="1:8" ht="15" customHeight="1">
      <c r="A351" s="678"/>
      <c r="B351" s="691"/>
      <c r="C351" s="692"/>
      <c r="D351" s="710"/>
      <c r="E351" s="691"/>
      <c r="F351" s="738"/>
      <c r="G351" s="275"/>
      <c r="H351" s="230"/>
    </row>
    <row r="352" spans="1:8" ht="15" customHeight="1">
      <c r="A352" s="678"/>
      <c r="B352" s="695"/>
      <c r="C352" s="712"/>
      <c r="D352" s="698"/>
      <c r="E352" s="696"/>
      <c r="F352" s="466" t="s">
        <v>16</v>
      </c>
      <c r="G352" s="463"/>
      <c r="H352" s="313">
        <f>SUM(H350:H351)</f>
        <v>30000000</v>
      </c>
    </row>
    <row r="353" spans="1:8" ht="15" customHeight="1">
      <c r="A353" s="678"/>
      <c r="B353" s="699" t="s">
        <v>17</v>
      </c>
      <c r="C353" s="713" t="s">
        <v>18</v>
      </c>
      <c r="D353" s="702"/>
      <c r="E353" s="714"/>
      <c r="F353" s="715"/>
      <c r="G353" s="274"/>
      <c r="H353" s="213"/>
    </row>
    <row r="354" spans="1:8" ht="15" customHeight="1">
      <c r="A354" s="678"/>
      <c r="B354" s="716"/>
      <c r="C354" s="717"/>
      <c r="D354" s="718"/>
      <c r="E354" s="719"/>
      <c r="F354" s="720"/>
      <c r="G354" s="602"/>
      <c r="H354" s="263"/>
    </row>
    <row r="355" spans="1:8" ht="15" customHeight="1">
      <c r="A355" s="678"/>
      <c r="B355" s="691"/>
      <c r="C355" s="721"/>
      <c r="D355" s="691"/>
      <c r="E355" s="693"/>
      <c r="F355" s="722"/>
      <c r="G355" s="275"/>
      <c r="H355" s="230"/>
    </row>
    <row r="356" spans="1:8" ht="15" customHeight="1">
      <c r="A356" s="678"/>
      <c r="B356" s="695"/>
      <c r="C356" s="723"/>
      <c r="D356" s="698"/>
      <c r="E356" s="696"/>
      <c r="F356" s="466" t="s">
        <v>19</v>
      </c>
      <c r="G356" s="463"/>
      <c r="H356" s="313">
        <v>0</v>
      </c>
    </row>
    <row r="357" spans="1:8" ht="15" customHeight="1">
      <c r="A357" s="678"/>
      <c r="B357" s="724"/>
      <c r="C357" s="725"/>
      <c r="D357" s="698"/>
      <c r="E357" s="696"/>
      <c r="F357" s="462"/>
      <c r="G357" s="462"/>
      <c r="H357" s="449"/>
    </row>
    <row r="358" spans="1:8" s="677" customFormat="1" ht="15" customHeight="1">
      <c r="A358" s="728"/>
      <c r="B358" s="684" t="s">
        <v>20</v>
      </c>
      <c r="C358" s="910" t="s">
        <v>21</v>
      </c>
      <c r="D358" s="911"/>
      <c r="E358" s="911"/>
      <c r="F358" s="911"/>
      <c r="G358" s="912"/>
      <c r="H358" s="603">
        <f>H356+H352+H348</f>
        <v>30000000</v>
      </c>
    </row>
    <row r="359" spans="1:8" s="677" customFormat="1" ht="15" customHeight="1">
      <c r="A359" s="728"/>
      <c r="B359" s="684" t="s">
        <v>22</v>
      </c>
      <c r="C359" s="913" t="s">
        <v>993</v>
      </c>
      <c r="D359" s="914"/>
      <c r="E359" s="915"/>
      <c r="F359" s="729">
        <v>0.05</v>
      </c>
      <c r="G359" s="730" t="s">
        <v>44</v>
      </c>
      <c r="H359" s="603">
        <f>H358*F359</f>
        <v>1500000</v>
      </c>
    </row>
    <row r="360" spans="1:8" s="677" customFormat="1" ht="15" customHeight="1">
      <c r="A360" s="728"/>
      <c r="B360" s="684" t="s">
        <v>24</v>
      </c>
      <c r="C360" s="913" t="s">
        <v>339</v>
      </c>
      <c r="D360" s="914"/>
      <c r="E360" s="915"/>
      <c r="F360" s="729">
        <v>0.05</v>
      </c>
      <c r="G360" s="730" t="s">
        <v>44</v>
      </c>
      <c r="H360" s="603">
        <f>H358*F360</f>
        <v>1500000</v>
      </c>
    </row>
    <row r="361" spans="1:8" s="677" customFormat="1" ht="15" customHeight="1">
      <c r="A361" s="728"/>
      <c r="B361" s="684" t="s">
        <v>27</v>
      </c>
      <c r="C361" s="916" t="s">
        <v>45</v>
      </c>
      <c r="D361" s="917"/>
      <c r="E361" s="917"/>
      <c r="F361" s="917"/>
      <c r="G361" s="918"/>
      <c r="H361" s="731">
        <f>SUM(H358:H360)</f>
        <v>33000000</v>
      </c>
    </row>
    <row r="362" spans="1:8" ht="15" customHeight="1">
      <c r="A362" s="678"/>
      <c r="B362" s="732"/>
      <c r="C362" s="733"/>
      <c r="D362" s="680"/>
      <c r="E362" s="678"/>
      <c r="F362" s="681"/>
      <c r="G362" s="271"/>
      <c r="H362" s="314"/>
    </row>
    <row r="363" spans="1:8" ht="15" customHeight="1">
      <c r="A363" s="682" t="s">
        <v>961</v>
      </c>
      <c r="B363" s="678"/>
      <c r="C363" s="682" t="s">
        <v>962</v>
      </c>
      <c r="D363" s="682"/>
      <c r="E363" s="682"/>
      <c r="G363" s="683"/>
      <c r="H363" s="678"/>
    </row>
    <row r="364" spans="1:8" ht="31.5">
      <c r="A364" s="678"/>
      <c r="B364" s="684" t="s">
        <v>0</v>
      </c>
      <c r="C364" s="684" t="s">
        <v>1</v>
      </c>
      <c r="D364" s="684" t="s">
        <v>2</v>
      </c>
      <c r="E364" s="684" t="s">
        <v>3</v>
      </c>
      <c r="F364" s="684" t="s">
        <v>4</v>
      </c>
      <c r="G364" s="685" t="s">
        <v>321</v>
      </c>
      <c r="H364" s="685" t="s">
        <v>322</v>
      </c>
    </row>
    <row r="365" spans="1:8" ht="15" customHeight="1">
      <c r="A365" s="678"/>
      <c r="B365" s="686" t="s">
        <v>5</v>
      </c>
      <c r="C365" s="687" t="s">
        <v>6</v>
      </c>
      <c r="D365" s="688"/>
      <c r="E365" s="688"/>
      <c r="F365" s="689"/>
      <c r="G365" s="690"/>
      <c r="H365" s="689"/>
    </row>
    <row r="366" spans="1:8" ht="15" customHeight="1">
      <c r="A366" s="678"/>
      <c r="B366" s="691"/>
      <c r="C366" s="692"/>
      <c r="D366" s="693"/>
      <c r="E366" s="691"/>
      <c r="F366" s="694"/>
      <c r="G366" s="275"/>
      <c r="H366" s="230"/>
    </row>
    <row r="367" spans="1:8" ht="15" customHeight="1">
      <c r="A367" s="678"/>
      <c r="B367" s="695"/>
      <c r="C367" s="696"/>
      <c r="D367" s="697"/>
      <c r="E367" s="698"/>
      <c r="F367" s="465" t="s">
        <v>49</v>
      </c>
      <c r="G367" s="463"/>
      <c r="H367" s="313">
        <f>SUM(H366:H366)</f>
        <v>0</v>
      </c>
    </row>
    <row r="368" spans="1:8" ht="15" customHeight="1">
      <c r="A368" s="678"/>
      <c r="B368" s="699" t="s">
        <v>13</v>
      </c>
      <c r="C368" s="700" t="s">
        <v>14</v>
      </c>
      <c r="D368" s="701"/>
      <c r="E368" s="702"/>
      <c r="F368" s="703"/>
      <c r="G368" s="274"/>
      <c r="H368" s="213"/>
    </row>
    <row r="369" spans="1:8" ht="15" customHeight="1">
      <c r="A369" s="678"/>
      <c r="B369" s="704"/>
      <c r="C369" s="763" t="s">
        <v>1130</v>
      </c>
      <c r="D369" s="706"/>
      <c r="E369" s="704" t="s">
        <v>175</v>
      </c>
      <c r="F369" s="707">
        <v>1</v>
      </c>
      <c r="G369" s="708">
        <f>+'BAHAN+UPAH'!$F$59</f>
        <v>14000000</v>
      </c>
      <c r="H369" s="197">
        <f>G369*F369</f>
        <v>14000000</v>
      </c>
    </row>
    <row r="370" spans="1:8" ht="15" customHeight="1">
      <c r="A370" s="678"/>
      <c r="B370" s="691"/>
      <c r="C370" s="692"/>
      <c r="D370" s="710"/>
      <c r="E370" s="691"/>
      <c r="F370" s="738"/>
      <c r="G370" s="275"/>
      <c r="H370" s="230"/>
    </row>
    <row r="371" spans="1:8" ht="15" customHeight="1">
      <c r="A371" s="678"/>
      <c r="B371" s="695"/>
      <c r="C371" s="712"/>
      <c r="D371" s="698"/>
      <c r="E371" s="696"/>
      <c r="F371" s="466" t="s">
        <v>16</v>
      </c>
      <c r="G371" s="463"/>
      <c r="H371" s="313">
        <f>SUM(H369:H370)</f>
        <v>14000000</v>
      </c>
    </row>
    <row r="372" spans="1:8" ht="15" customHeight="1">
      <c r="A372" s="678"/>
      <c r="B372" s="699" t="s">
        <v>17</v>
      </c>
      <c r="C372" s="713" t="s">
        <v>18</v>
      </c>
      <c r="D372" s="702"/>
      <c r="E372" s="714"/>
      <c r="F372" s="715"/>
      <c r="G372" s="274"/>
      <c r="H372" s="213"/>
    </row>
    <row r="373" spans="1:8" ht="15" customHeight="1">
      <c r="A373" s="678"/>
      <c r="B373" s="716"/>
      <c r="C373" s="717"/>
      <c r="D373" s="718"/>
      <c r="E373" s="719"/>
      <c r="F373" s="720"/>
      <c r="G373" s="602"/>
      <c r="H373" s="263"/>
    </row>
    <row r="374" spans="1:8" ht="15" customHeight="1">
      <c r="A374" s="678"/>
      <c r="B374" s="691"/>
      <c r="C374" s="721"/>
      <c r="D374" s="691"/>
      <c r="E374" s="693"/>
      <c r="F374" s="722"/>
      <c r="G374" s="275"/>
      <c r="H374" s="230"/>
    </row>
    <row r="375" spans="1:8" ht="15" customHeight="1">
      <c r="A375" s="678"/>
      <c r="B375" s="695"/>
      <c r="C375" s="723"/>
      <c r="D375" s="698"/>
      <c r="E375" s="696"/>
      <c r="F375" s="466" t="s">
        <v>19</v>
      </c>
      <c r="G375" s="463"/>
      <c r="H375" s="313">
        <v>0</v>
      </c>
    </row>
    <row r="376" spans="1:8" ht="15" customHeight="1">
      <c r="A376" s="678"/>
      <c r="B376" s="724"/>
      <c r="C376" s="725"/>
      <c r="D376" s="698"/>
      <c r="E376" s="696"/>
      <c r="F376" s="462"/>
      <c r="G376" s="462"/>
      <c r="H376" s="449"/>
    </row>
    <row r="377" spans="1:8" s="677" customFormat="1" ht="15" customHeight="1">
      <c r="A377" s="728"/>
      <c r="B377" s="684" t="s">
        <v>20</v>
      </c>
      <c r="C377" s="910" t="s">
        <v>21</v>
      </c>
      <c r="D377" s="911"/>
      <c r="E377" s="911"/>
      <c r="F377" s="911"/>
      <c r="G377" s="912"/>
      <c r="H377" s="603">
        <f>H375+H371+H367</f>
        <v>14000000</v>
      </c>
    </row>
    <row r="378" spans="1:8" s="677" customFormat="1" ht="15" customHeight="1">
      <c r="A378" s="728"/>
      <c r="B378" s="684" t="s">
        <v>22</v>
      </c>
      <c r="C378" s="913" t="s">
        <v>993</v>
      </c>
      <c r="D378" s="914"/>
      <c r="E378" s="915"/>
      <c r="F378" s="729">
        <v>0.05</v>
      </c>
      <c r="G378" s="730" t="s">
        <v>44</v>
      </c>
      <c r="H378" s="603">
        <f>H377*F378</f>
        <v>700000</v>
      </c>
    </row>
    <row r="379" spans="1:8" s="677" customFormat="1" ht="15" customHeight="1">
      <c r="A379" s="728"/>
      <c r="B379" s="684" t="s">
        <v>24</v>
      </c>
      <c r="C379" s="913" t="s">
        <v>339</v>
      </c>
      <c r="D379" s="914"/>
      <c r="E379" s="915"/>
      <c r="F379" s="729">
        <v>0.05</v>
      </c>
      <c r="G379" s="730" t="s">
        <v>44</v>
      </c>
      <c r="H379" s="603">
        <f>H377*F379</f>
        <v>700000</v>
      </c>
    </row>
    <row r="380" spans="1:8" s="677" customFormat="1" ht="15" customHeight="1">
      <c r="A380" s="728"/>
      <c r="B380" s="684" t="s">
        <v>27</v>
      </c>
      <c r="C380" s="916" t="s">
        <v>45</v>
      </c>
      <c r="D380" s="917"/>
      <c r="E380" s="917"/>
      <c r="F380" s="917"/>
      <c r="G380" s="918"/>
      <c r="H380" s="731">
        <f>SUM(H377:H379)</f>
        <v>15400000</v>
      </c>
    </row>
    <row r="381" spans="1:8" ht="15" customHeight="1">
      <c r="A381" s="678"/>
      <c r="B381" s="732"/>
      <c r="C381" s="733"/>
      <c r="D381" s="680"/>
      <c r="E381" s="678"/>
      <c r="F381" s="681"/>
      <c r="G381" s="271"/>
      <c r="H381" s="314"/>
    </row>
    <row r="382" spans="1:8" s="677" customFormat="1" ht="15" customHeight="1">
      <c r="A382" s="682" t="s">
        <v>963</v>
      </c>
      <c r="B382" s="678"/>
      <c r="C382" s="682" t="s">
        <v>1127</v>
      </c>
      <c r="D382" s="682"/>
      <c r="E382" s="682"/>
      <c r="G382" s="683"/>
      <c r="H382" s="678"/>
    </row>
    <row r="383" spans="1:8" s="677" customFormat="1" ht="31.5">
      <c r="A383" s="678"/>
      <c r="B383" s="684" t="s">
        <v>0</v>
      </c>
      <c r="C383" s="684" t="s">
        <v>1</v>
      </c>
      <c r="D383" s="684" t="s">
        <v>2</v>
      </c>
      <c r="E383" s="684" t="s">
        <v>3</v>
      </c>
      <c r="F383" s="684" t="s">
        <v>4</v>
      </c>
      <c r="G383" s="685" t="s">
        <v>321</v>
      </c>
      <c r="H383" s="685" t="s">
        <v>322</v>
      </c>
    </row>
    <row r="384" spans="1:8" s="677" customFormat="1" ht="15" customHeight="1">
      <c r="A384" s="678"/>
      <c r="B384" s="686" t="s">
        <v>5</v>
      </c>
      <c r="C384" s="687" t="s">
        <v>6</v>
      </c>
      <c r="D384" s="688"/>
      <c r="E384" s="688"/>
      <c r="F384" s="689"/>
      <c r="G384" s="690"/>
      <c r="H384" s="689"/>
    </row>
    <row r="385" spans="1:8" s="677" customFormat="1" ht="15" customHeight="1">
      <c r="A385" s="678"/>
      <c r="B385" s="691"/>
      <c r="C385" s="692"/>
      <c r="D385" s="693"/>
      <c r="E385" s="691"/>
      <c r="F385" s="694"/>
      <c r="G385" s="275"/>
      <c r="H385" s="230"/>
    </row>
    <row r="386" spans="1:8" s="677" customFormat="1" ht="15" customHeight="1">
      <c r="A386" s="678"/>
      <c r="B386" s="695"/>
      <c r="C386" s="696"/>
      <c r="D386" s="697"/>
      <c r="E386" s="698"/>
      <c r="F386" s="465" t="s">
        <v>49</v>
      </c>
      <c r="G386" s="463"/>
      <c r="H386" s="313">
        <f>SUM(H385:H385)</f>
        <v>0</v>
      </c>
    </row>
    <row r="387" spans="1:8" s="677" customFormat="1" ht="15" customHeight="1">
      <c r="A387" s="678"/>
      <c r="B387" s="699" t="s">
        <v>13</v>
      </c>
      <c r="C387" s="700" t="s">
        <v>14</v>
      </c>
      <c r="D387" s="701"/>
      <c r="E387" s="702"/>
      <c r="F387" s="703"/>
      <c r="G387" s="274"/>
      <c r="H387" s="213"/>
    </row>
    <row r="388" spans="1:8" s="677" customFormat="1" ht="15" customHeight="1">
      <c r="A388" s="678"/>
      <c r="B388" s="704"/>
      <c r="C388" s="705" t="s">
        <v>554</v>
      </c>
      <c r="D388" s="706"/>
      <c r="E388" s="704" t="s">
        <v>341</v>
      </c>
      <c r="F388" s="707">
        <v>1</v>
      </c>
      <c r="G388" s="709">
        <f>+'DEVISI 4'!$H$267</f>
        <v>92702.75</v>
      </c>
      <c r="H388" s="197">
        <f t="shared" ref="H388:H390" si="16">G388*F388</f>
        <v>92702.75</v>
      </c>
    </row>
    <row r="389" spans="1:8" s="677" customFormat="1" ht="15" customHeight="1">
      <c r="A389" s="678"/>
      <c r="B389" s="704"/>
      <c r="C389" s="705" t="s">
        <v>825</v>
      </c>
      <c r="D389" s="706"/>
      <c r="E389" s="704" t="s">
        <v>47</v>
      </c>
      <c r="F389" s="707">
        <f>+(0.32*1)-(0.1*0.15*2)</f>
        <v>0.29000000000000004</v>
      </c>
      <c r="G389" s="709">
        <f>+$H$519</f>
        <v>713829.86111111112</v>
      </c>
      <c r="H389" s="197">
        <f t="shared" si="16"/>
        <v>207010.65972222225</v>
      </c>
    </row>
    <row r="390" spans="1:8" s="677" customFormat="1" ht="15" customHeight="1">
      <c r="A390" s="678"/>
      <c r="B390" s="704"/>
      <c r="C390" s="705" t="s">
        <v>873</v>
      </c>
      <c r="D390" s="706"/>
      <c r="E390" s="704" t="s">
        <v>159</v>
      </c>
      <c r="F390" s="707">
        <f>1.8*2*1</f>
        <v>3.6</v>
      </c>
      <c r="G390" s="708">
        <f>$H$187</f>
        <v>1222994.3999999999</v>
      </c>
      <c r="H390" s="197">
        <f t="shared" si="16"/>
        <v>4402779.84</v>
      </c>
    </row>
    <row r="391" spans="1:8" s="677" customFormat="1" ht="15" customHeight="1">
      <c r="A391" s="678"/>
      <c r="B391" s="691"/>
      <c r="C391" s="692"/>
      <c r="D391" s="710"/>
      <c r="E391" s="691"/>
      <c r="F391" s="711"/>
      <c r="G391" s="275"/>
      <c r="H391" s="230"/>
    </row>
    <row r="392" spans="1:8" s="677" customFormat="1" ht="15" customHeight="1">
      <c r="A392" s="678"/>
      <c r="B392" s="695"/>
      <c r="C392" s="712"/>
      <c r="D392" s="698"/>
      <c r="E392" s="696"/>
      <c r="F392" s="466" t="s">
        <v>16</v>
      </c>
      <c r="G392" s="463"/>
      <c r="H392" s="313">
        <f>SUM(H388:H391)</f>
        <v>4702493.2497222219</v>
      </c>
    </row>
    <row r="393" spans="1:8" s="677" customFormat="1" ht="15" customHeight="1">
      <c r="A393" s="678"/>
      <c r="B393" s="699" t="s">
        <v>17</v>
      </c>
      <c r="C393" s="713" t="s">
        <v>18</v>
      </c>
      <c r="D393" s="702"/>
      <c r="E393" s="714"/>
      <c r="F393" s="715"/>
      <c r="G393" s="274"/>
      <c r="H393" s="213"/>
    </row>
    <row r="394" spans="1:8" s="677" customFormat="1" ht="15" customHeight="1">
      <c r="A394" s="678"/>
      <c r="B394" s="716"/>
      <c r="C394" s="717"/>
      <c r="D394" s="718"/>
      <c r="E394" s="719"/>
      <c r="F394" s="720"/>
      <c r="G394" s="602"/>
      <c r="H394" s="263"/>
    </row>
    <row r="395" spans="1:8" s="677" customFormat="1" ht="15" customHeight="1">
      <c r="A395" s="678"/>
      <c r="B395" s="691"/>
      <c r="C395" s="721"/>
      <c r="D395" s="691"/>
      <c r="E395" s="693"/>
      <c r="F395" s="722"/>
      <c r="G395" s="275"/>
      <c r="H395" s="230"/>
    </row>
    <row r="396" spans="1:8" s="677" customFormat="1" ht="15" customHeight="1">
      <c r="A396" s="678"/>
      <c r="B396" s="695"/>
      <c r="C396" s="723"/>
      <c r="D396" s="698"/>
      <c r="E396" s="696"/>
      <c r="F396" s="466" t="s">
        <v>19</v>
      </c>
      <c r="G396" s="463"/>
      <c r="H396" s="313">
        <v>0</v>
      </c>
    </row>
    <row r="397" spans="1:8" s="677" customFormat="1" ht="15" customHeight="1">
      <c r="A397" s="678"/>
      <c r="B397" s="724"/>
      <c r="C397" s="725"/>
      <c r="D397" s="698"/>
      <c r="E397" s="696"/>
      <c r="F397" s="462"/>
      <c r="G397" s="462"/>
      <c r="H397" s="449"/>
    </row>
    <row r="398" spans="1:8" s="677" customFormat="1" ht="15" customHeight="1">
      <c r="A398" s="728"/>
      <c r="B398" s="684" t="s">
        <v>20</v>
      </c>
      <c r="C398" s="910" t="s">
        <v>21</v>
      </c>
      <c r="D398" s="911"/>
      <c r="E398" s="911"/>
      <c r="F398" s="911"/>
      <c r="G398" s="912"/>
      <c r="H398" s="603">
        <f>H396+H392+H386</f>
        <v>4702493.2497222219</v>
      </c>
    </row>
    <row r="399" spans="1:8" s="677" customFormat="1" ht="15" customHeight="1">
      <c r="A399" s="728"/>
      <c r="B399" s="684" t="s">
        <v>22</v>
      </c>
      <c r="C399" s="913" t="s">
        <v>993</v>
      </c>
      <c r="D399" s="914"/>
      <c r="E399" s="915"/>
      <c r="F399" s="729">
        <v>0.05</v>
      </c>
      <c r="G399" s="730" t="s">
        <v>44</v>
      </c>
      <c r="H399" s="603">
        <f>H398*F399</f>
        <v>235124.6624861111</v>
      </c>
    </row>
    <row r="400" spans="1:8" s="677" customFormat="1" ht="15" customHeight="1">
      <c r="A400" s="728"/>
      <c r="B400" s="684" t="s">
        <v>24</v>
      </c>
      <c r="C400" s="913" t="s">
        <v>339</v>
      </c>
      <c r="D400" s="914"/>
      <c r="E400" s="915"/>
      <c r="F400" s="729">
        <v>0.05</v>
      </c>
      <c r="G400" s="730" t="s">
        <v>44</v>
      </c>
      <c r="H400" s="603">
        <f>H398*F400</f>
        <v>235124.6624861111</v>
      </c>
    </row>
    <row r="401" spans="1:15" s="677" customFormat="1" ht="15" customHeight="1">
      <c r="A401" s="728"/>
      <c r="B401" s="684" t="s">
        <v>27</v>
      </c>
      <c r="C401" s="916" t="s">
        <v>45</v>
      </c>
      <c r="D401" s="917"/>
      <c r="E401" s="917"/>
      <c r="F401" s="917"/>
      <c r="G401" s="918"/>
      <c r="H401" s="731">
        <f>SUM(H398:H400)</f>
        <v>5172742.5746944435</v>
      </c>
    </row>
    <row r="402" spans="1:15" s="677" customFormat="1" ht="15" customHeight="1">
      <c r="A402" s="678"/>
      <c r="B402" s="732"/>
      <c r="C402" s="733"/>
      <c r="D402" s="680"/>
      <c r="E402" s="678"/>
      <c r="F402" s="681"/>
      <c r="G402" s="271"/>
      <c r="H402" s="314"/>
    </row>
    <row r="403" spans="1:15" ht="15" customHeight="1">
      <c r="A403" s="776" t="s">
        <v>1001</v>
      </c>
      <c r="C403" s="776" t="s">
        <v>1004</v>
      </c>
      <c r="I403" s="423"/>
      <c r="M403" s="677"/>
      <c r="N403" s="677"/>
      <c r="O403" s="677"/>
    </row>
    <row r="404" spans="1:15" ht="31.5">
      <c r="B404" s="684" t="s">
        <v>0</v>
      </c>
      <c r="C404" s="684" t="s">
        <v>1</v>
      </c>
      <c r="D404" s="684" t="s">
        <v>2</v>
      </c>
      <c r="E404" s="684" t="s">
        <v>3</v>
      </c>
      <c r="F404" s="684" t="s">
        <v>4</v>
      </c>
      <c r="G404" s="685" t="s">
        <v>321</v>
      </c>
      <c r="H404" s="685" t="s">
        <v>322</v>
      </c>
      <c r="I404" s="280"/>
      <c r="M404" s="677"/>
      <c r="N404" s="677"/>
      <c r="O404" s="677"/>
    </row>
    <row r="405" spans="1:15" ht="15" customHeight="1">
      <c r="B405" s="740" t="s">
        <v>5</v>
      </c>
      <c r="C405" s="741" t="s">
        <v>6</v>
      </c>
      <c r="D405" s="742"/>
      <c r="E405" s="742"/>
      <c r="F405" s="742"/>
      <c r="G405" s="742"/>
      <c r="H405" s="742"/>
      <c r="I405" s="280"/>
      <c r="M405" s="677"/>
      <c r="N405" s="677"/>
      <c r="O405" s="677"/>
    </row>
    <row r="406" spans="1:15" ht="15" customHeight="1">
      <c r="B406" s="743"/>
      <c r="C406" s="744" t="s">
        <v>7</v>
      </c>
      <c r="D406" s="745" t="s">
        <v>8</v>
      </c>
      <c r="E406" s="745" t="s">
        <v>9</v>
      </c>
      <c r="F406" s="784">
        <v>0.4</v>
      </c>
      <c r="G406" s="778">
        <f>'BAHAN+UPAH'!$F$65</f>
        <v>85000</v>
      </c>
      <c r="H406" s="281">
        <f>G406*F406</f>
        <v>34000</v>
      </c>
      <c r="I406" s="280"/>
      <c r="M406" s="677"/>
      <c r="N406" s="677"/>
      <c r="O406" s="677"/>
    </row>
    <row r="407" spans="1:15" ht="15" customHeight="1">
      <c r="B407" s="743"/>
      <c r="C407" s="744" t="s">
        <v>28</v>
      </c>
      <c r="D407" s="745" t="s">
        <v>29</v>
      </c>
      <c r="E407" s="745" t="s">
        <v>9</v>
      </c>
      <c r="F407" s="784">
        <v>0.3</v>
      </c>
      <c r="G407" s="281">
        <f>'BAHAN+UPAH'!$F$66</f>
        <v>120000</v>
      </c>
      <c r="H407" s="281">
        <f>G407*F407</f>
        <v>36000</v>
      </c>
      <c r="I407" s="280"/>
      <c r="M407" s="677"/>
      <c r="N407" s="677"/>
      <c r="O407" s="677"/>
    </row>
    <row r="408" spans="1:15" ht="15" customHeight="1">
      <c r="B408" s="743"/>
      <c r="C408" s="744" t="s">
        <v>30</v>
      </c>
      <c r="D408" s="745" t="s">
        <v>31</v>
      </c>
      <c r="E408" s="745" t="s">
        <v>9</v>
      </c>
      <c r="F408" s="784">
        <v>0.05</v>
      </c>
      <c r="G408" s="281">
        <f>'BAHAN+UPAH'!$F$67</f>
        <v>130000</v>
      </c>
      <c r="H408" s="281">
        <f>G408*F408</f>
        <v>6500</v>
      </c>
      <c r="I408" s="280"/>
      <c r="M408" s="677"/>
      <c r="N408" s="677"/>
      <c r="O408" s="677"/>
    </row>
    <row r="409" spans="1:15" ht="15" customHeight="1">
      <c r="B409" s="743"/>
      <c r="C409" s="744" t="s">
        <v>10</v>
      </c>
      <c r="D409" s="745" t="s">
        <v>11</v>
      </c>
      <c r="E409" s="745" t="s">
        <v>9</v>
      </c>
      <c r="F409" s="784">
        <v>3.2000000000000001E-2</v>
      </c>
      <c r="G409" s="779">
        <f>'BAHAN+UPAH'!$F$70</f>
        <v>140000</v>
      </c>
      <c r="H409" s="281">
        <f>G409*F409</f>
        <v>4480</v>
      </c>
      <c r="I409" s="280"/>
      <c r="M409" s="677"/>
      <c r="N409" s="677"/>
      <c r="O409" s="677"/>
    </row>
    <row r="410" spans="1:15" ht="15" customHeight="1">
      <c r="B410" s="747"/>
      <c r="C410" s="748"/>
      <c r="D410" s="749"/>
      <c r="E410" s="749"/>
      <c r="F410" s="780"/>
      <c r="G410" s="442"/>
      <c r="H410" s="445"/>
      <c r="I410" s="280"/>
      <c r="M410" s="677"/>
      <c r="N410" s="677"/>
      <c r="O410" s="677"/>
    </row>
    <row r="411" spans="1:15" ht="15" customHeight="1">
      <c r="B411" s="751"/>
      <c r="C411" s="752"/>
      <c r="D411" s="752"/>
      <c r="E411" s="752"/>
      <c r="F411" s="440" t="s">
        <v>49</v>
      </c>
      <c r="G411" s="753"/>
      <c r="H411" s="431">
        <f>SUM(H406:H410)</f>
        <v>80980</v>
      </c>
      <c r="I411" s="423"/>
      <c r="M411" s="677"/>
      <c r="N411" s="677"/>
      <c r="O411" s="677"/>
    </row>
    <row r="412" spans="1:15" ht="15" customHeight="1">
      <c r="B412" s="754" t="s">
        <v>13</v>
      </c>
      <c r="C412" s="755" t="s">
        <v>14</v>
      </c>
      <c r="D412" s="756"/>
      <c r="E412" s="756"/>
      <c r="F412" s="756"/>
      <c r="G412" s="756"/>
      <c r="H412" s="279"/>
      <c r="I412" s="280"/>
      <c r="M412" s="677"/>
      <c r="N412" s="677"/>
      <c r="O412" s="677"/>
    </row>
    <row r="413" spans="1:15" ht="15" customHeight="1">
      <c r="B413" s="745"/>
      <c r="C413" s="744" t="s">
        <v>1003</v>
      </c>
      <c r="D413" s="757"/>
      <c r="E413" s="743" t="s">
        <v>159</v>
      </c>
      <c r="F413" s="426">
        <v>1.25</v>
      </c>
      <c r="G413" s="281">
        <f>+'BAHAN+UPAH'!$F$22</f>
        <v>130000</v>
      </c>
      <c r="H413" s="281">
        <f>G413*F413</f>
        <v>162500</v>
      </c>
      <c r="I413" s="280"/>
      <c r="M413" s="677"/>
      <c r="N413" s="677"/>
      <c r="O413" s="677"/>
    </row>
    <row r="414" spans="1:15" ht="15" customHeight="1">
      <c r="B414" s="745"/>
      <c r="C414" s="744" t="s">
        <v>1005</v>
      </c>
      <c r="D414" s="757"/>
      <c r="E414" s="743" t="s">
        <v>85</v>
      </c>
      <c r="F414" s="426">
        <v>0.06</v>
      </c>
      <c r="G414" s="281">
        <f>+'BAHAN+UPAH'!$F$40</f>
        <v>21000</v>
      </c>
      <c r="H414" s="281">
        <f>G414*F414</f>
        <v>1260</v>
      </c>
      <c r="I414" s="280"/>
      <c r="M414" s="677"/>
      <c r="N414" s="677"/>
      <c r="O414" s="677"/>
    </row>
    <row r="415" spans="1:15" ht="15" customHeight="1">
      <c r="B415" s="747"/>
      <c r="C415" s="760"/>
      <c r="D415" s="760"/>
      <c r="E415" s="760"/>
      <c r="F415" s="760"/>
      <c r="G415" s="760"/>
      <c r="H415" s="445"/>
      <c r="I415" s="280"/>
      <c r="M415" s="677"/>
      <c r="N415" s="677"/>
      <c r="O415" s="677"/>
    </row>
    <row r="416" spans="1:15" ht="15" customHeight="1">
      <c r="B416" s="751"/>
      <c r="C416" s="752"/>
      <c r="D416" s="752"/>
      <c r="E416" s="752"/>
      <c r="F416" s="441" t="s">
        <v>16</v>
      </c>
      <c r="G416" s="753"/>
      <c r="H416" s="431">
        <f>SUM(H412:H415)</f>
        <v>163760</v>
      </c>
      <c r="M416" s="677"/>
      <c r="N416" s="677"/>
      <c r="O416" s="677"/>
    </row>
    <row r="417" spans="1:15" ht="15" customHeight="1">
      <c r="B417" s="754" t="s">
        <v>17</v>
      </c>
      <c r="C417" s="755" t="s">
        <v>18</v>
      </c>
      <c r="D417" s="756"/>
      <c r="E417" s="756"/>
      <c r="F417" s="756"/>
      <c r="G417" s="756"/>
      <c r="H417" s="279"/>
      <c r="M417" s="677"/>
      <c r="N417" s="677"/>
      <c r="O417" s="677"/>
    </row>
    <row r="418" spans="1:15" ht="15" customHeight="1">
      <c r="B418" s="745"/>
      <c r="C418" s="744"/>
      <c r="D418" s="757"/>
      <c r="E418" s="757"/>
      <c r="F418" s="757"/>
      <c r="G418" s="757"/>
      <c r="H418" s="281"/>
      <c r="M418" s="677"/>
      <c r="N418" s="677"/>
      <c r="O418" s="677"/>
    </row>
    <row r="419" spans="1:15" ht="15" customHeight="1">
      <c r="B419" s="747"/>
      <c r="C419" s="760"/>
      <c r="D419" s="760"/>
      <c r="E419" s="760"/>
      <c r="F419" s="760"/>
      <c r="G419" s="760"/>
      <c r="H419" s="445"/>
      <c r="I419" s="785"/>
      <c r="M419" s="677"/>
      <c r="N419" s="677"/>
      <c r="O419" s="677"/>
    </row>
    <row r="420" spans="1:15" ht="15" customHeight="1">
      <c r="B420" s="751"/>
      <c r="C420" s="752"/>
      <c r="D420" s="752"/>
      <c r="E420" s="752"/>
      <c r="F420" s="441" t="s">
        <v>19</v>
      </c>
      <c r="G420" s="753"/>
      <c r="H420" s="432">
        <f>SUM(H417:H419)</f>
        <v>0</v>
      </c>
      <c r="I420" s="785"/>
      <c r="M420" s="677"/>
      <c r="N420" s="677"/>
      <c r="O420" s="677"/>
    </row>
    <row r="421" spans="1:15" ht="15" customHeight="1">
      <c r="B421" s="761"/>
      <c r="C421" s="762"/>
      <c r="D421" s="752"/>
      <c r="E421" s="752"/>
      <c r="F421" s="752"/>
      <c r="G421" s="752"/>
      <c r="H421" s="446"/>
      <c r="I421" s="280"/>
      <c r="M421" s="677"/>
      <c r="N421" s="677"/>
      <c r="O421" s="677"/>
    </row>
    <row r="422" spans="1:15" s="677" customFormat="1" ht="15" customHeight="1">
      <c r="A422" s="728"/>
      <c r="B422" s="684" t="s">
        <v>20</v>
      </c>
      <c r="C422" s="910" t="s">
        <v>21</v>
      </c>
      <c r="D422" s="911"/>
      <c r="E422" s="911"/>
      <c r="F422" s="911"/>
      <c r="G422" s="912"/>
      <c r="H422" s="603">
        <f>H420+H416+H411</f>
        <v>244740</v>
      </c>
    </row>
    <row r="423" spans="1:15" s="677" customFormat="1" ht="15" customHeight="1">
      <c r="A423" s="728"/>
      <c r="B423" s="684" t="s">
        <v>22</v>
      </c>
      <c r="C423" s="913" t="s">
        <v>993</v>
      </c>
      <c r="D423" s="914"/>
      <c r="E423" s="915"/>
      <c r="F423" s="729">
        <v>0.05</v>
      </c>
      <c r="G423" s="730" t="s">
        <v>44</v>
      </c>
      <c r="H423" s="603">
        <f>H422*F423</f>
        <v>12237</v>
      </c>
    </row>
    <row r="424" spans="1:15" s="677" customFormat="1" ht="15" customHeight="1">
      <c r="A424" s="728"/>
      <c r="B424" s="684" t="s">
        <v>24</v>
      </c>
      <c r="C424" s="913" t="s">
        <v>339</v>
      </c>
      <c r="D424" s="914"/>
      <c r="E424" s="915"/>
      <c r="F424" s="729">
        <v>0.05</v>
      </c>
      <c r="G424" s="730" t="s">
        <v>44</v>
      </c>
      <c r="H424" s="603">
        <f>H422*F424</f>
        <v>12237</v>
      </c>
    </row>
    <row r="425" spans="1:15" s="677" customFormat="1" ht="15" customHeight="1">
      <c r="A425" s="728"/>
      <c r="B425" s="684" t="s">
        <v>27</v>
      </c>
      <c r="C425" s="916" t="s">
        <v>45</v>
      </c>
      <c r="D425" s="917"/>
      <c r="E425" s="917"/>
      <c r="F425" s="917"/>
      <c r="G425" s="918"/>
      <c r="H425" s="786">
        <f>SUM(H422:H424)</f>
        <v>269214</v>
      </c>
    </row>
    <row r="427" spans="1:15" ht="15" customHeight="1">
      <c r="A427" s="776" t="s">
        <v>1019</v>
      </c>
      <c r="C427" s="776" t="s">
        <v>1020</v>
      </c>
      <c r="M427" s="677"/>
      <c r="N427" s="677"/>
      <c r="O427" s="677"/>
    </row>
    <row r="428" spans="1:15" ht="31.5">
      <c r="A428" s="728"/>
      <c r="B428" s="684" t="s">
        <v>0</v>
      </c>
      <c r="C428" s="684" t="s">
        <v>1</v>
      </c>
      <c r="D428" s="684" t="s">
        <v>2</v>
      </c>
      <c r="E428" s="684" t="s">
        <v>3</v>
      </c>
      <c r="F428" s="684" t="s">
        <v>4</v>
      </c>
      <c r="G428" s="685" t="s">
        <v>321</v>
      </c>
      <c r="H428" s="685" t="s">
        <v>322</v>
      </c>
      <c r="M428" s="677"/>
      <c r="N428" s="677"/>
      <c r="O428" s="677"/>
    </row>
    <row r="429" spans="1:15" ht="15" customHeight="1">
      <c r="A429" s="728"/>
      <c r="B429" s="740" t="s">
        <v>5</v>
      </c>
      <c r="C429" s="741" t="s">
        <v>6</v>
      </c>
      <c r="D429" s="742"/>
      <c r="E429" s="742"/>
      <c r="F429" s="742"/>
      <c r="G429" s="742"/>
      <c r="H429" s="742"/>
      <c r="M429" s="677"/>
      <c r="N429" s="677"/>
      <c r="O429" s="677"/>
    </row>
    <row r="430" spans="1:15" ht="15" customHeight="1">
      <c r="A430" s="728"/>
      <c r="B430" s="743"/>
      <c r="C430" s="744" t="s">
        <v>7</v>
      </c>
      <c r="D430" s="745" t="s">
        <v>8</v>
      </c>
      <c r="E430" s="745" t="s">
        <v>9</v>
      </c>
      <c r="F430" s="746">
        <v>0.375</v>
      </c>
      <c r="G430" s="778">
        <f>'BAHAN+UPAH'!$F$65</f>
        <v>85000</v>
      </c>
      <c r="H430" s="281">
        <f>G430*F430</f>
        <v>31875</v>
      </c>
      <c r="M430" s="677"/>
      <c r="N430" s="677"/>
      <c r="O430" s="677"/>
    </row>
    <row r="431" spans="1:15" ht="15" customHeight="1">
      <c r="A431" s="728"/>
      <c r="B431" s="743"/>
      <c r="C431" s="744" t="s">
        <v>58</v>
      </c>
      <c r="D431" s="745" t="s">
        <v>29</v>
      </c>
      <c r="E431" s="745" t="s">
        <v>9</v>
      </c>
      <c r="F431" s="746">
        <v>0.5</v>
      </c>
      <c r="G431" s="281">
        <f>'BAHAN+UPAH'!$F$66</f>
        <v>120000</v>
      </c>
      <c r="H431" s="281">
        <f>G431*F431</f>
        <v>60000</v>
      </c>
      <c r="M431" s="677"/>
      <c r="N431" s="677"/>
      <c r="O431" s="677"/>
    </row>
    <row r="432" spans="1:15" ht="15" customHeight="1">
      <c r="A432" s="728"/>
      <c r="B432" s="743"/>
      <c r="C432" s="744" t="s">
        <v>30</v>
      </c>
      <c r="D432" s="745" t="s">
        <v>11</v>
      </c>
      <c r="E432" s="745" t="s">
        <v>9</v>
      </c>
      <c r="F432" s="746">
        <v>0.05</v>
      </c>
      <c r="G432" s="281">
        <f>'BAHAN+UPAH'!$F$67</f>
        <v>130000</v>
      </c>
      <c r="H432" s="281">
        <f>G432*F432</f>
        <v>6500</v>
      </c>
      <c r="M432" s="677"/>
      <c r="N432" s="677"/>
      <c r="O432" s="677"/>
    </row>
    <row r="433" spans="1:15" ht="15" customHeight="1">
      <c r="A433" s="728"/>
      <c r="B433" s="743"/>
      <c r="C433" s="744" t="s">
        <v>10</v>
      </c>
      <c r="D433" s="745" t="s">
        <v>25</v>
      </c>
      <c r="E433" s="745" t="s">
        <v>9</v>
      </c>
      <c r="F433" s="746">
        <v>1E-3</v>
      </c>
      <c r="G433" s="779">
        <f>'BAHAN+UPAH'!$F$70</f>
        <v>140000</v>
      </c>
      <c r="H433" s="281">
        <f>G433*F433</f>
        <v>140</v>
      </c>
      <c r="M433" s="677"/>
      <c r="N433" s="677"/>
      <c r="O433" s="677"/>
    </row>
    <row r="434" spans="1:15" ht="15" customHeight="1">
      <c r="A434" s="728"/>
      <c r="B434" s="747"/>
      <c r="C434" s="748"/>
      <c r="D434" s="749"/>
      <c r="E434" s="749"/>
      <c r="F434" s="750"/>
      <c r="G434" s="438"/>
      <c r="H434" s="445"/>
      <c r="M434" s="677"/>
      <c r="N434" s="677"/>
      <c r="O434" s="677"/>
    </row>
    <row r="435" spans="1:15" ht="15" customHeight="1">
      <c r="A435" s="728"/>
      <c r="B435" s="751"/>
      <c r="C435" s="752"/>
      <c r="D435" s="752"/>
      <c r="E435" s="752"/>
      <c r="F435" s="440" t="s">
        <v>49</v>
      </c>
      <c r="G435" s="787"/>
      <c r="H435" s="431">
        <f>SUM(H430:H434)</f>
        <v>98515</v>
      </c>
      <c r="M435" s="677"/>
      <c r="N435" s="677"/>
      <c r="O435" s="677"/>
    </row>
    <row r="436" spans="1:15" ht="15" customHeight="1">
      <c r="A436" s="728"/>
      <c r="B436" s="754" t="s">
        <v>13</v>
      </c>
      <c r="C436" s="755" t="s">
        <v>14</v>
      </c>
      <c r="D436" s="756"/>
      <c r="E436" s="756"/>
      <c r="F436" s="756"/>
      <c r="G436" s="756"/>
      <c r="H436" s="279"/>
      <c r="M436" s="677"/>
      <c r="N436" s="677"/>
      <c r="O436" s="677"/>
    </row>
    <row r="437" spans="1:15" ht="15" customHeight="1">
      <c r="A437" s="728"/>
      <c r="B437" s="745"/>
      <c r="C437" s="744"/>
      <c r="D437" s="757"/>
      <c r="E437" s="743"/>
      <c r="F437" s="426"/>
      <c r="G437" s="281"/>
      <c r="H437" s="281"/>
      <c r="M437" s="677"/>
      <c r="N437" s="677"/>
      <c r="O437" s="677"/>
    </row>
    <row r="438" spans="1:15" ht="15" customHeight="1">
      <c r="A438" s="728"/>
      <c r="B438" s="747"/>
      <c r="C438" s="760"/>
      <c r="D438" s="760"/>
      <c r="E438" s="760"/>
      <c r="F438" s="760"/>
      <c r="G438" s="760"/>
      <c r="H438" s="445"/>
      <c r="M438" s="677"/>
      <c r="N438" s="677"/>
      <c r="O438" s="677"/>
    </row>
    <row r="439" spans="1:15" ht="15" customHeight="1">
      <c r="A439" s="728"/>
      <c r="B439" s="751"/>
      <c r="C439" s="752"/>
      <c r="D439" s="752"/>
      <c r="E439" s="752"/>
      <c r="F439" s="441" t="s">
        <v>16</v>
      </c>
      <c r="G439" s="787"/>
      <c r="H439" s="431">
        <f>SUM(H436:H438)</f>
        <v>0</v>
      </c>
      <c r="M439" s="677"/>
      <c r="N439" s="677"/>
      <c r="O439" s="677"/>
    </row>
    <row r="440" spans="1:15" ht="15" customHeight="1">
      <c r="A440" s="728"/>
      <c r="B440" s="754" t="s">
        <v>17</v>
      </c>
      <c r="C440" s="755" t="s">
        <v>18</v>
      </c>
      <c r="D440" s="756"/>
      <c r="E440" s="756"/>
      <c r="F440" s="756"/>
      <c r="G440" s="756"/>
      <c r="H440" s="279"/>
      <c r="M440" s="677"/>
      <c r="N440" s="677"/>
      <c r="O440" s="677"/>
    </row>
    <row r="441" spans="1:15" ht="15" customHeight="1">
      <c r="A441" s="728"/>
      <c r="B441" s="745"/>
      <c r="C441" s="744"/>
      <c r="D441" s="757"/>
      <c r="E441" s="743"/>
      <c r="F441" s="743"/>
      <c r="G441" s="788"/>
      <c r="H441" s="281"/>
      <c r="M441" s="677"/>
      <c r="N441" s="677"/>
      <c r="O441" s="677"/>
    </row>
    <row r="442" spans="1:15" ht="15" customHeight="1">
      <c r="A442" s="728"/>
      <c r="B442" s="747"/>
      <c r="C442" s="760"/>
      <c r="D442" s="760"/>
      <c r="E442" s="760"/>
      <c r="F442" s="760"/>
      <c r="G442" s="760"/>
      <c r="H442" s="445"/>
      <c r="M442" s="677"/>
      <c r="N442" s="677"/>
      <c r="O442" s="677"/>
    </row>
    <row r="443" spans="1:15" ht="15" customHeight="1">
      <c r="A443" s="728"/>
      <c r="B443" s="751"/>
      <c r="C443" s="752"/>
      <c r="D443" s="752"/>
      <c r="E443" s="752"/>
      <c r="F443" s="441" t="s">
        <v>19</v>
      </c>
      <c r="G443" s="753"/>
      <c r="H443" s="432">
        <f>SUM(H440:H442)</f>
        <v>0</v>
      </c>
      <c r="M443" s="677"/>
      <c r="N443" s="677"/>
      <c r="O443" s="677"/>
    </row>
    <row r="444" spans="1:15" ht="15" customHeight="1">
      <c r="A444" s="728"/>
      <c r="B444" s="761"/>
      <c r="C444" s="782"/>
      <c r="D444" s="783"/>
      <c r="E444" s="783"/>
      <c r="F444" s="783"/>
      <c r="G444" s="752"/>
      <c r="H444" s="446"/>
      <c r="M444" s="677"/>
      <c r="N444" s="677"/>
      <c r="O444" s="677"/>
    </row>
    <row r="445" spans="1:15" s="677" customFormat="1" ht="15" customHeight="1">
      <c r="A445" s="728"/>
      <c r="B445" s="684" t="s">
        <v>20</v>
      </c>
      <c r="C445" s="910" t="s">
        <v>21</v>
      </c>
      <c r="D445" s="911"/>
      <c r="E445" s="911"/>
      <c r="F445" s="911"/>
      <c r="G445" s="912"/>
      <c r="H445" s="603">
        <f>H443+H439+H435</f>
        <v>98515</v>
      </c>
    </row>
    <row r="446" spans="1:15" s="677" customFormat="1" ht="15" customHeight="1">
      <c r="A446" s="728"/>
      <c r="B446" s="684" t="s">
        <v>22</v>
      </c>
      <c r="C446" s="913" t="s">
        <v>993</v>
      </c>
      <c r="D446" s="914"/>
      <c r="E446" s="915"/>
      <c r="F446" s="729">
        <v>0.05</v>
      </c>
      <c r="G446" s="730" t="s">
        <v>44</v>
      </c>
      <c r="H446" s="603">
        <f>H445*F446</f>
        <v>4925.75</v>
      </c>
    </row>
    <row r="447" spans="1:15" s="677" customFormat="1" ht="15" customHeight="1">
      <c r="A447" s="728"/>
      <c r="B447" s="684" t="s">
        <v>24</v>
      </c>
      <c r="C447" s="913" t="s">
        <v>339</v>
      </c>
      <c r="D447" s="914"/>
      <c r="E447" s="915"/>
      <c r="F447" s="729">
        <v>0.05</v>
      </c>
      <c r="G447" s="730" t="s">
        <v>44</v>
      </c>
      <c r="H447" s="603">
        <f>H445*F447</f>
        <v>4925.75</v>
      </c>
    </row>
    <row r="448" spans="1:15" s="677" customFormat="1" ht="15" customHeight="1">
      <c r="A448" s="728"/>
      <c r="B448" s="684" t="s">
        <v>27</v>
      </c>
      <c r="C448" s="916" t="s">
        <v>45</v>
      </c>
      <c r="D448" s="917"/>
      <c r="E448" s="917"/>
      <c r="F448" s="917"/>
      <c r="G448" s="918"/>
      <c r="H448" s="731">
        <f>SUM(H445:H447)</f>
        <v>108366.5</v>
      </c>
    </row>
    <row r="449" spans="1:15" ht="15" customHeight="1">
      <c r="A449" s="728"/>
      <c r="M449" s="677"/>
      <c r="N449" s="677"/>
      <c r="O449" s="677"/>
    </row>
    <row r="450" spans="1:15" ht="15" customHeight="1">
      <c r="A450" s="776" t="s">
        <v>1045</v>
      </c>
      <c r="C450" s="682" t="s">
        <v>1025</v>
      </c>
      <c r="M450" s="677"/>
      <c r="N450" s="677"/>
      <c r="O450" s="677"/>
    </row>
    <row r="451" spans="1:15" ht="31.5">
      <c r="B451" s="684" t="s">
        <v>0</v>
      </c>
      <c r="C451" s="684" t="s">
        <v>1</v>
      </c>
      <c r="D451" s="684" t="s">
        <v>2</v>
      </c>
      <c r="E451" s="684" t="s">
        <v>3</v>
      </c>
      <c r="F451" s="684" t="s">
        <v>4</v>
      </c>
      <c r="G451" s="685" t="s">
        <v>321</v>
      </c>
      <c r="H451" s="685" t="s">
        <v>322</v>
      </c>
      <c r="M451" s="677"/>
      <c r="N451" s="677"/>
      <c r="O451" s="677"/>
    </row>
    <row r="452" spans="1:15" ht="15" customHeight="1">
      <c r="B452" s="740" t="s">
        <v>5</v>
      </c>
      <c r="C452" s="741" t="s">
        <v>6</v>
      </c>
      <c r="D452" s="742"/>
      <c r="E452" s="742"/>
      <c r="F452" s="742"/>
      <c r="G452" s="742"/>
      <c r="H452" s="742"/>
      <c r="M452" s="677"/>
      <c r="N452" s="677"/>
      <c r="O452" s="677"/>
    </row>
    <row r="453" spans="1:15" ht="15" customHeight="1">
      <c r="B453" s="743"/>
      <c r="C453" s="744" t="s">
        <v>7</v>
      </c>
      <c r="D453" s="745" t="s">
        <v>8</v>
      </c>
      <c r="E453" s="745" t="s">
        <v>9</v>
      </c>
      <c r="F453" s="784">
        <v>0.06</v>
      </c>
      <c r="G453" s="281">
        <f>'BAHAN+UPAH'!$F$65</f>
        <v>85000</v>
      </c>
      <c r="H453" s="281">
        <f>G453*F453</f>
        <v>5100</v>
      </c>
      <c r="M453" s="677"/>
      <c r="N453" s="677"/>
      <c r="O453" s="677"/>
    </row>
    <row r="454" spans="1:15" ht="15" customHeight="1">
      <c r="B454" s="743"/>
      <c r="C454" s="744" t="s">
        <v>447</v>
      </c>
      <c r="D454" s="745" t="s">
        <v>235</v>
      </c>
      <c r="E454" s="745" t="s">
        <v>9</v>
      </c>
      <c r="F454" s="784">
        <v>0.06</v>
      </c>
      <c r="G454" s="789">
        <f>'BAHAN+UPAH'!$F$77</f>
        <v>145000</v>
      </c>
      <c r="H454" s="281">
        <f>G454*F454</f>
        <v>8700</v>
      </c>
      <c r="M454" s="677"/>
      <c r="N454" s="677"/>
      <c r="O454" s="677"/>
    </row>
    <row r="455" spans="1:15" ht="15" customHeight="1">
      <c r="B455" s="743"/>
      <c r="C455" s="744" t="s">
        <v>30</v>
      </c>
      <c r="D455" s="745" t="s">
        <v>239</v>
      </c>
      <c r="E455" s="745" t="s">
        <v>9</v>
      </c>
      <c r="F455" s="784">
        <v>6.0000000000000001E-3</v>
      </c>
      <c r="G455" s="789">
        <f>'BAHAN+UPAH'!$F$78</f>
        <v>235000</v>
      </c>
      <c r="H455" s="281">
        <f>G455*F455</f>
        <v>1410</v>
      </c>
      <c r="M455" s="677"/>
      <c r="N455" s="677"/>
      <c r="O455" s="677"/>
    </row>
    <row r="456" spans="1:15" ht="15" customHeight="1">
      <c r="B456" s="743"/>
      <c r="C456" s="744" t="s">
        <v>10</v>
      </c>
      <c r="D456" s="745" t="s">
        <v>11</v>
      </c>
      <c r="E456" s="745" t="s">
        <v>9</v>
      </c>
      <c r="F456" s="784">
        <v>3.0000000000000001E-3</v>
      </c>
      <c r="G456" s="281">
        <f>'BAHAN+UPAH'!$F$70</f>
        <v>140000</v>
      </c>
      <c r="H456" s="281">
        <f>G456*F456</f>
        <v>420</v>
      </c>
      <c r="M456" s="677"/>
      <c r="N456" s="677"/>
      <c r="O456" s="677"/>
    </row>
    <row r="457" spans="1:15" ht="15" customHeight="1">
      <c r="B457" s="747"/>
      <c r="C457" s="748"/>
      <c r="D457" s="749"/>
      <c r="E457" s="749"/>
      <c r="F457" s="780"/>
      <c r="G457" s="442"/>
      <c r="H457" s="445"/>
      <c r="M457" s="677"/>
      <c r="N457" s="677"/>
      <c r="O457" s="677"/>
    </row>
    <row r="458" spans="1:15" ht="15" customHeight="1">
      <c r="B458" s="751"/>
      <c r="C458" s="752"/>
      <c r="D458" s="752"/>
      <c r="E458" s="752"/>
      <c r="F458" s="440" t="s">
        <v>49</v>
      </c>
      <c r="G458" s="753"/>
      <c r="H458" s="431">
        <f>SUM(H453:H457)</f>
        <v>15630</v>
      </c>
      <c r="M458" s="677"/>
      <c r="N458" s="677"/>
      <c r="O458" s="677"/>
    </row>
    <row r="459" spans="1:15" ht="15" customHeight="1">
      <c r="B459" s="754" t="s">
        <v>13</v>
      </c>
      <c r="C459" s="755" t="s">
        <v>14</v>
      </c>
      <c r="D459" s="756"/>
      <c r="E459" s="756"/>
      <c r="F459" s="756"/>
      <c r="G459" s="756"/>
      <c r="H459" s="279"/>
      <c r="M459" s="677"/>
      <c r="N459" s="677"/>
      <c r="O459" s="677"/>
    </row>
    <row r="460" spans="1:15" ht="15" customHeight="1">
      <c r="B460" s="745"/>
      <c r="C460" s="744" t="s">
        <v>1026</v>
      </c>
      <c r="D460" s="757"/>
      <c r="E460" s="743" t="s">
        <v>15</v>
      </c>
      <c r="F460" s="426">
        <v>1.1499999999999999</v>
      </c>
      <c r="G460" s="281">
        <f>+'BAHAN+UPAH'!$F$25</f>
        <v>3000</v>
      </c>
      <c r="H460" s="281">
        <f>G460*F460</f>
        <v>3449.9999999999995</v>
      </c>
      <c r="M460" s="677"/>
      <c r="N460" s="677"/>
      <c r="O460" s="677"/>
    </row>
    <row r="461" spans="1:15" ht="15" customHeight="1">
      <c r="B461" s="747"/>
      <c r="C461" s="760"/>
      <c r="D461" s="760"/>
      <c r="E461" s="760"/>
      <c r="F461" s="760"/>
      <c r="G461" s="760"/>
      <c r="H461" s="445"/>
      <c r="M461" s="677"/>
      <c r="N461" s="677"/>
      <c r="O461" s="677"/>
    </row>
    <row r="462" spans="1:15" ht="15" customHeight="1">
      <c r="B462" s="751"/>
      <c r="C462" s="752"/>
      <c r="D462" s="752"/>
      <c r="E462" s="752"/>
      <c r="F462" s="441" t="s">
        <v>16</v>
      </c>
      <c r="G462" s="753"/>
      <c r="H462" s="431">
        <f>SUM(H459:H461)</f>
        <v>3449.9999999999995</v>
      </c>
      <c r="M462" s="677"/>
      <c r="N462" s="677"/>
      <c r="O462" s="677"/>
    </row>
    <row r="463" spans="1:15" ht="15" customHeight="1">
      <c r="B463" s="754" t="s">
        <v>17</v>
      </c>
      <c r="C463" s="755" t="s">
        <v>18</v>
      </c>
      <c r="D463" s="756"/>
      <c r="E463" s="756"/>
      <c r="F463" s="756"/>
      <c r="G463" s="756"/>
      <c r="H463" s="279"/>
      <c r="M463" s="677"/>
      <c r="N463" s="677"/>
      <c r="O463" s="677"/>
    </row>
    <row r="464" spans="1:15" ht="15" customHeight="1">
      <c r="B464" s="745"/>
      <c r="C464" s="744"/>
      <c r="D464" s="757"/>
      <c r="E464" s="757"/>
      <c r="F464" s="757"/>
      <c r="G464" s="757"/>
      <c r="H464" s="281"/>
      <c r="M464" s="677"/>
      <c r="N464" s="677"/>
      <c r="O464" s="677"/>
    </row>
    <row r="465" spans="1:15" ht="15" customHeight="1">
      <c r="B465" s="747"/>
      <c r="C465" s="760"/>
      <c r="D465" s="760"/>
      <c r="E465" s="760"/>
      <c r="F465" s="760"/>
      <c r="G465" s="760"/>
      <c r="H465" s="445"/>
      <c r="M465" s="677"/>
      <c r="N465" s="677"/>
      <c r="O465" s="677"/>
    </row>
    <row r="466" spans="1:15" ht="15" customHeight="1">
      <c r="B466" s="751"/>
      <c r="C466" s="752"/>
      <c r="D466" s="752"/>
      <c r="E466" s="752"/>
      <c r="F466" s="441" t="s">
        <v>19</v>
      </c>
      <c r="G466" s="753"/>
      <c r="H466" s="432">
        <f>SUM(H463:H465)</f>
        <v>0</v>
      </c>
      <c r="M466" s="677"/>
      <c r="N466" s="677"/>
      <c r="O466" s="677"/>
    </row>
    <row r="467" spans="1:15" ht="15" customHeight="1">
      <c r="B467" s="761"/>
      <c r="C467" s="762"/>
      <c r="D467" s="752"/>
      <c r="E467" s="752"/>
      <c r="F467" s="752"/>
      <c r="G467" s="752"/>
      <c r="H467" s="446"/>
      <c r="M467" s="677"/>
      <c r="N467" s="677"/>
      <c r="O467" s="677"/>
    </row>
    <row r="468" spans="1:15" s="677" customFormat="1" ht="15" customHeight="1">
      <c r="A468" s="728"/>
      <c r="B468" s="684" t="s">
        <v>20</v>
      </c>
      <c r="C468" s="910" t="s">
        <v>21</v>
      </c>
      <c r="D468" s="911"/>
      <c r="E468" s="911"/>
      <c r="F468" s="911"/>
      <c r="G468" s="912"/>
      <c r="H468" s="603">
        <f>H466+H462+H458</f>
        <v>19080</v>
      </c>
    </row>
    <row r="469" spans="1:15" s="677" customFormat="1" ht="15" customHeight="1">
      <c r="A469" s="728"/>
      <c r="B469" s="684" t="s">
        <v>22</v>
      </c>
      <c r="C469" s="913" t="s">
        <v>993</v>
      </c>
      <c r="D469" s="914"/>
      <c r="E469" s="915"/>
      <c r="F469" s="729">
        <v>0.05</v>
      </c>
      <c r="G469" s="730" t="s">
        <v>44</v>
      </c>
      <c r="H469" s="603">
        <f>H468*F469</f>
        <v>954</v>
      </c>
    </row>
    <row r="470" spans="1:15" s="677" customFormat="1" ht="15" customHeight="1">
      <c r="A470" s="728"/>
      <c r="B470" s="684" t="s">
        <v>24</v>
      </c>
      <c r="C470" s="913" t="s">
        <v>339</v>
      </c>
      <c r="D470" s="914"/>
      <c r="E470" s="915"/>
      <c r="F470" s="729">
        <v>0.05</v>
      </c>
      <c r="G470" s="730" t="s">
        <v>44</v>
      </c>
      <c r="H470" s="603">
        <f>H468*F470</f>
        <v>954</v>
      </c>
    </row>
    <row r="471" spans="1:15" s="677" customFormat="1" ht="15" customHeight="1">
      <c r="A471" s="728"/>
      <c r="B471" s="684" t="s">
        <v>27</v>
      </c>
      <c r="C471" s="916" t="s">
        <v>45</v>
      </c>
      <c r="D471" s="917"/>
      <c r="E471" s="917"/>
      <c r="F471" s="917"/>
      <c r="G471" s="918"/>
      <c r="H471" s="731">
        <f>SUM(H468:H470)</f>
        <v>20988</v>
      </c>
    </row>
    <row r="472" spans="1:15" ht="15" customHeight="1">
      <c r="M472" s="677"/>
      <c r="N472" s="677"/>
      <c r="O472" s="677"/>
    </row>
    <row r="473" spans="1:15" ht="15" customHeight="1">
      <c r="A473" s="776" t="s">
        <v>1046</v>
      </c>
      <c r="C473" s="776" t="s">
        <v>1047</v>
      </c>
      <c r="I473" s="423"/>
      <c r="M473" s="677"/>
      <c r="N473" s="677"/>
      <c r="O473" s="677"/>
    </row>
    <row r="474" spans="1:15" ht="31.5">
      <c r="B474" s="684" t="s">
        <v>0</v>
      </c>
      <c r="C474" s="684" t="s">
        <v>1</v>
      </c>
      <c r="D474" s="684" t="s">
        <v>2</v>
      </c>
      <c r="E474" s="684" t="s">
        <v>3</v>
      </c>
      <c r="F474" s="684" t="s">
        <v>4</v>
      </c>
      <c r="G474" s="685" t="s">
        <v>321</v>
      </c>
      <c r="H474" s="685" t="s">
        <v>322</v>
      </c>
      <c r="I474" s="280"/>
      <c r="M474" s="677"/>
      <c r="N474" s="677"/>
      <c r="O474" s="677"/>
    </row>
    <row r="475" spans="1:15" ht="15" customHeight="1">
      <c r="B475" s="740" t="s">
        <v>5</v>
      </c>
      <c r="C475" s="741" t="s">
        <v>6</v>
      </c>
      <c r="D475" s="742"/>
      <c r="E475" s="742"/>
      <c r="F475" s="742"/>
      <c r="G475" s="742"/>
      <c r="H475" s="742"/>
      <c r="I475" s="280"/>
      <c r="M475" s="677"/>
      <c r="N475" s="677"/>
      <c r="O475" s="677"/>
    </row>
    <row r="476" spans="1:15" ht="15" customHeight="1">
      <c r="B476" s="743"/>
      <c r="C476" s="744" t="s">
        <v>7</v>
      </c>
      <c r="D476" s="745" t="s">
        <v>8</v>
      </c>
      <c r="E476" s="745" t="s">
        <v>9</v>
      </c>
      <c r="F476" s="784">
        <v>0.4</v>
      </c>
      <c r="G476" s="778">
        <f>'BAHAN+UPAH'!$F$65</f>
        <v>85000</v>
      </c>
      <c r="H476" s="281">
        <f>G476*F476</f>
        <v>34000</v>
      </c>
      <c r="I476" s="280"/>
      <c r="M476" s="677"/>
      <c r="N476" s="677"/>
      <c r="O476" s="677"/>
    </row>
    <row r="477" spans="1:15" ht="15" customHeight="1">
      <c r="B477" s="743"/>
      <c r="C477" s="744" t="s">
        <v>28</v>
      </c>
      <c r="D477" s="745" t="s">
        <v>29</v>
      </c>
      <c r="E477" s="745" t="s">
        <v>9</v>
      </c>
      <c r="F477" s="784">
        <v>0.3</v>
      </c>
      <c r="G477" s="281">
        <f>'BAHAN+UPAH'!$F$66</f>
        <v>120000</v>
      </c>
      <c r="H477" s="281">
        <f>G477*F477</f>
        <v>36000</v>
      </c>
      <c r="I477" s="280"/>
      <c r="M477" s="677"/>
      <c r="N477" s="677"/>
      <c r="O477" s="677"/>
    </row>
    <row r="478" spans="1:15" ht="15" customHeight="1">
      <c r="B478" s="743"/>
      <c r="C478" s="744" t="s">
        <v>30</v>
      </c>
      <c r="D478" s="745" t="s">
        <v>31</v>
      </c>
      <c r="E478" s="745" t="s">
        <v>9</v>
      </c>
      <c r="F478" s="784">
        <v>0.05</v>
      </c>
      <c r="G478" s="281">
        <f>'BAHAN+UPAH'!$F$67</f>
        <v>130000</v>
      </c>
      <c r="H478" s="281">
        <f>G478*F478</f>
        <v>6500</v>
      </c>
      <c r="I478" s="280"/>
      <c r="M478" s="677"/>
      <c r="N478" s="677"/>
      <c r="O478" s="677"/>
    </row>
    <row r="479" spans="1:15" ht="15" customHeight="1">
      <c r="B479" s="743"/>
      <c r="C479" s="744" t="s">
        <v>10</v>
      </c>
      <c r="D479" s="745" t="s">
        <v>11</v>
      </c>
      <c r="E479" s="745" t="s">
        <v>9</v>
      </c>
      <c r="F479" s="784">
        <v>3.2000000000000001E-2</v>
      </c>
      <c r="G479" s="779">
        <f>'BAHAN+UPAH'!$F$70</f>
        <v>140000</v>
      </c>
      <c r="H479" s="281">
        <f>G479*F479</f>
        <v>4480</v>
      </c>
      <c r="I479" s="280"/>
      <c r="M479" s="677"/>
      <c r="N479" s="677"/>
      <c r="O479" s="677"/>
    </row>
    <row r="480" spans="1:15" ht="15" customHeight="1">
      <c r="B480" s="747"/>
      <c r="C480" s="748"/>
      <c r="D480" s="749"/>
      <c r="E480" s="749"/>
      <c r="F480" s="780"/>
      <c r="G480" s="442"/>
      <c r="H480" s="445"/>
      <c r="I480" s="280"/>
      <c r="M480" s="677"/>
      <c r="N480" s="677"/>
      <c r="O480" s="677"/>
    </row>
    <row r="481" spans="1:15" ht="15" customHeight="1">
      <c r="B481" s="751"/>
      <c r="C481" s="752"/>
      <c r="D481" s="752"/>
      <c r="E481" s="752"/>
      <c r="F481" s="440" t="s">
        <v>49</v>
      </c>
      <c r="G481" s="753"/>
      <c r="H481" s="431">
        <f>SUM(H476:H480)</f>
        <v>80980</v>
      </c>
      <c r="I481" s="423"/>
      <c r="M481" s="677"/>
      <c r="N481" s="677"/>
      <c r="O481" s="677"/>
    </row>
    <row r="482" spans="1:15" ht="15" customHeight="1">
      <c r="B482" s="754" t="s">
        <v>13</v>
      </c>
      <c r="C482" s="755" t="s">
        <v>14</v>
      </c>
      <c r="D482" s="756"/>
      <c r="E482" s="756"/>
      <c r="F482" s="756"/>
      <c r="G482" s="756"/>
      <c r="H482" s="279"/>
      <c r="I482" s="280"/>
      <c r="M482" s="677"/>
      <c r="N482" s="677"/>
      <c r="O482" s="677"/>
    </row>
    <row r="483" spans="1:15" ht="15" customHeight="1">
      <c r="B483" s="745"/>
      <c r="C483" s="744" t="s">
        <v>1003</v>
      </c>
      <c r="D483" s="757"/>
      <c r="E483" s="743" t="s">
        <v>159</v>
      </c>
      <c r="F483" s="426">
        <v>1.25</v>
      </c>
      <c r="G483" s="281">
        <f>+'BAHAN+UPAH'!$F$22</f>
        <v>130000</v>
      </c>
      <c r="H483" s="281">
        <f>G483*F483</f>
        <v>162500</v>
      </c>
      <c r="I483" s="280"/>
      <c r="M483" s="677"/>
      <c r="N483" s="677"/>
      <c r="O483" s="677"/>
    </row>
    <row r="484" spans="1:15" ht="15" customHeight="1">
      <c r="B484" s="745"/>
      <c r="C484" s="744" t="s">
        <v>1005</v>
      </c>
      <c r="D484" s="757"/>
      <c r="E484" s="743" t="s">
        <v>85</v>
      </c>
      <c r="F484" s="426">
        <v>0.06</v>
      </c>
      <c r="G484" s="281">
        <f>+'BAHAN+UPAH'!$F$40</f>
        <v>21000</v>
      </c>
      <c r="H484" s="281">
        <f>G484*F484</f>
        <v>1260</v>
      </c>
      <c r="I484" s="280"/>
      <c r="M484" s="677"/>
      <c r="N484" s="677"/>
      <c r="O484" s="677"/>
    </row>
    <row r="485" spans="1:15" ht="15" customHeight="1">
      <c r="B485" s="747"/>
      <c r="C485" s="760"/>
      <c r="D485" s="760"/>
      <c r="E485" s="760"/>
      <c r="F485" s="760"/>
      <c r="G485" s="760"/>
      <c r="H485" s="445"/>
      <c r="I485" s="280"/>
      <c r="M485" s="677"/>
      <c r="N485" s="677"/>
      <c r="O485" s="677"/>
    </row>
    <row r="486" spans="1:15" ht="15" customHeight="1">
      <c r="B486" s="751"/>
      <c r="C486" s="752"/>
      <c r="D486" s="752"/>
      <c r="E486" s="752"/>
      <c r="F486" s="441" t="s">
        <v>16</v>
      </c>
      <c r="G486" s="753"/>
      <c r="H486" s="431">
        <f>SUM(H482:H485)</f>
        <v>163760</v>
      </c>
      <c r="M486" s="677"/>
      <c r="N486" s="677"/>
      <c r="O486" s="677"/>
    </row>
    <row r="487" spans="1:15" ht="15" customHeight="1">
      <c r="B487" s="754" t="s">
        <v>17</v>
      </c>
      <c r="C487" s="755" t="s">
        <v>18</v>
      </c>
      <c r="D487" s="756"/>
      <c r="E487" s="756"/>
      <c r="F487" s="756"/>
      <c r="G487" s="756"/>
      <c r="H487" s="279"/>
      <c r="M487" s="677"/>
      <c r="N487" s="677"/>
      <c r="O487" s="677"/>
    </row>
    <row r="488" spans="1:15" ht="15" customHeight="1">
      <c r="B488" s="745"/>
      <c r="C488" s="744"/>
      <c r="D488" s="757"/>
      <c r="E488" s="757"/>
      <c r="F488" s="757"/>
      <c r="G488" s="757"/>
      <c r="H488" s="281"/>
      <c r="M488" s="677"/>
      <c r="N488" s="677"/>
      <c r="O488" s="677"/>
    </row>
    <row r="489" spans="1:15" ht="15" customHeight="1">
      <c r="B489" s="745"/>
      <c r="C489" s="744"/>
      <c r="D489" s="757"/>
      <c r="E489" s="757"/>
      <c r="F489" s="757"/>
      <c r="G489" s="757"/>
      <c r="H489" s="281"/>
      <c r="I489" s="790"/>
      <c r="M489" s="677"/>
      <c r="N489" s="677"/>
      <c r="O489" s="677"/>
    </row>
    <row r="490" spans="1:15" ht="15" customHeight="1">
      <c r="B490" s="747"/>
      <c r="C490" s="760"/>
      <c r="D490" s="760"/>
      <c r="E490" s="760"/>
      <c r="F490" s="760"/>
      <c r="G490" s="760"/>
      <c r="H490" s="445"/>
      <c r="I490" s="785"/>
      <c r="M490" s="677"/>
      <c r="N490" s="677"/>
      <c r="O490" s="677"/>
    </row>
    <row r="491" spans="1:15" ht="15" customHeight="1">
      <c r="B491" s="751"/>
      <c r="C491" s="752"/>
      <c r="D491" s="752"/>
      <c r="E491" s="752"/>
      <c r="F491" s="441" t="s">
        <v>19</v>
      </c>
      <c r="G491" s="753"/>
      <c r="H491" s="432">
        <f>SUM(H487:H490)</f>
        <v>0</v>
      </c>
      <c r="I491" s="785"/>
      <c r="M491" s="677"/>
      <c r="N491" s="677"/>
      <c r="O491" s="677"/>
    </row>
    <row r="492" spans="1:15" ht="15" customHeight="1">
      <c r="B492" s="761"/>
      <c r="C492" s="762"/>
      <c r="D492" s="752"/>
      <c r="E492" s="752"/>
      <c r="F492" s="752"/>
      <c r="G492" s="752"/>
      <c r="H492" s="446"/>
      <c r="I492" s="280"/>
      <c r="M492" s="677"/>
      <c r="N492" s="677"/>
      <c r="O492" s="677"/>
    </row>
    <row r="493" spans="1:15" s="677" customFormat="1" ht="15" customHeight="1">
      <c r="A493" s="728"/>
      <c r="B493" s="684" t="s">
        <v>20</v>
      </c>
      <c r="C493" s="910" t="s">
        <v>21</v>
      </c>
      <c r="D493" s="911"/>
      <c r="E493" s="911"/>
      <c r="F493" s="911"/>
      <c r="G493" s="912"/>
      <c r="H493" s="603">
        <f>H491+H486+H481</f>
        <v>244740</v>
      </c>
    </row>
    <row r="494" spans="1:15" s="677" customFormat="1" ht="15" customHeight="1">
      <c r="A494" s="728"/>
      <c r="B494" s="684" t="s">
        <v>22</v>
      </c>
      <c r="C494" s="913" t="s">
        <v>993</v>
      </c>
      <c r="D494" s="914"/>
      <c r="E494" s="915"/>
      <c r="F494" s="729">
        <v>0.05</v>
      </c>
      <c r="G494" s="730" t="s">
        <v>44</v>
      </c>
      <c r="H494" s="603">
        <f>H493*F494</f>
        <v>12237</v>
      </c>
    </row>
    <row r="495" spans="1:15" s="677" customFormat="1" ht="15" customHeight="1">
      <c r="A495" s="728"/>
      <c r="B495" s="684" t="s">
        <v>24</v>
      </c>
      <c r="C495" s="913" t="s">
        <v>339</v>
      </c>
      <c r="D495" s="914"/>
      <c r="E495" s="915"/>
      <c r="F495" s="729">
        <v>0.05</v>
      </c>
      <c r="G495" s="730" t="s">
        <v>44</v>
      </c>
      <c r="H495" s="603">
        <f>H493*F495</f>
        <v>12237</v>
      </c>
    </row>
    <row r="496" spans="1:15" s="677" customFormat="1" ht="15" customHeight="1">
      <c r="A496" s="728"/>
      <c r="B496" s="684" t="s">
        <v>27</v>
      </c>
      <c r="C496" s="916" t="s">
        <v>45</v>
      </c>
      <c r="D496" s="917"/>
      <c r="E496" s="917"/>
      <c r="F496" s="917"/>
      <c r="G496" s="918"/>
      <c r="H496" s="786">
        <f>SUM(H493:H495)</f>
        <v>269214</v>
      </c>
    </row>
    <row r="498" spans="1:15" ht="15" customHeight="1">
      <c r="A498" s="776" t="s">
        <v>1122</v>
      </c>
      <c r="C498" s="776" t="s">
        <v>1121</v>
      </c>
      <c r="M498" s="677"/>
      <c r="N498" s="677"/>
      <c r="O498" s="677"/>
    </row>
    <row r="499" spans="1:15" ht="31.5">
      <c r="B499" s="684" t="s">
        <v>0</v>
      </c>
      <c r="C499" s="684" t="s">
        <v>1</v>
      </c>
      <c r="D499" s="684" t="s">
        <v>2</v>
      </c>
      <c r="E499" s="684" t="s">
        <v>3</v>
      </c>
      <c r="F499" s="684" t="s">
        <v>4</v>
      </c>
      <c r="G499" s="685" t="s">
        <v>321</v>
      </c>
      <c r="H499" s="685" t="s">
        <v>322</v>
      </c>
      <c r="M499" s="677"/>
      <c r="N499" s="677"/>
      <c r="O499" s="677"/>
    </row>
    <row r="500" spans="1:15" ht="15" customHeight="1">
      <c r="B500" s="740" t="s">
        <v>5</v>
      </c>
      <c r="C500" s="741" t="s">
        <v>6</v>
      </c>
      <c r="D500" s="742"/>
      <c r="E500" s="742"/>
      <c r="F500" s="742"/>
      <c r="G500" s="742"/>
      <c r="H500" s="742"/>
      <c r="M500" s="677"/>
      <c r="N500" s="677"/>
      <c r="O500" s="677"/>
    </row>
    <row r="501" spans="1:15" ht="15" customHeight="1">
      <c r="B501" s="743"/>
      <c r="C501" s="744" t="s">
        <v>7</v>
      </c>
      <c r="D501" s="745" t="s">
        <v>8</v>
      </c>
      <c r="E501" s="745" t="s">
        <v>9</v>
      </c>
      <c r="F501" s="784">
        <v>1.2</v>
      </c>
      <c r="G501" s="281">
        <f>'BAHAN+UPAH'!$F$65</f>
        <v>85000</v>
      </c>
      <c r="H501" s="281">
        <f>G501*F501</f>
        <v>102000</v>
      </c>
      <c r="M501" s="677"/>
      <c r="N501" s="677"/>
      <c r="O501" s="677"/>
    </row>
    <row r="502" spans="1:15" ht="15" customHeight="1">
      <c r="B502" s="743"/>
      <c r="C502" s="744" t="s">
        <v>58</v>
      </c>
      <c r="D502" s="745" t="s">
        <v>29</v>
      </c>
      <c r="E502" s="745" t="s">
        <v>9</v>
      </c>
      <c r="F502" s="784">
        <v>0.2</v>
      </c>
      <c r="G502" s="281">
        <f>'BAHAN+UPAH'!$F$66</f>
        <v>120000</v>
      </c>
      <c r="H502" s="281">
        <f>G502*F502</f>
        <v>24000</v>
      </c>
      <c r="M502" s="677"/>
      <c r="N502" s="677"/>
      <c r="O502" s="677"/>
    </row>
    <row r="503" spans="1:15" ht="15" customHeight="1">
      <c r="B503" s="743"/>
      <c r="C503" s="744" t="s">
        <v>30</v>
      </c>
      <c r="D503" s="745" t="s">
        <v>31</v>
      </c>
      <c r="E503" s="745" t="s">
        <v>9</v>
      </c>
      <c r="F503" s="784">
        <v>0.02</v>
      </c>
      <c r="G503" s="281">
        <f>'BAHAN+UPAH'!$F$67</f>
        <v>130000</v>
      </c>
      <c r="H503" s="281">
        <f>G503*F503</f>
        <v>2600</v>
      </c>
      <c r="M503" s="677"/>
      <c r="N503" s="677"/>
      <c r="O503" s="677"/>
    </row>
    <row r="504" spans="1:15" ht="15" customHeight="1">
      <c r="B504" s="743"/>
      <c r="C504" s="744" t="s">
        <v>10</v>
      </c>
      <c r="D504" s="745" t="s">
        <v>25</v>
      </c>
      <c r="E504" s="745" t="s">
        <v>9</v>
      </c>
      <c r="F504" s="784">
        <v>0.06</v>
      </c>
      <c r="G504" s="281">
        <f>'BAHAN+UPAH'!$F$70</f>
        <v>140000</v>
      </c>
      <c r="H504" s="281">
        <f>G504*F504</f>
        <v>8400</v>
      </c>
      <c r="M504" s="677"/>
      <c r="N504" s="677"/>
      <c r="O504" s="677"/>
    </row>
    <row r="505" spans="1:15" ht="15" customHeight="1">
      <c r="B505" s="747"/>
      <c r="C505" s="748"/>
      <c r="D505" s="749"/>
      <c r="E505" s="749"/>
      <c r="F505" s="780"/>
      <c r="G505" s="442"/>
      <c r="H505" s="445"/>
      <c r="M505" s="677"/>
      <c r="N505" s="677"/>
      <c r="O505" s="677"/>
    </row>
    <row r="506" spans="1:15" ht="15" customHeight="1">
      <c r="B506" s="685"/>
      <c r="C506" s="762"/>
      <c r="D506" s="752"/>
      <c r="E506" s="752"/>
      <c r="F506" s="440" t="s">
        <v>49</v>
      </c>
      <c r="G506" s="753"/>
      <c r="H506" s="431">
        <f>SUM(H501:H505)</f>
        <v>137000</v>
      </c>
      <c r="M506" s="677"/>
      <c r="N506" s="677"/>
      <c r="O506" s="677"/>
    </row>
    <row r="507" spans="1:15" ht="15" customHeight="1">
      <c r="B507" s="754" t="s">
        <v>13</v>
      </c>
      <c r="C507" s="755" t="s">
        <v>14</v>
      </c>
      <c r="D507" s="756"/>
      <c r="E507" s="756"/>
      <c r="F507" s="756"/>
      <c r="G507" s="756"/>
      <c r="H507" s="279"/>
      <c r="M507" s="677"/>
      <c r="N507" s="677"/>
      <c r="O507" s="677"/>
    </row>
    <row r="508" spans="1:15" ht="15" customHeight="1">
      <c r="B508" s="745"/>
      <c r="C508" s="744" t="s">
        <v>60</v>
      </c>
      <c r="D508" s="757"/>
      <c r="E508" s="743" t="s">
        <v>62</v>
      </c>
      <c r="F508" s="426">
        <v>230</v>
      </c>
      <c r="G508" s="281">
        <f>'BAHAN+UPAH'!$F$5</f>
        <v>1300</v>
      </c>
      <c r="H508" s="281">
        <f>G508*F508</f>
        <v>299000</v>
      </c>
      <c r="M508" s="677"/>
      <c r="N508" s="677"/>
      <c r="O508" s="677"/>
    </row>
    <row r="509" spans="1:15" ht="15" customHeight="1">
      <c r="B509" s="745"/>
      <c r="C509" s="744" t="s">
        <v>63</v>
      </c>
      <c r="D509" s="757"/>
      <c r="E509" s="743" t="s">
        <v>62</v>
      </c>
      <c r="F509" s="426">
        <v>893</v>
      </c>
      <c r="G509" s="281">
        <f>'BAHAN+UPAH'!$F$10</f>
        <v>125</v>
      </c>
      <c r="H509" s="281">
        <f>G509*F509</f>
        <v>111625</v>
      </c>
      <c r="M509" s="677"/>
      <c r="N509" s="677"/>
      <c r="O509" s="677"/>
    </row>
    <row r="510" spans="1:15" ht="15" customHeight="1">
      <c r="B510" s="745"/>
      <c r="C510" s="744" t="s">
        <v>64</v>
      </c>
      <c r="D510" s="757"/>
      <c r="E510" s="743" t="s">
        <v>62</v>
      </c>
      <c r="F510" s="426">
        <v>1027</v>
      </c>
      <c r="G510" s="281">
        <f>'BAHAN+UPAH'!$F$11</f>
        <v>142.36111111111111</v>
      </c>
      <c r="H510" s="281">
        <f>G510*F510</f>
        <v>146204.86111111112</v>
      </c>
      <c r="M510" s="677"/>
      <c r="N510" s="677"/>
      <c r="O510" s="677"/>
    </row>
    <row r="511" spans="1:15" ht="15" customHeight="1">
      <c r="B511" s="745"/>
      <c r="C511" s="744" t="s">
        <v>65</v>
      </c>
      <c r="D511" s="757"/>
      <c r="E511" s="743" t="s">
        <v>66</v>
      </c>
      <c r="F511" s="791">
        <v>200</v>
      </c>
      <c r="G511" s="281">
        <f>'BAHAN+UPAH'!$F$12</f>
        <v>100</v>
      </c>
      <c r="H511" s="281">
        <f>G511*F511</f>
        <v>20000</v>
      </c>
      <c r="M511" s="677"/>
      <c r="N511" s="677"/>
      <c r="O511" s="677"/>
    </row>
    <row r="512" spans="1:15" ht="15" customHeight="1">
      <c r="B512" s="747"/>
      <c r="C512" s="760"/>
      <c r="D512" s="760"/>
      <c r="E512" s="760"/>
      <c r="F512" s="760"/>
      <c r="G512" s="760"/>
      <c r="H512" s="445"/>
      <c r="M512" s="677"/>
      <c r="N512" s="677"/>
      <c r="O512" s="677"/>
    </row>
    <row r="513" spans="1:15" ht="15" customHeight="1">
      <c r="B513" s="685"/>
      <c r="C513" s="762"/>
      <c r="D513" s="752"/>
      <c r="E513" s="752"/>
      <c r="F513" s="441" t="s">
        <v>16</v>
      </c>
      <c r="G513" s="753"/>
      <c r="H513" s="431">
        <f>SUM(H507:H512)</f>
        <v>576829.86111111112</v>
      </c>
      <c r="M513" s="677"/>
      <c r="N513" s="677"/>
      <c r="O513" s="677"/>
    </row>
    <row r="514" spans="1:15" ht="15" customHeight="1">
      <c r="B514" s="754" t="s">
        <v>17</v>
      </c>
      <c r="C514" s="755" t="s">
        <v>18</v>
      </c>
      <c r="D514" s="756"/>
      <c r="E514" s="756"/>
      <c r="F514" s="756"/>
      <c r="G514" s="756"/>
      <c r="H514" s="279"/>
      <c r="M514" s="677"/>
      <c r="N514" s="677"/>
      <c r="O514" s="677"/>
    </row>
    <row r="515" spans="1:15" ht="15" customHeight="1">
      <c r="B515" s="745"/>
      <c r="C515" s="744"/>
      <c r="D515" s="757"/>
      <c r="E515" s="757"/>
      <c r="F515" s="757"/>
      <c r="G515" s="757"/>
      <c r="H515" s="281"/>
      <c r="M515" s="677"/>
      <c r="N515" s="677"/>
      <c r="O515" s="677"/>
    </row>
    <row r="516" spans="1:15" ht="15" customHeight="1">
      <c r="B516" s="747"/>
      <c r="C516" s="760"/>
      <c r="D516" s="760"/>
      <c r="E516" s="760"/>
      <c r="F516" s="760"/>
      <c r="G516" s="760"/>
      <c r="H516" s="445"/>
      <c r="M516" s="677"/>
      <c r="N516" s="677"/>
      <c r="O516" s="677"/>
    </row>
    <row r="517" spans="1:15" ht="15" customHeight="1">
      <c r="B517" s="685"/>
      <c r="C517" s="762"/>
      <c r="D517" s="752"/>
      <c r="E517" s="752"/>
      <c r="F517" s="441" t="s">
        <v>19</v>
      </c>
      <c r="G517" s="753"/>
      <c r="H517" s="432">
        <f>SUM(H514:H516)</f>
        <v>0</v>
      </c>
      <c r="M517" s="677"/>
      <c r="N517" s="677"/>
      <c r="O517" s="677"/>
    </row>
    <row r="518" spans="1:15" ht="15" customHeight="1">
      <c r="B518" s="761"/>
      <c r="C518" s="762"/>
      <c r="D518" s="752"/>
      <c r="E518" s="752"/>
      <c r="F518" s="752"/>
      <c r="G518" s="752"/>
      <c r="H518" s="446"/>
      <c r="M518" s="677"/>
      <c r="N518" s="677"/>
      <c r="O518" s="677"/>
    </row>
    <row r="519" spans="1:15" s="677" customFormat="1" ht="15" customHeight="1">
      <c r="A519" s="728"/>
      <c r="B519" s="684" t="s">
        <v>20</v>
      </c>
      <c r="C519" s="910" t="s">
        <v>21</v>
      </c>
      <c r="D519" s="911"/>
      <c r="E519" s="911"/>
      <c r="F519" s="911"/>
      <c r="G519" s="912"/>
      <c r="H519" s="603">
        <f>H517+H513+H506</f>
        <v>713829.86111111112</v>
      </c>
    </row>
    <row r="520" spans="1:15" s="677" customFormat="1" ht="15" customHeight="1">
      <c r="A520" s="728"/>
      <c r="B520" s="684" t="s">
        <v>22</v>
      </c>
      <c r="C520" s="913" t="s">
        <v>993</v>
      </c>
      <c r="D520" s="914"/>
      <c r="E520" s="915"/>
      <c r="F520" s="729">
        <v>0.05</v>
      </c>
      <c r="G520" s="730" t="s">
        <v>44</v>
      </c>
      <c r="H520" s="603">
        <f>H519*F520</f>
        <v>35691.493055555555</v>
      </c>
    </row>
    <row r="521" spans="1:15" s="677" customFormat="1" ht="15" customHeight="1">
      <c r="A521" s="728"/>
      <c r="B521" s="684" t="s">
        <v>24</v>
      </c>
      <c r="C521" s="913" t="s">
        <v>339</v>
      </c>
      <c r="D521" s="914"/>
      <c r="E521" s="915"/>
      <c r="F521" s="729">
        <v>0.05</v>
      </c>
      <c r="G521" s="730" t="s">
        <v>44</v>
      </c>
      <c r="H521" s="603">
        <f>H519*F521</f>
        <v>35691.493055555555</v>
      </c>
    </row>
    <row r="522" spans="1:15" s="677" customFormat="1" ht="15" customHeight="1">
      <c r="A522" s="728"/>
      <c r="B522" s="684" t="s">
        <v>27</v>
      </c>
      <c r="C522" s="916" t="s">
        <v>45</v>
      </c>
      <c r="D522" s="917"/>
      <c r="E522" s="917"/>
      <c r="F522" s="917"/>
      <c r="G522" s="918"/>
      <c r="H522" s="731">
        <f>SUM(H519:H521)</f>
        <v>785212.84722222213</v>
      </c>
    </row>
    <row r="523" spans="1:15" ht="15" customHeight="1">
      <c r="B523" s="792"/>
      <c r="C523" s="793"/>
      <c r="D523" s="793"/>
      <c r="E523" s="793"/>
      <c r="F523" s="793"/>
      <c r="G523" s="793"/>
      <c r="H523" s="423"/>
      <c r="M523" s="677"/>
      <c r="N523" s="677"/>
      <c r="O523" s="677"/>
    </row>
    <row r="524" spans="1:15" ht="15" customHeight="1">
      <c r="A524" s="776" t="s">
        <v>1129</v>
      </c>
      <c r="C524" s="682" t="s">
        <v>1128</v>
      </c>
      <c r="M524" s="677"/>
      <c r="N524" s="677"/>
      <c r="O524" s="677"/>
    </row>
    <row r="525" spans="1:15" ht="31.5">
      <c r="B525" s="684" t="s">
        <v>0</v>
      </c>
      <c r="C525" s="684" t="s">
        <v>1</v>
      </c>
      <c r="D525" s="684" t="s">
        <v>2</v>
      </c>
      <c r="E525" s="684" t="s">
        <v>3</v>
      </c>
      <c r="F525" s="684" t="s">
        <v>4</v>
      </c>
      <c r="G525" s="685" t="s">
        <v>321</v>
      </c>
      <c r="H525" s="685" t="s">
        <v>322</v>
      </c>
      <c r="M525" s="677"/>
      <c r="N525" s="677"/>
      <c r="O525" s="677"/>
    </row>
    <row r="526" spans="1:15" ht="15" customHeight="1">
      <c r="B526" s="740" t="s">
        <v>5</v>
      </c>
      <c r="C526" s="741" t="s">
        <v>6</v>
      </c>
      <c r="D526" s="742"/>
      <c r="E526" s="742"/>
      <c r="F526" s="742"/>
      <c r="G526" s="742"/>
      <c r="H526" s="742"/>
      <c r="M526" s="677"/>
      <c r="N526" s="677"/>
      <c r="O526" s="677"/>
    </row>
    <row r="527" spans="1:15" ht="15" customHeight="1">
      <c r="B527" s="743"/>
      <c r="C527" s="744" t="s">
        <v>86</v>
      </c>
      <c r="D527" s="745" t="s">
        <v>8</v>
      </c>
      <c r="E527" s="794" t="s">
        <v>9</v>
      </c>
      <c r="F527" s="777">
        <v>0.3</v>
      </c>
      <c r="G527" s="281">
        <f>'BAHAN+UPAH'!$F$65</f>
        <v>85000</v>
      </c>
      <c r="H527" s="281">
        <f>G527*F527</f>
        <v>25500</v>
      </c>
      <c r="M527" s="677"/>
      <c r="N527" s="677"/>
      <c r="O527" s="677"/>
    </row>
    <row r="528" spans="1:15" ht="15" customHeight="1">
      <c r="B528" s="743"/>
      <c r="C528" s="744" t="s">
        <v>87</v>
      </c>
      <c r="D528" s="745" t="s">
        <v>29</v>
      </c>
      <c r="E528" s="794" t="s">
        <v>9</v>
      </c>
      <c r="F528" s="777">
        <v>0.1</v>
      </c>
      <c r="G528" s="281">
        <f>'BAHAN+UPAH'!$F$66</f>
        <v>120000</v>
      </c>
      <c r="H528" s="281">
        <f>G528*F528</f>
        <v>12000</v>
      </c>
      <c r="M528" s="677"/>
      <c r="N528" s="677"/>
      <c r="O528" s="677"/>
    </row>
    <row r="529" spans="1:15" ht="15" customHeight="1">
      <c r="B529" s="743"/>
      <c r="C529" s="744" t="s">
        <v>88</v>
      </c>
      <c r="D529" s="745" t="s">
        <v>31</v>
      </c>
      <c r="E529" s="794" t="s">
        <v>9</v>
      </c>
      <c r="F529" s="777">
        <v>0.01</v>
      </c>
      <c r="G529" s="281">
        <f>'BAHAN+UPAH'!$F$67</f>
        <v>130000</v>
      </c>
      <c r="H529" s="281">
        <f>G529*F529</f>
        <v>1300</v>
      </c>
      <c r="M529" s="677"/>
      <c r="N529" s="677"/>
      <c r="O529" s="677"/>
    </row>
    <row r="530" spans="1:15" ht="15" customHeight="1">
      <c r="B530" s="743"/>
      <c r="C530" s="744" t="s">
        <v>89</v>
      </c>
      <c r="D530" s="745" t="s">
        <v>25</v>
      </c>
      <c r="E530" s="794" t="s">
        <v>9</v>
      </c>
      <c r="F530" s="777">
        <v>1.4999999999999999E-2</v>
      </c>
      <c r="G530" s="281">
        <f>'BAHAN+UPAH'!$F$70</f>
        <v>140000</v>
      </c>
      <c r="H530" s="281">
        <f>G530*F530</f>
        <v>2100</v>
      </c>
      <c r="M530" s="677"/>
      <c r="N530" s="677"/>
      <c r="O530" s="677"/>
    </row>
    <row r="531" spans="1:15" ht="15" customHeight="1">
      <c r="B531" s="747"/>
      <c r="C531" s="748"/>
      <c r="D531" s="749"/>
      <c r="E531" s="749"/>
      <c r="F531" s="780"/>
      <c r="G531" s="442"/>
      <c r="H531" s="445"/>
      <c r="M531" s="677"/>
      <c r="N531" s="677"/>
      <c r="O531" s="677"/>
    </row>
    <row r="532" spans="1:15" ht="15" customHeight="1">
      <c r="B532" s="751"/>
      <c r="C532" s="752"/>
      <c r="D532" s="752"/>
      <c r="E532" s="752"/>
      <c r="F532" s="440" t="s">
        <v>49</v>
      </c>
      <c r="G532" s="787"/>
      <c r="H532" s="431">
        <f>SUM(H527:H531)</f>
        <v>40900</v>
      </c>
      <c r="M532" s="677"/>
      <c r="N532" s="677"/>
      <c r="O532" s="677"/>
    </row>
    <row r="533" spans="1:15" ht="15" customHeight="1">
      <c r="B533" s="754" t="s">
        <v>13</v>
      </c>
      <c r="C533" s="755" t="s">
        <v>14</v>
      </c>
      <c r="D533" s="756"/>
      <c r="E533" s="756"/>
      <c r="F533" s="756"/>
      <c r="G533" s="756"/>
      <c r="H533" s="279"/>
      <c r="M533" s="677"/>
      <c r="N533" s="677"/>
      <c r="O533" s="677"/>
    </row>
    <row r="534" spans="1:15" ht="15" customHeight="1">
      <c r="B534" s="745"/>
      <c r="C534" s="744" t="s">
        <v>90</v>
      </c>
      <c r="D534" s="757"/>
      <c r="E534" s="795" t="s">
        <v>91</v>
      </c>
      <c r="F534" s="426">
        <v>12.5</v>
      </c>
      <c r="G534" s="281">
        <f>'BAHAN+UPAH'!$F$17</f>
        <v>2300</v>
      </c>
      <c r="H534" s="281">
        <f>G534*F534</f>
        <v>28750</v>
      </c>
      <c r="M534" s="677"/>
      <c r="N534" s="677"/>
      <c r="O534" s="677"/>
    </row>
    <row r="535" spans="1:15" ht="15" customHeight="1">
      <c r="B535" s="745"/>
      <c r="C535" s="744" t="s">
        <v>92</v>
      </c>
      <c r="D535" s="757"/>
      <c r="E535" s="795" t="s">
        <v>15</v>
      </c>
      <c r="F535" s="426">
        <v>12.13</v>
      </c>
      <c r="G535" s="281">
        <f>'BAHAN+UPAH'!$F$5</f>
        <v>1300</v>
      </c>
      <c r="H535" s="281">
        <f>G535*F535</f>
        <v>15769.000000000002</v>
      </c>
      <c r="M535" s="677"/>
      <c r="N535" s="677"/>
      <c r="O535" s="677"/>
    </row>
    <row r="536" spans="1:15" ht="15" customHeight="1">
      <c r="B536" s="745"/>
      <c r="C536" s="744" t="s">
        <v>93</v>
      </c>
      <c r="D536" s="757"/>
      <c r="E536" s="795" t="s">
        <v>94</v>
      </c>
      <c r="F536" s="426">
        <v>0.38800000000000001</v>
      </c>
      <c r="G536" s="281">
        <f>'BAHAN+UPAH'!$F$7</f>
        <v>190000</v>
      </c>
      <c r="H536" s="281">
        <f>G536*F536</f>
        <v>73720</v>
      </c>
      <c r="M536" s="677"/>
      <c r="N536" s="677"/>
      <c r="O536" s="677"/>
    </row>
    <row r="537" spans="1:15" ht="15" customHeight="1">
      <c r="B537" s="747"/>
      <c r="C537" s="760"/>
      <c r="D537" s="760"/>
      <c r="E537" s="760"/>
      <c r="F537" s="760"/>
      <c r="G537" s="760"/>
      <c r="H537" s="445"/>
      <c r="M537" s="677"/>
      <c r="N537" s="677"/>
      <c r="O537" s="677"/>
    </row>
    <row r="538" spans="1:15" ht="15" customHeight="1">
      <c r="B538" s="751"/>
      <c r="C538" s="752"/>
      <c r="D538" s="752"/>
      <c r="E538" s="752"/>
      <c r="F538" s="441" t="s">
        <v>16</v>
      </c>
      <c r="G538" s="787"/>
      <c r="H538" s="431">
        <f>SUM(H533:H537)</f>
        <v>118239</v>
      </c>
      <c r="M538" s="677"/>
      <c r="N538" s="677"/>
      <c r="O538" s="677"/>
    </row>
    <row r="539" spans="1:15" ht="15" customHeight="1">
      <c r="B539" s="754" t="s">
        <v>17</v>
      </c>
      <c r="C539" s="755" t="s">
        <v>18</v>
      </c>
      <c r="D539" s="756"/>
      <c r="E539" s="756"/>
      <c r="F539" s="756"/>
      <c r="G539" s="756"/>
      <c r="H539" s="279"/>
      <c r="M539" s="677"/>
      <c r="N539" s="677"/>
      <c r="O539" s="677"/>
    </row>
    <row r="540" spans="1:15" ht="15" customHeight="1">
      <c r="B540" s="745"/>
      <c r="C540" s="744"/>
      <c r="D540" s="757"/>
      <c r="E540" s="757"/>
      <c r="F540" s="757"/>
      <c r="G540" s="757"/>
      <c r="H540" s="281"/>
      <c r="M540" s="677"/>
      <c r="N540" s="677"/>
      <c r="O540" s="677"/>
    </row>
    <row r="541" spans="1:15" ht="15" customHeight="1">
      <c r="B541" s="747"/>
      <c r="C541" s="760"/>
      <c r="D541" s="760"/>
      <c r="E541" s="760"/>
      <c r="F541" s="760"/>
      <c r="G541" s="760"/>
      <c r="H541" s="445"/>
      <c r="M541" s="677"/>
      <c r="N541" s="677"/>
      <c r="O541" s="677"/>
    </row>
    <row r="542" spans="1:15" ht="15" customHeight="1">
      <c r="B542" s="751"/>
      <c r="C542" s="752"/>
      <c r="D542" s="752"/>
      <c r="E542" s="752"/>
      <c r="F542" s="441" t="s">
        <v>19</v>
      </c>
      <c r="G542" s="787"/>
      <c r="H542" s="432">
        <f>SUM(H539:H541)</f>
        <v>0</v>
      </c>
      <c r="M542" s="677"/>
      <c r="N542" s="677"/>
      <c r="O542" s="677"/>
    </row>
    <row r="543" spans="1:15" ht="15" customHeight="1">
      <c r="B543" s="761"/>
      <c r="C543" s="762"/>
      <c r="D543" s="752"/>
      <c r="E543" s="752"/>
      <c r="F543" s="752"/>
      <c r="G543" s="752"/>
      <c r="H543" s="446"/>
      <c r="M543" s="677"/>
      <c r="N543" s="677"/>
      <c r="O543" s="677"/>
    </row>
    <row r="544" spans="1:15" s="677" customFormat="1" ht="15" customHeight="1">
      <c r="A544" s="728"/>
      <c r="B544" s="684" t="s">
        <v>20</v>
      </c>
      <c r="C544" s="910" t="s">
        <v>21</v>
      </c>
      <c r="D544" s="911"/>
      <c r="E544" s="911"/>
      <c r="F544" s="911"/>
      <c r="G544" s="912"/>
      <c r="H544" s="603">
        <f>H542+H538+H532</f>
        <v>159139</v>
      </c>
    </row>
    <row r="545" spans="1:15" s="677" customFormat="1" ht="15" customHeight="1">
      <c r="A545" s="728"/>
      <c r="B545" s="684" t="s">
        <v>22</v>
      </c>
      <c r="C545" s="913" t="s">
        <v>993</v>
      </c>
      <c r="D545" s="914"/>
      <c r="E545" s="915"/>
      <c r="F545" s="729">
        <v>0.05</v>
      </c>
      <c r="G545" s="730" t="s">
        <v>44</v>
      </c>
      <c r="H545" s="603">
        <f>H544*F545</f>
        <v>7956.9500000000007</v>
      </c>
    </row>
    <row r="546" spans="1:15" s="677" customFormat="1" ht="15" customHeight="1">
      <c r="A546" s="728"/>
      <c r="B546" s="684" t="s">
        <v>24</v>
      </c>
      <c r="C546" s="913" t="s">
        <v>339</v>
      </c>
      <c r="D546" s="914"/>
      <c r="E546" s="915"/>
      <c r="F546" s="729">
        <v>0.05</v>
      </c>
      <c r="G546" s="730" t="s">
        <v>44</v>
      </c>
      <c r="H546" s="603">
        <f>H544*F546</f>
        <v>7956.9500000000007</v>
      </c>
    </row>
    <row r="547" spans="1:15" s="677" customFormat="1" ht="15" customHeight="1">
      <c r="A547" s="728"/>
      <c r="B547" s="684" t="s">
        <v>27</v>
      </c>
      <c r="C547" s="916" t="s">
        <v>45</v>
      </c>
      <c r="D547" s="917"/>
      <c r="E547" s="917"/>
      <c r="F547" s="917"/>
      <c r="G547" s="918"/>
      <c r="H547" s="731">
        <f>SUM(H544:H546)</f>
        <v>175052.90000000002</v>
      </c>
    </row>
    <row r="548" spans="1:15" ht="15" customHeight="1">
      <c r="B548" s="792"/>
      <c r="C548" s="793"/>
      <c r="D548" s="793"/>
      <c r="E548" s="793"/>
      <c r="F548" s="793"/>
      <c r="G548" s="793"/>
      <c r="H548" s="423"/>
      <c r="M548" s="677"/>
      <c r="N548" s="677"/>
      <c r="O548" s="677"/>
    </row>
  </sheetData>
  <mergeCells count="93">
    <mergeCell ref="C545:E545"/>
    <mergeCell ref="C546:E546"/>
    <mergeCell ref="C547:G547"/>
    <mergeCell ref="C519:G519"/>
    <mergeCell ref="C520:E520"/>
    <mergeCell ref="C521:E521"/>
    <mergeCell ref="C522:G522"/>
    <mergeCell ref="C544:G544"/>
    <mergeCell ref="C448:G448"/>
    <mergeCell ref="C468:G468"/>
    <mergeCell ref="C469:E469"/>
    <mergeCell ref="C23:G23"/>
    <mergeCell ref="C24:E24"/>
    <mergeCell ref="C25:E25"/>
    <mergeCell ref="C26:G26"/>
    <mergeCell ref="C45:G45"/>
    <mergeCell ref="C46:E46"/>
    <mergeCell ref="C47:E47"/>
    <mergeCell ref="C48:G48"/>
    <mergeCell ref="C67:G67"/>
    <mergeCell ref="C68:E68"/>
    <mergeCell ref="C69:E69"/>
    <mergeCell ref="C70:G70"/>
    <mergeCell ref="C95:G95"/>
    <mergeCell ref="C96:E96"/>
    <mergeCell ref="C97:E97"/>
    <mergeCell ref="C142:G142"/>
    <mergeCell ref="C143:E143"/>
    <mergeCell ref="C144:E144"/>
    <mergeCell ref="C145:G145"/>
    <mergeCell ref="C98:G98"/>
    <mergeCell ref="C118:G118"/>
    <mergeCell ref="C119:E119"/>
    <mergeCell ref="C120:E120"/>
    <mergeCell ref="C121:G121"/>
    <mergeCell ref="C163:E163"/>
    <mergeCell ref="C164:E164"/>
    <mergeCell ref="C165:G165"/>
    <mergeCell ref="C162:G162"/>
    <mergeCell ref="C187:G187"/>
    <mergeCell ref="C188:E188"/>
    <mergeCell ref="C189:E189"/>
    <mergeCell ref="C190:G190"/>
    <mergeCell ref="C212:G212"/>
    <mergeCell ref="C213:E213"/>
    <mergeCell ref="C243:G243"/>
    <mergeCell ref="C214:E214"/>
    <mergeCell ref="C215:G215"/>
    <mergeCell ref="C240:G240"/>
    <mergeCell ref="C241:E241"/>
    <mergeCell ref="C242:E242"/>
    <mergeCell ref="C217:H217"/>
    <mergeCell ref="C269:G269"/>
    <mergeCell ref="C270:E270"/>
    <mergeCell ref="C271:E271"/>
    <mergeCell ref="C272:G272"/>
    <mergeCell ref="C296:G296"/>
    <mergeCell ref="C297:E297"/>
    <mergeCell ref="C298:E298"/>
    <mergeCell ref="C299:G299"/>
    <mergeCell ref="C317:G317"/>
    <mergeCell ref="C318:E318"/>
    <mergeCell ref="C319:E319"/>
    <mergeCell ref="C320:G320"/>
    <mergeCell ref="C339:G339"/>
    <mergeCell ref="C340:E340"/>
    <mergeCell ref="C341:E341"/>
    <mergeCell ref="C342:G342"/>
    <mergeCell ref="C358:G358"/>
    <mergeCell ref="C359:E359"/>
    <mergeCell ref="C360:E360"/>
    <mergeCell ref="C361:G361"/>
    <mergeCell ref="C377:G377"/>
    <mergeCell ref="C378:E378"/>
    <mergeCell ref="C379:E379"/>
    <mergeCell ref="C380:G380"/>
    <mergeCell ref="C398:G398"/>
    <mergeCell ref="C493:G493"/>
    <mergeCell ref="C494:E494"/>
    <mergeCell ref="C495:E495"/>
    <mergeCell ref="C496:G496"/>
    <mergeCell ref="C399:E399"/>
    <mergeCell ref="C400:E400"/>
    <mergeCell ref="C401:G401"/>
    <mergeCell ref="C422:G422"/>
    <mergeCell ref="C423:E423"/>
    <mergeCell ref="C424:E424"/>
    <mergeCell ref="C425:G425"/>
    <mergeCell ref="C445:G445"/>
    <mergeCell ref="C470:E470"/>
    <mergeCell ref="C471:G471"/>
    <mergeCell ref="C446:E446"/>
    <mergeCell ref="C447:E4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rowBreaks count="8" manualBreakCount="8">
    <brk id="49" max="7" man="1"/>
    <brk id="99" max="7" man="1"/>
    <brk id="166" max="7" man="1"/>
    <brk id="216" max="7" man="1"/>
    <brk id="273" max="7" man="1"/>
    <brk id="321" max="7" man="1"/>
    <brk id="381" max="7" man="1"/>
    <brk id="497" max="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L87"/>
  <sheetViews>
    <sheetView view="pageBreakPreview" topLeftCell="A42" zoomScaleNormal="96" zoomScaleSheetLayoutView="100" workbookViewId="0">
      <selection activeCell="F58" sqref="F58"/>
    </sheetView>
  </sheetViews>
  <sheetFormatPr defaultColWidth="8.85546875" defaultRowHeight="15.6" customHeight="1"/>
  <cols>
    <col min="1" max="1" width="9.28515625" style="622" bestFit="1" customWidth="1"/>
    <col min="2" max="2" width="32.28515625" style="622" customWidth="1"/>
    <col min="3" max="3" width="22.28515625" style="622" customWidth="1"/>
    <col min="4" max="4" width="12.7109375" style="622" customWidth="1"/>
    <col min="5" max="5" width="20.28515625" style="622" customWidth="1"/>
    <col min="6" max="6" width="21.42578125" style="622" customWidth="1"/>
    <col min="7" max="7" width="16.7109375" style="622" customWidth="1"/>
    <col min="8" max="8" width="8.85546875" style="611"/>
    <col min="9" max="9" width="13.7109375" style="611" bestFit="1" customWidth="1"/>
    <col min="10" max="10" width="12.28515625" style="611" bestFit="1" customWidth="1"/>
    <col min="11" max="12" width="13.28515625" style="608" customWidth="1"/>
    <col min="13" max="16384" width="8.85546875" style="608"/>
  </cols>
  <sheetData>
    <row r="1" spans="1:12" ht="18.75" thickBot="1">
      <c r="A1" s="930" t="s">
        <v>765</v>
      </c>
      <c r="B1" s="930"/>
      <c r="C1" s="930"/>
      <c r="D1" s="930"/>
      <c r="E1" s="930"/>
      <c r="F1" s="930"/>
      <c r="G1" s="930"/>
      <c r="H1" s="606"/>
      <c r="I1" s="606"/>
      <c r="J1" s="606"/>
      <c r="K1" s="607"/>
      <c r="L1" s="607"/>
    </row>
    <row r="2" spans="1:12" ht="15.6" customHeight="1" thickBot="1">
      <c r="A2" s="901" t="s">
        <v>36</v>
      </c>
      <c r="B2" s="923" t="s">
        <v>265</v>
      </c>
      <c r="C2" s="923"/>
      <c r="D2" s="609" t="s">
        <v>39</v>
      </c>
      <c r="E2" s="609"/>
      <c r="F2" s="609" t="s">
        <v>143</v>
      </c>
      <c r="G2" s="610" t="s">
        <v>144</v>
      </c>
      <c r="K2" s="612"/>
      <c r="L2" s="612"/>
    </row>
    <row r="3" spans="1:12" ht="15.6" customHeight="1">
      <c r="A3" s="613"/>
      <c r="B3" s="614"/>
      <c r="C3" s="615"/>
      <c r="D3" s="616"/>
      <c r="E3" s="616"/>
      <c r="F3" s="324"/>
      <c r="G3" s="325"/>
      <c r="H3" s="605"/>
      <c r="K3" s="612"/>
      <c r="L3" s="612"/>
    </row>
    <row r="4" spans="1:12" ht="15.6" customHeight="1">
      <c r="A4" s="617">
        <v>1</v>
      </c>
      <c r="B4" s="618" t="s">
        <v>145</v>
      </c>
      <c r="C4" s="619"/>
      <c r="D4" s="620" t="s">
        <v>94</v>
      </c>
      <c r="E4" s="620"/>
      <c r="F4" s="311">
        <v>256250</v>
      </c>
      <c r="G4" s="621">
        <f>F4/H4</f>
        <v>142.36111111111111</v>
      </c>
      <c r="H4" s="605">
        <v>1800</v>
      </c>
      <c r="I4" s="622"/>
      <c r="K4" s="612"/>
      <c r="L4" s="612"/>
    </row>
    <row r="5" spans="1:12" ht="15.6" customHeight="1">
      <c r="A5" s="617">
        <v>3</v>
      </c>
      <c r="B5" s="618" t="s">
        <v>146</v>
      </c>
      <c r="C5" s="619"/>
      <c r="D5" s="623" t="s">
        <v>15</v>
      </c>
      <c r="E5" s="623"/>
      <c r="F5" s="311">
        <v>1300</v>
      </c>
      <c r="G5" s="621"/>
      <c r="H5" s="605"/>
      <c r="I5" s="622"/>
      <c r="K5" s="612"/>
      <c r="L5" s="612"/>
    </row>
    <row r="6" spans="1:12" ht="15.6" customHeight="1">
      <c r="A6" s="617">
        <v>5</v>
      </c>
      <c r="B6" s="618" t="s">
        <v>147</v>
      </c>
      <c r="C6" s="619"/>
      <c r="D6" s="620" t="s">
        <v>94</v>
      </c>
      <c r="E6" s="620"/>
      <c r="F6" s="311">
        <v>175000</v>
      </c>
      <c r="G6" s="621">
        <f>F6/H6</f>
        <v>125</v>
      </c>
      <c r="H6" s="605">
        <v>1400</v>
      </c>
      <c r="I6" s="622"/>
      <c r="K6" s="612"/>
      <c r="L6" s="612"/>
    </row>
    <row r="7" spans="1:12" ht="15.6" customHeight="1">
      <c r="A7" s="617">
        <v>6</v>
      </c>
      <c r="B7" s="618" t="s">
        <v>148</v>
      </c>
      <c r="C7" s="619"/>
      <c r="D7" s="620" t="s">
        <v>94</v>
      </c>
      <c r="E7" s="620"/>
      <c r="F7" s="311">
        <v>190000</v>
      </c>
      <c r="G7" s="621">
        <f>F7/H7</f>
        <v>135.71428571428572</v>
      </c>
      <c r="H7" s="605">
        <v>1400</v>
      </c>
      <c r="I7" s="622"/>
      <c r="K7" s="612"/>
      <c r="L7" s="612"/>
    </row>
    <row r="8" spans="1:12" ht="15.6" customHeight="1">
      <c r="A8" s="617">
        <v>7</v>
      </c>
      <c r="B8" s="618" t="s">
        <v>149</v>
      </c>
      <c r="C8" s="619"/>
      <c r="D8" s="620" t="s">
        <v>94</v>
      </c>
      <c r="E8" s="620"/>
      <c r="F8" s="311">
        <v>135000</v>
      </c>
      <c r="G8" s="621"/>
      <c r="H8" s="605"/>
      <c r="I8" s="622"/>
      <c r="K8" s="612"/>
      <c r="L8" s="612"/>
    </row>
    <row r="9" spans="1:12" ht="15.6" customHeight="1">
      <c r="A9" s="617">
        <v>8</v>
      </c>
      <c r="B9" s="618" t="s">
        <v>150</v>
      </c>
      <c r="C9" s="619"/>
      <c r="D9" s="620" t="s">
        <v>94</v>
      </c>
      <c r="E9" s="620"/>
      <c r="F9" s="311">
        <v>110000</v>
      </c>
      <c r="G9" s="621"/>
      <c r="H9" s="605"/>
      <c r="I9" s="622"/>
      <c r="K9" s="612"/>
      <c r="L9" s="612"/>
    </row>
    <row r="10" spans="1:12" ht="15.6" customHeight="1">
      <c r="A10" s="617">
        <v>17</v>
      </c>
      <c r="B10" s="618" t="s">
        <v>152</v>
      </c>
      <c r="C10" s="619"/>
      <c r="D10" s="620" t="s">
        <v>15</v>
      </c>
      <c r="E10" s="620"/>
      <c r="F10" s="311">
        <f>F6/1400</f>
        <v>125</v>
      </c>
      <c r="G10" s="621"/>
      <c r="I10" s="622"/>
    </row>
    <row r="11" spans="1:12" ht="15.6" customHeight="1">
      <c r="A11" s="617">
        <v>19</v>
      </c>
      <c r="B11" s="618" t="s">
        <v>153</v>
      </c>
      <c r="C11" s="619"/>
      <c r="D11" s="620" t="s">
        <v>15</v>
      </c>
      <c r="E11" s="620"/>
      <c r="F11" s="311">
        <f>F4/1800</f>
        <v>142.36111111111111</v>
      </c>
      <c r="G11" s="621"/>
      <c r="I11" s="622"/>
    </row>
    <row r="12" spans="1:12" ht="15.6" customHeight="1">
      <c r="A12" s="617">
        <v>21</v>
      </c>
      <c r="B12" s="618" t="s">
        <v>154</v>
      </c>
      <c r="C12" s="619"/>
      <c r="D12" s="620" t="s">
        <v>52</v>
      </c>
      <c r="E12" s="620"/>
      <c r="F12" s="311">
        <v>100</v>
      </c>
      <c r="G12" s="621"/>
      <c r="I12" s="622"/>
    </row>
    <row r="13" spans="1:12" ht="15.6" customHeight="1">
      <c r="A13" s="617">
        <v>27</v>
      </c>
      <c r="B13" s="618" t="s">
        <v>156</v>
      </c>
      <c r="C13" s="619"/>
      <c r="D13" s="620" t="s">
        <v>155</v>
      </c>
      <c r="E13" s="620"/>
      <c r="F13" s="311">
        <v>26500</v>
      </c>
      <c r="G13" s="621"/>
      <c r="I13" s="622"/>
    </row>
    <row r="14" spans="1:12" ht="15.6" customHeight="1">
      <c r="A14" s="617">
        <v>28</v>
      </c>
      <c r="B14" s="618" t="s">
        <v>157</v>
      </c>
      <c r="C14" s="619"/>
      <c r="D14" s="620" t="s">
        <v>155</v>
      </c>
      <c r="E14" s="620"/>
      <c r="F14" s="311">
        <v>10000</v>
      </c>
      <c r="G14" s="621"/>
      <c r="I14" s="622"/>
    </row>
    <row r="15" spans="1:12" ht="15.6" customHeight="1">
      <c r="A15" s="617">
        <v>3</v>
      </c>
      <c r="B15" s="618" t="s">
        <v>158</v>
      </c>
      <c r="C15" s="619"/>
      <c r="D15" s="620" t="s">
        <v>94</v>
      </c>
      <c r="E15" s="620"/>
      <c r="F15" s="311">
        <v>302500</v>
      </c>
      <c r="G15" s="621">
        <f>F15/H15</f>
        <v>201.66666666666666</v>
      </c>
      <c r="H15" s="605">
        <v>1500</v>
      </c>
      <c r="I15" s="624"/>
    </row>
    <row r="16" spans="1:12" ht="15.6" customHeight="1">
      <c r="A16" s="617">
        <v>63</v>
      </c>
      <c r="B16" s="618" t="s">
        <v>162</v>
      </c>
      <c r="C16" s="619"/>
      <c r="D16" s="620" t="s">
        <v>160</v>
      </c>
      <c r="E16" s="620"/>
      <c r="F16" s="311">
        <v>81960</v>
      </c>
      <c r="G16" s="312"/>
      <c r="J16" s="625"/>
    </row>
    <row r="17" spans="1:7" ht="15.6" customHeight="1">
      <c r="A17" s="617">
        <v>16</v>
      </c>
      <c r="B17" s="618" t="s">
        <v>163</v>
      </c>
      <c r="C17" s="619"/>
      <c r="D17" s="620" t="s">
        <v>81</v>
      </c>
      <c r="E17" s="620"/>
      <c r="F17" s="311">
        <v>2300</v>
      </c>
      <c r="G17" s="312"/>
    </row>
    <row r="18" spans="1:7" ht="15.6" customHeight="1">
      <c r="A18" s="617">
        <v>36</v>
      </c>
      <c r="B18" s="618" t="s">
        <v>164</v>
      </c>
      <c r="C18" s="619"/>
      <c r="D18" s="620" t="s">
        <v>160</v>
      </c>
      <c r="E18" s="620"/>
      <c r="F18" s="311">
        <v>130000</v>
      </c>
      <c r="G18" s="312"/>
    </row>
    <row r="19" spans="1:7" ht="15.6" customHeight="1">
      <c r="A19" s="617">
        <v>53</v>
      </c>
      <c r="B19" s="618" t="s">
        <v>999</v>
      </c>
      <c r="C19" s="619"/>
      <c r="D19" s="620" t="s">
        <v>159</v>
      </c>
      <c r="E19" s="620"/>
      <c r="F19" s="311">
        <v>145000</v>
      </c>
      <c r="G19" s="312"/>
    </row>
    <row r="20" spans="1:7" ht="15.6" customHeight="1">
      <c r="A20" s="617">
        <v>54</v>
      </c>
      <c r="B20" s="618" t="s">
        <v>929</v>
      </c>
      <c r="C20" s="619"/>
      <c r="D20" s="620" t="s">
        <v>159</v>
      </c>
      <c r="E20" s="620"/>
      <c r="F20" s="311">
        <v>25000</v>
      </c>
      <c r="G20" s="312"/>
    </row>
    <row r="21" spans="1:7" ht="15.6" customHeight="1">
      <c r="A21" s="617">
        <v>4</v>
      </c>
      <c r="B21" s="618" t="s">
        <v>78</v>
      </c>
      <c r="C21" s="619"/>
      <c r="D21" s="620" t="s">
        <v>79</v>
      </c>
      <c r="E21" s="620"/>
      <c r="F21" s="311">
        <v>111530</v>
      </c>
      <c r="G21" s="312"/>
    </row>
    <row r="22" spans="1:7" ht="15.6" customHeight="1">
      <c r="A22" s="617">
        <v>18</v>
      </c>
      <c r="B22" s="626" t="s">
        <v>1002</v>
      </c>
      <c r="C22" s="627"/>
      <c r="D22" s="628" t="s">
        <v>79</v>
      </c>
      <c r="E22" s="628"/>
      <c r="F22" s="629">
        <v>130000</v>
      </c>
      <c r="G22" s="630"/>
    </row>
    <row r="23" spans="1:7" ht="15.6" customHeight="1">
      <c r="A23" s="617">
        <v>4</v>
      </c>
      <c r="B23" s="618" t="s">
        <v>432</v>
      </c>
      <c r="C23" s="619"/>
      <c r="D23" s="620" t="s">
        <v>79</v>
      </c>
      <c r="E23" s="631"/>
      <c r="F23" s="311">
        <v>39900</v>
      </c>
      <c r="G23" s="312"/>
    </row>
    <row r="24" spans="1:7" ht="15.6" customHeight="1">
      <c r="A24" s="617">
        <v>70</v>
      </c>
      <c r="B24" s="626" t="s">
        <v>433</v>
      </c>
      <c r="C24" s="627"/>
      <c r="D24" s="628" t="s">
        <v>151</v>
      </c>
      <c r="E24" s="628"/>
      <c r="F24" s="632">
        <f>55000/4</f>
        <v>13750</v>
      </c>
      <c r="G24" s="630"/>
    </row>
    <row r="25" spans="1:7" ht="15.6" customHeight="1">
      <c r="A25" s="617">
        <v>73</v>
      </c>
      <c r="B25" s="626" t="s">
        <v>1133</v>
      </c>
      <c r="C25" s="627"/>
      <c r="D25" s="628" t="s">
        <v>62</v>
      </c>
      <c r="E25" s="628"/>
      <c r="F25" s="632">
        <v>3000</v>
      </c>
      <c r="G25" s="630"/>
    </row>
    <row r="26" spans="1:7" ht="15.6" customHeight="1">
      <c r="A26" s="617">
        <v>20</v>
      </c>
      <c r="B26" s="618" t="s">
        <v>434</v>
      </c>
      <c r="C26" s="619"/>
      <c r="D26" s="620" t="s">
        <v>94</v>
      </c>
      <c r="E26" s="620"/>
      <c r="F26" s="311">
        <v>6400000</v>
      </c>
      <c r="G26" s="312"/>
    </row>
    <row r="27" spans="1:7" ht="15.6" customHeight="1">
      <c r="A27" s="617">
        <v>21</v>
      </c>
      <c r="B27" s="618" t="s">
        <v>168</v>
      </c>
      <c r="C27" s="619"/>
      <c r="D27" s="620" t="s">
        <v>94</v>
      </c>
      <c r="E27" s="620"/>
      <c r="F27" s="311">
        <v>6500000</v>
      </c>
      <c r="G27" s="312"/>
    </row>
    <row r="28" spans="1:7" ht="15.6" customHeight="1">
      <c r="A28" s="617">
        <v>22</v>
      </c>
      <c r="B28" s="618" t="s">
        <v>165</v>
      </c>
      <c r="C28" s="619"/>
      <c r="D28" s="620" t="s">
        <v>35</v>
      </c>
      <c r="E28" s="620"/>
      <c r="F28" s="311">
        <v>34500</v>
      </c>
      <c r="G28" s="312"/>
    </row>
    <row r="29" spans="1:7" ht="15.6" customHeight="1">
      <c r="A29" s="617">
        <v>25</v>
      </c>
      <c r="B29" s="618" t="s">
        <v>542</v>
      </c>
      <c r="C29" s="619"/>
      <c r="D29" s="620" t="s">
        <v>94</v>
      </c>
      <c r="E29" s="620"/>
      <c r="F29" s="311">
        <v>2340000</v>
      </c>
      <c r="G29" s="312"/>
    </row>
    <row r="30" spans="1:7" ht="15.6" customHeight="1">
      <c r="A30" s="617">
        <v>26</v>
      </c>
      <c r="B30" s="618" t="s">
        <v>435</v>
      </c>
      <c r="C30" s="619"/>
      <c r="D30" s="620" t="s">
        <v>94</v>
      </c>
      <c r="E30" s="620"/>
      <c r="F30" s="311">
        <v>2525000</v>
      </c>
      <c r="G30" s="312"/>
    </row>
    <row r="31" spans="1:7" ht="15.6" customHeight="1">
      <c r="A31" s="617">
        <v>32</v>
      </c>
      <c r="B31" s="618" t="s">
        <v>166</v>
      </c>
      <c r="C31" s="619"/>
      <c r="D31" s="620" t="s">
        <v>52</v>
      </c>
      <c r="E31" s="620"/>
      <c r="F31" s="311">
        <v>78000</v>
      </c>
      <c r="G31" s="312"/>
    </row>
    <row r="32" spans="1:7" ht="15.6" customHeight="1">
      <c r="A32" s="617">
        <v>38</v>
      </c>
      <c r="B32" s="618" t="s">
        <v>167</v>
      </c>
      <c r="C32" s="619"/>
      <c r="D32" s="620" t="s">
        <v>35</v>
      </c>
      <c r="E32" s="620"/>
      <c r="F32" s="311">
        <v>10660</v>
      </c>
      <c r="G32" s="312"/>
    </row>
    <row r="33" spans="1:7" ht="15.6" customHeight="1">
      <c r="A33" s="617">
        <v>43</v>
      </c>
      <c r="B33" s="618" t="s">
        <v>95</v>
      </c>
      <c r="C33" s="619"/>
      <c r="D33" s="623" t="s">
        <v>15</v>
      </c>
      <c r="E33" s="623"/>
      <c r="F33" s="311">
        <v>11800</v>
      </c>
      <c r="G33" s="312"/>
    </row>
    <row r="34" spans="1:7" ht="15.6" customHeight="1">
      <c r="A34" s="617">
        <v>44</v>
      </c>
      <c r="B34" s="618" t="s">
        <v>450</v>
      </c>
      <c r="C34" s="619"/>
      <c r="D34" s="620" t="s">
        <v>15</v>
      </c>
      <c r="E34" s="620"/>
      <c r="F34" s="311">
        <v>11800</v>
      </c>
      <c r="G34" s="312"/>
    </row>
    <row r="35" spans="1:7" ht="15.6" customHeight="1">
      <c r="A35" s="617">
        <v>52</v>
      </c>
      <c r="B35" s="618" t="s">
        <v>169</v>
      </c>
      <c r="C35" s="619"/>
      <c r="D35" s="620" t="s">
        <v>15</v>
      </c>
      <c r="E35" s="620"/>
      <c r="F35" s="311">
        <v>21780</v>
      </c>
      <c r="G35" s="312"/>
    </row>
    <row r="36" spans="1:7" ht="15.6" customHeight="1">
      <c r="A36" s="617">
        <v>56</v>
      </c>
      <c r="B36" s="626" t="s">
        <v>449</v>
      </c>
      <c r="C36" s="627"/>
      <c r="D36" s="628" t="s">
        <v>15</v>
      </c>
      <c r="E36" s="628"/>
      <c r="F36" s="632">
        <v>11500</v>
      </c>
      <c r="G36" s="630"/>
    </row>
    <row r="37" spans="1:7" ht="15.6" customHeight="1">
      <c r="A37" s="617">
        <v>57</v>
      </c>
      <c r="B37" s="618" t="s">
        <v>170</v>
      </c>
      <c r="C37" s="619"/>
      <c r="D37" s="623" t="s">
        <v>15</v>
      </c>
      <c r="E37" s="623"/>
      <c r="F37" s="311">
        <v>20000</v>
      </c>
      <c r="G37" s="312"/>
    </row>
    <row r="38" spans="1:7" ht="15.6" customHeight="1">
      <c r="A38" s="617">
        <v>58</v>
      </c>
      <c r="B38" s="618" t="s">
        <v>171</v>
      </c>
      <c r="C38" s="619"/>
      <c r="D38" s="623" t="s">
        <v>15</v>
      </c>
      <c r="E38" s="623"/>
      <c r="F38" s="311">
        <v>20000</v>
      </c>
      <c r="G38" s="312"/>
    </row>
    <row r="39" spans="1:7" ht="15.6" customHeight="1">
      <c r="A39" s="617">
        <v>59</v>
      </c>
      <c r="B39" s="618" t="s">
        <v>172</v>
      </c>
      <c r="C39" s="619"/>
      <c r="D39" s="623" t="s">
        <v>15</v>
      </c>
      <c r="E39" s="623"/>
      <c r="F39" s="311">
        <v>20000</v>
      </c>
      <c r="G39" s="312"/>
    </row>
    <row r="40" spans="1:7" ht="15.6" customHeight="1">
      <c r="A40" s="617">
        <v>66</v>
      </c>
      <c r="B40" s="618" t="s">
        <v>174</v>
      </c>
      <c r="C40" s="619"/>
      <c r="D40" s="620" t="s">
        <v>15</v>
      </c>
      <c r="E40" s="620"/>
      <c r="F40" s="311">
        <v>21000</v>
      </c>
      <c r="G40" s="312"/>
    </row>
    <row r="41" spans="1:7" ht="15.6" customHeight="1">
      <c r="A41" s="617">
        <v>99</v>
      </c>
      <c r="B41" s="626" t="s">
        <v>928</v>
      </c>
      <c r="C41" s="627"/>
      <c r="D41" s="620" t="s">
        <v>62</v>
      </c>
      <c r="E41" s="633"/>
      <c r="F41" s="629">
        <v>25000</v>
      </c>
      <c r="G41" s="630"/>
    </row>
    <row r="42" spans="1:7" ht="15.6" customHeight="1">
      <c r="A42" s="617">
        <v>100</v>
      </c>
      <c r="B42" s="626" t="s">
        <v>942</v>
      </c>
      <c r="C42" s="627"/>
      <c r="D42" s="620" t="s">
        <v>85</v>
      </c>
      <c r="E42" s="633"/>
      <c r="F42" s="629">
        <v>100000</v>
      </c>
      <c r="G42" s="630"/>
    </row>
    <row r="43" spans="1:7" ht="15.6" customHeight="1">
      <c r="A43" s="617">
        <v>101</v>
      </c>
      <c r="B43" s="626" t="s">
        <v>943</v>
      </c>
      <c r="C43" s="627"/>
      <c r="D43" s="620" t="s">
        <v>85</v>
      </c>
      <c r="E43" s="633"/>
      <c r="F43" s="629">
        <v>150000</v>
      </c>
      <c r="G43" s="630"/>
    </row>
    <row r="44" spans="1:7" ht="15.6" customHeight="1">
      <c r="A44" s="617">
        <v>102</v>
      </c>
      <c r="B44" s="626" t="s">
        <v>944</v>
      </c>
      <c r="C44" s="627"/>
      <c r="D44" s="620" t="s">
        <v>175</v>
      </c>
      <c r="E44" s="633"/>
      <c r="F44" s="629">
        <v>250000</v>
      </c>
      <c r="G44" s="630"/>
    </row>
    <row r="45" spans="1:7" ht="15.6" customHeight="1">
      <c r="A45" s="617">
        <v>19</v>
      </c>
      <c r="B45" s="618" t="s">
        <v>541</v>
      </c>
      <c r="C45" s="619"/>
      <c r="D45" s="620" t="s">
        <v>151</v>
      </c>
      <c r="E45" s="620" t="s">
        <v>274</v>
      </c>
      <c r="F45" s="311">
        <v>119203</v>
      </c>
      <c r="G45" s="312"/>
    </row>
    <row r="46" spans="1:7" ht="15.6" customHeight="1">
      <c r="A46" s="617">
        <v>60</v>
      </c>
      <c r="B46" s="618" t="s">
        <v>177</v>
      </c>
      <c r="C46" s="619"/>
      <c r="D46" s="620" t="s">
        <v>81</v>
      </c>
      <c r="E46" s="620"/>
      <c r="F46" s="311">
        <v>21660</v>
      </c>
      <c r="G46" s="312"/>
    </row>
    <row r="47" spans="1:7" ht="15.6" customHeight="1">
      <c r="A47" s="617">
        <v>4</v>
      </c>
      <c r="B47" s="618" t="s">
        <v>182</v>
      </c>
      <c r="C47" s="619"/>
      <c r="D47" s="620" t="s">
        <v>81</v>
      </c>
      <c r="E47" s="620"/>
      <c r="F47" s="311">
        <v>8270</v>
      </c>
      <c r="G47" s="312"/>
    </row>
    <row r="48" spans="1:7" ht="15.6" customHeight="1">
      <c r="A48" s="617">
        <v>9</v>
      </c>
      <c r="B48" s="618" t="s">
        <v>183</v>
      </c>
      <c r="C48" s="619"/>
      <c r="D48" s="620" t="s">
        <v>15</v>
      </c>
      <c r="E48" s="620"/>
      <c r="F48" s="311">
        <v>37650</v>
      </c>
      <c r="G48" s="312"/>
    </row>
    <row r="49" spans="1:7" ht="15.6" customHeight="1">
      <c r="A49" s="617">
        <v>11</v>
      </c>
      <c r="B49" s="618" t="s">
        <v>1072</v>
      </c>
      <c r="C49" s="619"/>
      <c r="D49" s="620" t="s">
        <v>15</v>
      </c>
      <c r="E49" s="620"/>
      <c r="F49" s="311">
        <v>66000</v>
      </c>
      <c r="G49" s="312"/>
    </row>
    <row r="50" spans="1:7" ht="15.6" customHeight="1">
      <c r="A50" s="617">
        <v>16</v>
      </c>
      <c r="B50" s="618" t="s">
        <v>184</v>
      </c>
      <c r="C50" s="619"/>
      <c r="D50" s="620" t="s">
        <v>15</v>
      </c>
      <c r="E50" s="620"/>
      <c r="F50" s="311">
        <v>40770</v>
      </c>
      <c r="G50" s="312"/>
    </row>
    <row r="51" spans="1:7" ht="15.6" customHeight="1">
      <c r="A51" s="617">
        <v>18</v>
      </c>
      <c r="B51" s="618" t="s">
        <v>185</v>
      </c>
      <c r="C51" s="619"/>
      <c r="D51" s="620" t="s">
        <v>15</v>
      </c>
      <c r="E51" s="620"/>
      <c r="F51" s="311">
        <v>31720</v>
      </c>
      <c r="G51" s="312"/>
    </row>
    <row r="52" spans="1:7" ht="15.6" customHeight="1">
      <c r="A52" s="617">
        <v>34</v>
      </c>
      <c r="B52" s="626" t="s">
        <v>997</v>
      </c>
      <c r="C52" s="627"/>
      <c r="D52" s="628" t="s">
        <v>62</v>
      </c>
      <c r="E52" s="628"/>
      <c r="F52" s="632">
        <v>98000</v>
      </c>
      <c r="G52" s="630"/>
    </row>
    <row r="53" spans="1:7" ht="15.6" customHeight="1">
      <c r="A53" s="617">
        <v>42</v>
      </c>
      <c r="B53" s="618" t="s">
        <v>186</v>
      </c>
      <c r="C53" s="619"/>
      <c r="D53" s="620" t="s">
        <v>81</v>
      </c>
      <c r="E53" s="623"/>
      <c r="F53" s="311">
        <v>414300</v>
      </c>
      <c r="G53" s="312"/>
    </row>
    <row r="54" spans="1:7" ht="15.6" customHeight="1">
      <c r="A54" s="617">
        <v>17</v>
      </c>
      <c r="B54" s="618" t="s">
        <v>187</v>
      </c>
      <c r="C54" s="619"/>
      <c r="D54" s="620" t="s">
        <v>181</v>
      </c>
      <c r="E54" s="620"/>
      <c r="F54" s="311"/>
      <c r="G54" s="312"/>
    </row>
    <row r="55" spans="1:7" ht="15.6" customHeight="1">
      <c r="A55" s="617">
        <v>20</v>
      </c>
      <c r="B55" s="618" t="s">
        <v>188</v>
      </c>
      <c r="C55" s="619"/>
      <c r="D55" s="620" t="s">
        <v>181</v>
      </c>
      <c r="E55" s="620"/>
      <c r="F55" s="311">
        <v>30000000</v>
      </c>
      <c r="G55" s="312"/>
    </row>
    <row r="56" spans="1:7" ht="15.6" customHeight="1">
      <c r="A56" s="617">
        <v>2</v>
      </c>
      <c r="B56" s="618" t="s">
        <v>189</v>
      </c>
      <c r="C56" s="619"/>
      <c r="D56" s="620" t="s">
        <v>181</v>
      </c>
      <c r="E56" s="620"/>
      <c r="F56" s="311">
        <v>15000000</v>
      </c>
      <c r="G56" s="312"/>
    </row>
    <row r="57" spans="1:7" ht="15.6" customHeight="1">
      <c r="A57" s="617">
        <v>37</v>
      </c>
      <c r="B57" s="618" t="s">
        <v>1035</v>
      </c>
      <c r="C57" s="619"/>
      <c r="D57" s="620" t="s">
        <v>175</v>
      </c>
      <c r="E57" s="620"/>
      <c r="F57" s="311">
        <v>30000000</v>
      </c>
      <c r="G57" s="312"/>
    </row>
    <row r="58" spans="1:7" ht="15.6" customHeight="1">
      <c r="A58" s="617">
        <v>39</v>
      </c>
      <c r="B58" s="618" t="s">
        <v>1036</v>
      </c>
      <c r="C58" s="619"/>
      <c r="D58" s="620" t="s">
        <v>175</v>
      </c>
      <c r="E58" s="620"/>
      <c r="F58" s="311">
        <v>30000000</v>
      </c>
      <c r="G58" s="312"/>
    </row>
    <row r="59" spans="1:7" ht="15.6" customHeight="1">
      <c r="A59" s="617">
        <v>41</v>
      </c>
      <c r="B59" s="618" t="s">
        <v>1037</v>
      </c>
      <c r="C59" s="619"/>
      <c r="D59" s="620" t="s">
        <v>175</v>
      </c>
      <c r="E59" s="620"/>
      <c r="F59" s="311">
        <v>14000000</v>
      </c>
      <c r="G59" s="312"/>
    </row>
    <row r="60" spans="1:7" ht="16.5" thickBot="1">
      <c r="A60" s="634"/>
      <c r="B60" s="635"/>
      <c r="C60" s="636"/>
      <c r="D60" s="637"/>
      <c r="E60" s="637"/>
      <c r="F60" s="637"/>
      <c r="G60" s="638"/>
    </row>
    <row r="61" spans="1:7" ht="15.6" customHeight="1">
      <c r="A61" s="924" t="s">
        <v>190</v>
      </c>
      <c r="B61" s="925"/>
      <c r="C61" s="925"/>
      <c r="D61" s="925"/>
      <c r="E61" s="925"/>
      <c r="F61" s="925"/>
      <c r="G61" s="926"/>
    </row>
    <row r="62" spans="1:7" ht="15.6" customHeight="1" thickBot="1">
      <c r="A62" s="927"/>
      <c r="B62" s="928"/>
      <c r="C62" s="928"/>
      <c r="D62" s="928"/>
      <c r="E62" s="928"/>
      <c r="F62" s="928"/>
      <c r="G62" s="929"/>
    </row>
    <row r="63" spans="1:7" ht="15.6" customHeight="1" thickBot="1">
      <c r="A63" s="639" t="s">
        <v>36</v>
      </c>
      <c r="B63" s="640" t="s">
        <v>191</v>
      </c>
      <c r="C63" s="641"/>
      <c r="D63" s="642" t="s">
        <v>39</v>
      </c>
      <c r="E63" s="642" t="s">
        <v>38</v>
      </c>
      <c r="F63" s="609" t="s">
        <v>143</v>
      </c>
      <c r="G63" s="326" t="s">
        <v>144</v>
      </c>
    </row>
    <row r="64" spans="1:7" ht="15.6" customHeight="1">
      <c r="A64" s="643"/>
      <c r="B64" s="644"/>
      <c r="C64" s="645"/>
      <c r="D64" s="646"/>
      <c r="E64" s="646"/>
      <c r="F64" s="324"/>
      <c r="G64" s="325"/>
    </row>
    <row r="65" spans="1:7" ht="15.6" customHeight="1">
      <c r="A65" s="617">
        <v>1</v>
      </c>
      <c r="B65" s="618" t="s">
        <v>7</v>
      </c>
      <c r="C65" s="647"/>
      <c r="D65" s="620" t="s">
        <v>54</v>
      </c>
      <c r="E65" s="620" t="s">
        <v>8</v>
      </c>
      <c r="F65" s="311">
        <v>85000</v>
      </c>
      <c r="G65" s="312"/>
    </row>
    <row r="66" spans="1:7" ht="15.6" customHeight="1">
      <c r="A66" s="617">
        <v>2</v>
      </c>
      <c r="B66" s="618" t="s">
        <v>58</v>
      </c>
      <c r="C66" s="647"/>
      <c r="D66" s="620" t="s">
        <v>54</v>
      </c>
      <c r="E66" s="620" t="s">
        <v>29</v>
      </c>
      <c r="F66" s="311">
        <v>120000</v>
      </c>
      <c r="G66" s="312"/>
    </row>
    <row r="67" spans="1:7" ht="15.6" customHeight="1">
      <c r="A67" s="617">
        <v>3</v>
      </c>
      <c r="B67" s="618" t="s">
        <v>231</v>
      </c>
      <c r="C67" s="647"/>
      <c r="D67" s="620" t="s">
        <v>54</v>
      </c>
      <c r="E67" s="620" t="s">
        <v>31</v>
      </c>
      <c r="F67" s="311">
        <v>130000</v>
      </c>
      <c r="G67" s="312"/>
    </row>
    <row r="68" spans="1:7" ht="15.6" customHeight="1">
      <c r="A68" s="617">
        <v>4</v>
      </c>
      <c r="B68" s="618" t="s">
        <v>28</v>
      </c>
      <c r="C68" s="647"/>
      <c r="D68" s="620" t="s">
        <v>54</v>
      </c>
      <c r="E68" s="620" t="s">
        <v>11</v>
      </c>
      <c r="F68" s="311">
        <v>120000</v>
      </c>
      <c r="G68" s="312"/>
    </row>
    <row r="69" spans="1:7" ht="15.6" customHeight="1">
      <c r="A69" s="617">
        <v>5</v>
      </c>
      <c r="B69" s="618" t="s">
        <v>338</v>
      </c>
      <c r="C69" s="647"/>
      <c r="D69" s="620" t="s">
        <v>54</v>
      </c>
      <c r="E69" s="620" t="s">
        <v>72</v>
      </c>
      <c r="F69" s="311">
        <v>130000</v>
      </c>
      <c r="G69" s="312"/>
    </row>
    <row r="70" spans="1:7" ht="15.6" customHeight="1">
      <c r="A70" s="617">
        <v>6</v>
      </c>
      <c r="B70" s="618" t="s">
        <v>10</v>
      </c>
      <c r="C70" s="647"/>
      <c r="D70" s="620" t="s">
        <v>54</v>
      </c>
      <c r="E70" s="620" t="s">
        <v>25</v>
      </c>
      <c r="F70" s="311">
        <v>140000</v>
      </c>
      <c r="G70" s="312"/>
    </row>
    <row r="71" spans="1:7" ht="15.6" customHeight="1">
      <c r="A71" s="617">
        <v>7</v>
      </c>
      <c r="B71" s="618" t="s">
        <v>68</v>
      </c>
      <c r="C71" s="647"/>
      <c r="D71" s="620" t="s">
        <v>54</v>
      </c>
      <c r="E71" s="620" t="s">
        <v>205</v>
      </c>
      <c r="F71" s="311">
        <v>120000</v>
      </c>
      <c r="G71" s="312"/>
    </row>
    <row r="72" spans="1:7" ht="15.6" customHeight="1">
      <c r="A72" s="617">
        <v>8</v>
      </c>
      <c r="B72" s="618" t="s">
        <v>480</v>
      </c>
      <c r="C72" s="647"/>
      <c r="D72" s="620" t="s">
        <v>54</v>
      </c>
      <c r="E72" s="620" t="s">
        <v>122</v>
      </c>
      <c r="F72" s="311">
        <v>130000</v>
      </c>
      <c r="G72" s="312"/>
    </row>
    <row r="73" spans="1:7" ht="15.6" customHeight="1">
      <c r="A73" s="617">
        <v>11</v>
      </c>
      <c r="B73" s="618" t="s">
        <v>96</v>
      </c>
      <c r="C73" s="647"/>
      <c r="D73" s="620" t="s">
        <v>54</v>
      </c>
      <c r="E73" s="620" t="s">
        <v>236</v>
      </c>
      <c r="F73" s="311">
        <v>120000</v>
      </c>
      <c r="G73" s="312"/>
    </row>
    <row r="74" spans="1:7" ht="15.6" customHeight="1">
      <c r="A74" s="617">
        <v>12</v>
      </c>
      <c r="B74" s="618" t="s">
        <v>481</v>
      </c>
      <c r="C74" s="647"/>
      <c r="D74" s="620" t="s">
        <v>54</v>
      </c>
      <c r="E74" s="620" t="s">
        <v>237</v>
      </c>
      <c r="F74" s="311">
        <v>130000</v>
      </c>
      <c r="G74" s="312"/>
    </row>
    <row r="75" spans="1:7" ht="15.6" customHeight="1">
      <c r="A75" s="617">
        <v>13</v>
      </c>
      <c r="B75" s="618" t="s">
        <v>482</v>
      </c>
      <c r="C75" s="647"/>
      <c r="D75" s="620" t="s">
        <v>54</v>
      </c>
      <c r="E75" s="620" t="s">
        <v>200</v>
      </c>
      <c r="F75" s="311">
        <v>145000</v>
      </c>
      <c r="G75" s="312"/>
    </row>
    <row r="76" spans="1:7" ht="15.6" customHeight="1">
      <c r="A76" s="617">
        <v>14</v>
      </c>
      <c r="B76" s="618" t="s">
        <v>483</v>
      </c>
      <c r="C76" s="647"/>
      <c r="D76" s="620" t="s">
        <v>54</v>
      </c>
      <c r="E76" s="620" t="s">
        <v>238</v>
      </c>
      <c r="F76" s="311">
        <v>195000</v>
      </c>
      <c r="G76" s="312"/>
    </row>
    <row r="77" spans="1:7" ht="15.6" customHeight="1">
      <c r="A77" s="617">
        <v>17</v>
      </c>
      <c r="B77" s="618" t="s">
        <v>192</v>
      </c>
      <c r="C77" s="647"/>
      <c r="D77" s="620" t="s">
        <v>54</v>
      </c>
      <c r="E77" s="620" t="s">
        <v>235</v>
      </c>
      <c r="F77" s="311">
        <v>145000</v>
      </c>
      <c r="G77" s="312"/>
    </row>
    <row r="78" spans="1:7" ht="15.6" customHeight="1">
      <c r="A78" s="617">
        <v>18</v>
      </c>
      <c r="B78" s="618" t="s">
        <v>193</v>
      </c>
      <c r="C78" s="647"/>
      <c r="D78" s="620" t="s">
        <v>54</v>
      </c>
      <c r="E78" s="620" t="s">
        <v>239</v>
      </c>
      <c r="F78" s="311">
        <v>235000</v>
      </c>
      <c r="G78" s="312"/>
    </row>
    <row r="79" spans="1:7" ht="15.6" customHeight="1">
      <c r="A79" s="648"/>
      <c r="B79" s="648"/>
      <c r="C79" s="648"/>
      <c r="D79" s="922" t="s">
        <v>273</v>
      </c>
      <c r="E79" s="922"/>
      <c r="F79" s="922"/>
      <c r="G79" s="649"/>
    </row>
    <row r="80" spans="1:7" ht="15.6" customHeight="1">
      <c r="A80" s="650"/>
      <c r="B80" s="650" t="s">
        <v>266</v>
      </c>
      <c r="C80" s="651"/>
      <c r="D80" s="922" t="s">
        <v>267</v>
      </c>
      <c r="E80" s="922"/>
      <c r="F80" s="922"/>
      <c r="G80" s="649"/>
    </row>
    <row r="81" spans="1:7" ht="15.6" customHeight="1">
      <c r="A81" s="650"/>
      <c r="B81" s="650" t="s">
        <v>268</v>
      </c>
      <c r="C81" s="652"/>
      <c r="D81" s="922" t="s">
        <v>269</v>
      </c>
      <c r="E81" s="922"/>
      <c r="F81" s="922"/>
      <c r="G81" s="649"/>
    </row>
    <row r="82" spans="1:7" ht="15.6" customHeight="1">
      <c r="A82" s="650"/>
      <c r="B82" s="650" t="s">
        <v>270</v>
      </c>
      <c r="C82" s="652"/>
      <c r="D82" s="931" t="s">
        <v>271</v>
      </c>
      <c r="E82" s="931"/>
      <c r="F82" s="931"/>
      <c r="G82" s="653"/>
    </row>
    <row r="83" spans="1:7" ht="15.6" customHeight="1">
      <c r="A83" s="654"/>
      <c r="B83" s="654" t="s">
        <v>272</v>
      </c>
      <c r="C83" s="652"/>
      <c r="D83" s="653"/>
      <c r="E83" s="653"/>
      <c r="F83" s="653"/>
      <c r="G83" s="653"/>
    </row>
    <row r="84" spans="1:7" ht="15.6" customHeight="1">
      <c r="A84" s="654"/>
      <c r="B84" s="654"/>
      <c r="C84" s="652"/>
      <c r="D84" s="653"/>
      <c r="E84" s="653"/>
      <c r="F84" s="653"/>
      <c r="G84" s="653"/>
    </row>
    <row r="85" spans="1:7" ht="15.6" customHeight="1">
      <c r="A85" s="654"/>
      <c r="B85" s="654"/>
      <c r="C85" s="655"/>
      <c r="D85" s="653"/>
      <c r="E85" s="653"/>
      <c r="F85" s="653"/>
      <c r="G85" s="653"/>
    </row>
    <row r="86" spans="1:7" ht="15.6" customHeight="1">
      <c r="A86" s="656"/>
      <c r="B86" s="656"/>
      <c r="C86" s="652"/>
      <c r="D86" s="921"/>
      <c r="E86" s="921"/>
      <c r="F86" s="921"/>
      <c r="G86" s="657"/>
    </row>
    <row r="87" spans="1:7" ht="15.6" customHeight="1">
      <c r="A87" s="650"/>
      <c r="B87" s="650"/>
      <c r="C87" s="654"/>
      <c r="D87" s="922"/>
      <c r="E87" s="922"/>
      <c r="F87" s="922"/>
      <c r="G87" s="649"/>
    </row>
  </sheetData>
  <mergeCells count="9">
    <mergeCell ref="D86:F86"/>
    <mergeCell ref="D87:F87"/>
    <mergeCell ref="B2:C2"/>
    <mergeCell ref="A61:G62"/>
    <mergeCell ref="A1:G1"/>
    <mergeCell ref="D79:F79"/>
    <mergeCell ref="D80:F80"/>
    <mergeCell ref="D81:F81"/>
    <mergeCell ref="D82:F82"/>
  </mergeCells>
  <printOptions horizontalCentered="1"/>
  <pageMargins left="0.59055118110236227" right="0.39370078740157483" top="0.78740157480314965" bottom="0.78740157480314965" header="0.31496062992125984" footer="0.31496062992125984"/>
  <pageSetup paperSize="9" scale="61" orientation="portrait" r:id="rId1"/>
  <colBreaks count="1" manualBreakCount="1">
    <brk id="7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0"/>
  <sheetViews>
    <sheetView view="pageBreakPreview" zoomScale="85" zoomScaleNormal="70" zoomScaleSheetLayoutView="85" workbookViewId="0">
      <pane ySplit="8" topLeftCell="A9" activePane="bottomLeft" state="frozen"/>
      <selection activeCell="B7" sqref="B7"/>
      <selection pane="bottomLeft" activeCell="G7" sqref="G7"/>
    </sheetView>
  </sheetViews>
  <sheetFormatPr defaultColWidth="8.85546875" defaultRowHeight="17.25"/>
  <cols>
    <col min="1" max="1" width="14.85546875" style="498" customWidth="1"/>
    <col min="2" max="2" width="56.7109375" style="493" customWidth="1"/>
    <col min="3" max="3" width="9.7109375" style="499" bestFit="1" customWidth="1"/>
    <col min="4" max="4" width="8.85546875" style="497"/>
    <col min="5" max="5" width="21.7109375" style="497" customWidth="1"/>
    <col min="6" max="6" width="24" style="497" customWidth="1"/>
    <col min="7" max="7" width="17.140625" style="497" customWidth="1"/>
    <col min="8" max="9" width="8.85546875" style="493"/>
    <col min="10" max="10" width="9.5703125" style="493" bestFit="1" customWidth="1"/>
    <col min="11" max="11" width="21.7109375" style="493" bestFit="1" customWidth="1"/>
    <col min="12" max="16384" width="8.85546875" style="493"/>
  </cols>
  <sheetData>
    <row r="1" spans="1:7">
      <c r="A1" s="906" t="s">
        <v>809</v>
      </c>
      <c r="B1" s="906"/>
      <c r="C1" s="906"/>
      <c r="D1" s="906"/>
      <c r="E1" s="906"/>
      <c r="F1" s="906"/>
      <c r="G1" s="601"/>
    </row>
    <row r="3" spans="1:7">
      <c r="A3" s="494" t="s">
        <v>766</v>
      </c>
      <c r="B3" s="493" t="str">
        <f>+'REKAP RAB'!B3</f>
        <v>PEMBANGUNAN PADMASANA &amp; TEMBOK PEMBATAS HALAMAN UTARA GEDUNG BPR</v>
      </c>
      <c r="C3" s="495"/>
      <c r="D3" s="496"/>
      <c r="E3" s="496"/>
      <c r="F3" s="495"/>
      <c r="G3" s="495"/>
    </row>
    <row r="4" spans="1:7">
      <c r="A4" s="494" t="s">
        <v>802</v>
      </c>
      <c r="B4" s="497">
        <f>+'REKAP RAB'!B4</f>
        <v>2022</v>
      </c>
      <c r="C4" s="495"/>
    </row>
    <row r="5" spans="1:7">
      <c r="A5" s="494" t="s">
        <v>768</v>
      </c>
      <c r="B5" s="493" t="str">
        <f>+'REKAP RAB'!B5</f>
        <v>KABUPATEN BANGLI</v>
      </c>
      <c r="C5" s="498"/>
    </row>
    <row r="6" spans="1:7" ht="18" thickBot="1"/>
    <row r="7" spans="1:7" ht="18.75" thickTop="1" thickBot="1">
      <c r="A7" s="500" t="s">
        <v>36</v>
      </c>
      <c r="B7" s="501" t="s">
        <v>770</v>
      </c>
      <c r="C7" s="502" t="s">
        <v>617</v>
      </c>
      <c r="D7" s="503" t="s">
        <v>262</v>
      </c>
      <c r="E7" s="503" t="s">
        <v>263</v>
      </c>
      <c r="F7" s="504" t="s">
        <v>804</v>
      </c>
      <c r="G7" s="897" t="s">
        <v>1082</v>
      </c>
    </row>
    <row r="8" spans="1:7" ht="18" thickBot="1">
      <c r="A8" s="505">
        <v>1</v>
      </c>
      <c r="B8" s="506">
        <v>2</v>
      </c>
      <c r="C8" s="507">
        <v>3</v>
      </c>
      <c r="D8" s="508">
        <v>4</v>
      </c>
      <c r="E8" s="508">
        <v>5</v>
      </c>
      <c r="F8" s="509" t="s">
        <v>810</v>
      </c>
      <c r="G8" s="898">
        <v>7</v>
      </c>
    </row>
    <row r="9" spans="1:7" ht="18" thickTop="1">
      <c r="A9" s="537">
        <v>1</v>
      </c>
      <c r="B9" s="538" t="s">
        <v>1056</v>
      </c>
      <c r="C9" s="516">
        <f>+'BACK UP VOL'!$C$18</f>
        <v>1</v>
      </c>
      <c r="D9" s="517" t="s">
        <v>259</v>
      </c>
      <c r="E9" s="471">
        <f>+'BIAYA SMKK'!F53</f>
        <v>11105000</v>
      </c>
      <c r="F9" s="559">
        <f>+C9*E9</f>
        <v>11105000</v>
      </c>
      <c r="G9" s="560">
        <f>+F9/'REKAP RAB'!$C$23</f>
        <v>2.2003837009912808E-2</v>
      </c>
    </row>
    <row r="10" spans="1:7">
      <c r="A10" s="537">
        <v>2</v>
      </c>
      <c r="B10" s="538" t="s">
        <v>813</v>
      </c>
      <c r="C10" s="539"/>
      <c r="D10" s="517"/>
      <c r="E10" s="471"/>
      <c r="F10" s="559"/>
      <c r="G10" s="560"/>
    </row>
    <row r="11" spans="1:7">
      <c r="A11" s="514">
        <v>3</v>
      </c>
      <c r="B11" s="536" t="s">
        <v>881</v>
      </c>
      <c r="C11" s="516">
        <f>+'BACK UP VOL'!$C$66</f>
        <v>12.64</v>
      </c>
      <c r="D11" s="517" t="s">
        <v>341</v>
      </c>
      <c r="E11" s="471">
        <f>+'REKAP ANALISA'!$E$51</f>
        <v>5612168.6419944447</v>
      </c>
      <c r="F11" s="559">
        <f>+C11*E11</f>
        <v>70937811.634809777</v>
      </c>
      <c r="G11" s="560">
        <f>+F11/'REKAP RAB'!$C$23</f>
        <v>0.14055867132393071</v>
      </c>
    </row>
    <row r="12" spans="1:7">
      <c r="A12" s="514">
        <v>4</v>
      </c>
      <c r="B12" s="515" t="s">
        <v>882</v>
      </c>
      <c r="C12" s="516">
        <f>+'BACK UP VOL'!$C$67</f>
        <v>5</v>
      </c>
      <c r="D12" s="517" t="s">
        <v>85</v>
      </c>
      <c r="E12" s="471">
        <f>+'REKAP ANALISA'!$E$52</f>
        <v>4421315.234939931</v>
      </c>
      <c r="F12" s="559">
        <f>+C12*E12</f>
        <v>22106576.174699657</v>
      </c>
      <c r="G12" s="560">
        <f>+F12/'REKAP RAB'!$C$23</f>
        <v>4.3802746420109229E-2</v>
      </c>
    </row>
    <row r="13" spans="1:7">
      <c r="A13" s="514">
        <v>5</v>
      </c>
      <c r="B13" s="515" t="s">
        <v>883</v>
      </c>
      <c r="C13" s="516">
        <f>+'BACK UP VOL'!$C$68</f>
        <v>5</v>
      </c>
      <c r="D13" s="517" t="s">
        <v>85</v>
      </c>
      <c r="E13" s="471">
        <f>+'REKAP ANALISA'!$E$53</f>
        <v>1743520.4688381946</v>
      </c>
      <c r="F13" s="559">
        <f>+C13*E13</f>
        <v>8717602.3441909738</v>
      </c>
      <c r="G13" s="560">
        <f>+F13/'REKAP RAB'!$C$23</f>
        <v>1.7273363448789915E-2</v>
      </c>
    </row>
    <row r="14" spans="1:7">
      <c r="A14" s="537">
        <v>6</v>
      </c>
      <c r="B14" s="538" t="s">
        <v>792</v>
      </c>
      <c r="C14" s="539"/>
      <c r="D14" s="517"/>
      <c r="E14" s="471"/>
      <c r="F14" s="559"/>
      <c r="G14" s="560"/>
    </row>
    <row r="15" spans="1:7">
      <c r="A15" s="537">
        <v>7</v>
      </c>
      <c r="B15" s="538" t="s">
        <v>786</v>
      </c>
      <c r="C15" s="539"/>
      <c r="D15" s="517"/>
      <c r="E15" s="471"/>
      <c r="F15" s="559"/>
      <c r="G15" s="899"/>
    </row>
    <row r="16" spans="1:7">
      <c r="A16" s="514">
        <v>8</v>
      </c>
      <c r="B16" s="515" t="s">
        <v>844</v>
      </c>
      <c r="C16" s="516"/>
      <c r="D16" s="517"/>
      <c r="E16" s="471"/>
      <c r="F16" s="559"/>
      <c r="G16" s="900"/>
    </row>
    <row r="17" spans="1:9">
      <c r="A17" s="514">
        <v>9</v>
      </c>
      <c r="B17" s="515" t="s">
        <v>789</v>
      </c>
      <c r="C17" s="516">
        <f>+'BACK UP VOL'!$C$103</f>
        <v>24</v>
      </c>
      <c r="D17" s="517" t="s">
        <v>159</v>
      </c>
      <c r="E17" s="471">
        <f>+'REKAP ANALISA'!$E$23</f>
        <v>415982.05000000005</v>
      </c>
      <c r="F17" s="559">
        <f>+C17*E17</f>
        <v>9983569.2000000011</v>
      </c>
      <c r="G17" s="560">
        <f>+F17/'REKAP RAB'!$C$23</f>
        <v>1.9781794637909557E-2</v>
      </c>
    </row>
    <row r="18" spans="1:9">
      <c r="A18" s="514">
        <v>10</v>
      </c>
      <c r="B18" s="515" t="s">
        <v>848</v>
      </c>
      <c r="C18" s="516"/>
      <c r="D18" s="517"/>
      <c r="E18" s="471"/>
      <c r="F18" s="559"/>
      <c r="G18" s="900"/>
    </row>
    <row r="19" spans="1:9">
      <c r="A19" s="514">
        <v>11</v>
      </c>
      <c r="B19" s="515" t="s">
        <v>789</v>
      </c>
      <c r="C19" s="516">
        <f>+'BACK UP VOL'!$C$136</f>
        <v>15.681600000000001</v>
      </c>
      <c r="D19" s="517" t="s">
        <v>159</v>
      </c>
      <c r="E19" s="471">
        <f>+'REKAP ANALISA'!$E$24</f>
        <v>437102.05000000005</v>
      </c>
      <c r="F19" s="559">
        <f>+C19*E19</f>
        <v>6854459.5072800014</v>
      </c>
      <c r="G19" s="560">
        <f>+F19/'REKAP RAB'!$C$23</f>
        <v>1.3581666797770049E-2</v>
      </c>
      <c r="I19" s="558"/>
    </row>
    <row r="20" spans="1:9">
      <c r="A20" s="514">
        <v>12</v>
      </c>
      <c r="B20" s="515" t="s">
        <v>795</v>
      </c>
      <c r="C20" s="516"/>
      <c r="D20" s="517"/>
      <c r="E20" s="471"/>
      <c r="F20" s="559"/>
      <c r="G20" s="900"/>
    </row>
    <row r="21" spans="1:9">
      <c r="A21" s="514">
        <v>13</v>
      </c>
      <c r="B21" s="515" t="s">
        <v>789</v>
      </c>
      <c r="C21" s="516">
        <f>+'BACK UP VOL'!$C$163</f>
        <v>19.660800000000002</v>
      </c>
      <c r="D21" s="517" t="s">
        <v>159</v>
      </c>
      <c r="E21" s="471">
        <f>+'REKAP ANALISA'!$E$25</f>
        <v>462886.05000000005</v>
      </c>
      <c r="F21" s="559">
        <f>+C21*E21</f>
        <v>9100710.0518400017</v>
      </c>
      <c r="G21" s="560">
        <f>+F21/'REKAP RAB'!$C$23</f>
        <v>1.8032466515548178E-2</v>
      </c>
    </row>
    <row r="22" spans="1:9">
      <c r="A22" s="537">
        <v>14</v>
      </c>
      <c r="B22" s="538" t="s">
        <v>835</v>
      </c>
      <c r="C22" s="539"/>
      <c r="D22" s="517"/>
      <c r="E22" s="471"/>
      <c r="F22" s="559"/>
      <c r="G22" s="900"/>
    </row>
    <row r="23" spans="1:9">
      <c r="A23" s="514">
        <v>15</v>
      </c>
      <c r="B23" s="536" t="s">
        <v>840</v>
      </c>
      <c r="C23" s="516">
        <f>+'BACK UP VOL'!$C$188</f>
        <v>1</v>
      </c>
      <c r="D23" s="517" t="s">
        <v>175</v>
      </c>
      <c r="E23" s="471">
        <f>+'REKAP ANALISA'!$E$55</f>
        <v>34534113.707499996</v>
      </c>
      <c r="F23" s="559">
        <f>+C23*E23</f>
        <v>34534113.707499996</v>
      </c>
      <c r="G23" s="560">
        <f>+F23/'REKAP RAB'!$C$23</f>
        <v>6.8427105745306221E-2</v>
      </c>
    </row>
    <row r="24" spans="1:9">
      <c r="A24" s="514">
        <v>16</v>
      </c>
      <c r="B24" s="536" t="s">
        <v>1132</v>
      </c>
      <c r="C24" s="516">
        <f>+'BACK UP VOL'!$C$189</f>
        <v>13.3</v>
      </c>
      <c r="D24" s="517" t="s">
        <v>341</v>
      </c>
      <c r="E24" s="471">
        <f>+'REKAP ANALISA'!$E$67</f>
        <v>5172742.5746944435</v>
      </c>
      <c r="F24" s="559">
        <f>+C24*E24</f>
        <v>68797476.243436098</v>
      </c>
      <c r="G24" s="560">
        <f>+F24/'REKAP RAB'!$C$23</f>
        <v>0.13631773561043822</v>
      </c>
    </row>
    <row r="25" spans="1:9">
      <c r="A25" s="514">
        <v>17</v>
      </c>
      <c r="B25" s="515" t="s">
        <v>882</v>
      </c>
      <c r="C25" s="516">
        <f>+'BACK UP VOL'!$C$190</f>
        <v>4</v>
      </c>
      <c r="D25" s="517" t="s">
        <v>85</v>
      </c>
      <c r="E25" s="471">
        <f>+'REKAP ANALISA'!$E$52</f>
        <v>4421315.234939931</v>
      </c>
      <c r="F25" s="559">
        <f>+C25*E25</f>
        <v>17685260.939759724</v>
      </c>
      <c r="G25" s="560">
        <f>+F25/'REKAP RAB'!$C$23</f>
        <v>3.5042197136087382E-2</v>
      </c>
    </row>
    <row r="26" spans="1:9">
      <c r="A26" s="514">
        <v>18</v>
      </c>
      <c r="B26" s="515" t="s">
        <v>883</v>
      </c>
      <c r="C26" s="516">
        <f>+'BACK UP VOL'!$C$191</f>
        <v>4</v>
      </c>
      <c r="D26" s="517" t="s">
        <v>85</v>
      </c>
      <c r="E26" s="471">
        <f>+'REKAP ANALISA'!$E$53</f>
        <v>1743520.4688381946</v>
      </c>
      <c r="F26" s="559">
        <f>+C26*E26</f>
        <v>6974081.8753527785</v>
      </c>
      <c r="G26" s="560">
        <f>+F26/'REKAP RAB'!$C$23</f>
        <v>1.3818690759031931E-2</v>
      </c>
    </row>
    <row r="27" spans="1:9">
      <c r="A27" s="514">
        <v>19</v>
      </c>
      <c r="B27" s="515" t="s">
        <v>945</v>
      </c>
      <c r="C27" s="516">
        <f>+'BACK UP VOL'!$C$196</f>
        <v>1</v>
      </c>
      <c r="D27" s="517" t="s">
        <v>175</v>
      </c>
      <c r="E27" s="471">
        <f>+'REKAP ANALISA'!$E$61</f>
        <v>7608936.3143351246</v>
      </c>
      <c r="F27" s="559">
        <f>+C27*E27</f>
        <v>7608936.3143351246</v>
      </c>
      <c r="G27" s="560">
        <f>+F27/'REKAP RAB'!$C$23</f>
        <v>1.5076613640651666E-2</v>
      </c>
    </row>
    <row r="28" spans="1:9">
      <c r="A28" s="537">
        <v>20</v>
      </c>
      <c r="B28" s="538" t="s">
        <v>839</v>
      </c>
      <c r="C28" s="539"/>
      <c r="D28" s="517"/>
      <c r="E28" s="471"/>
      <c r="F28" s="559"/>
      <c r="G28" s="900"/>
    </row>
    <row r="29" spans="1:9">
      <c r="A29" s="514">
        <v>21</v>
      </c>
      <c r="B29" s="536" t="s">
        <v>858</v>
      </c>
      <c r="C29" s="516">
        <f>+'BACK UP VOL'!$C$206</f>
        <v>1</v>
      </c>
      <c r="D29" s="517" t="s">
        <v>175</v>
      </c>
      <c r="E29" s="471">
        <f>+'REKAP ANALISA'!$E$64</f>
        <v>33534996.791999996</v>
      </c>
      <c r="F29" s="559">
        <f>+C29*E29</f>
        <v>33534996.791999996</v>
      </c>
      <c r="G29" s="560">
        <f>+F29/'REKAP RAB'!$C$23</f>
        <v>6.6447420399740359E-2</v>
      </c>
    </row>
    <row r="30" spans="1:9">
      <c r="A30" s="514">
        <v>22</v>
      </c>
      <c r="B30" s="536" t="s">
        <v>859</v>
      </c>
      <c r="C30" s="516">
        <f>+'BACK UP VOL'!$C$207</f>
        <v>1</v>
      </c>
      <c r="D30" s="517" t="s">
        <v>175</v>
      </c>
      <c r="E30" s="471">
        <f>+'REKAP ANALISA'!$E$65</f>
        <v>33000000</v>
      </c>
      <c r="F30" s="559">
        <f>+C30*E30</f>
        <v>33000000</v>
      </c>
      <c r="G30" s="560">
        <f>+F30/'REKAP RAB'!$C$23</f>
        <v>6.5387358966872811E-2</v>
      </c>
    </row>
    <row r="31" spans="1:9">
      <c r="A31" s="514">
        <v>23</v>
      </c>
      <c r="B31" s="536" t="s">
        <v>861</v>
      </c>
      <c r="C31" s="516">
        <f>+'BACK UP VOL'!$C$208</f>
        <v>1</v>
      </c>
      <c r="D31" s="517" t="s">
        <v>175</v>
      </c>
      <c r="E31" s="471">
        <f>+'REKAP ANALISA'!$E$57</f>
        <v>17010388.350694444</v>
      </c>
      <c r="F31" s="559">
        <f>+C31*E31</f>
        <v>17010388.350694444</v>
      </c>
      <c r="G31" s="560">
        <f>+F31/'REKAP RAB'!$C$23</f>
        <v>3.3704980886447557E-2</v>
      </c>
    </row>
    <row r="32" spans="1:9">
      <c r="A32" s="514">
        <v>24</v>
      </c>
      <c r="B32" s="536" t="s">
        <v>860</v>
      </c>
      <c r="C32" s="516">
        <f>+'BACK UP VOL'!$C$209</f>
        <v>1</v>
      </c>
      <c r="D32" s="517" t="s">
        <v>175</v>
      </c>
      <c r="E32" s="471">
        <f>+'REKAP ANALISA'!$E$66</f>
        <v>15400000</v>
      </c>
      <c r="F32" s="559">
        <f>+C32*E32</f>
        <v>15400000</v>
      </c>
      <c r="G32" s="560">
        <f>+F32/'REKAP RAB'!$C$23</f>
        <v>3.0514100851207315E-2</v>
      </c>
    </row>
    <row r="33" spans="1:11">
      <c r="A33" s="537">
        <v>25</v>
      </c>
      <c r="B33" s="538" t="s">
        <v>862</v>
      </c>
      <c r="C33" s="539"/>
      <c r="D33" s="517"/>
      <c r="E33" s="471"/>
      <c r="F33" s="559"/>
      <c r="G33" s="900"/>
    </row>
    <row r="34" spans="1:11">
      <c r="A34" s="514">
        <v>26</v>
      </c>
      <c r="B34" s="536" t="s">
        <v>884</v>
      </c>
      <c r="C34" s="516">
        <f>+'BACK UP VOL'!$C$217</f>
        <v>17.140282883863648</v>
      </c>
      <c r="D34" s="517" t="s">
        <v>159</v>
      </c>
      <c r="E34" s="471">
        <f>+'REKAP ANALISA'!$E$48</f>
        <v>303462.5</v>
      </c>
      <c r="F34" s="559">
        <f>+C34*E34</f>
        <v>5201433.094644472</v>
      </c>
      <c r="G34" s="560">
        <f>+F34/'REKAP RAB'!$C$23</f>
        <v>1.0306302209142129E-2</v>
      </c>
      <c r="I34" s="561">
        <f>+SUM(G20:G34)</f>
        <v>0.49307497272047374</v>
      </c>
    </row>
    <row r="35" spans="1:11">
      <c r="A35" s="514">
        <v>27</v>
      </c>
      <c r="B35" s="536" t="s">
        <v>885</v>
      </c>
      <c r="C35" s="516">
        <f>+'BACK UP VOL'!$C$220</f>
        <v>30.192000000000004</v>
      </c>
      <c r="D35" s="517" t="s">
        <v>159</v>
      </c>
      <c r="E35" s="471">
        <f>+'REKAP ANALISA'!$E$48</f>
        <v>303462.5</v>
      </c>
      <c r="F35" s="559">
        <f>+C35*E35</f>
        <v>9162139.8000000007</v>
      </c>
      <c r="G35" s="560">
        <f>+F35/'REKAP RAB'!$C$23</f>
        <v>1.8154185575977949E-2</v>
      </c>
    </row>
    <row r="36" spans="1:11" ht="18" thickBot="1">
      <c r="A36" s="514">
        <v>28</v>
      </c>
      <c r="B36" s="536" t="s">
        <v>1065</v>
      </c>
      <c r="C36" s="516">
        <f>+'BACK UP VOL'!$C$230</f>
        <v>32.079000000000001</v>
      </c>
      <c r="D36" s="517" t="s">
        <v>159</v>
      </c>
      <c r="E36" s="471">
        <f>+'REKAP ANALISA'!$E$59</f>
        <v>310636.69999999995</v>
      </c>
      <c r="F36" s="559">
        <f>+C36*E36</f>
        <v>9964914.6992999986</v>
      </c>
      <c r="G36" s="560">
        <f>+F36/'REKAP RAB'!$C$23</f>
        <v>1.9744831955072623E-2</v>
      </c>
    </row>
    <row r="37" spans="1:11" ht="18.75" thickTop="1" thickBot="1">
      <c r="A37" s="564"/>
      <c r="B37" s="568"/>
      <c r="C37" s="563"/>
      <c r="D37" s="566"/>
      <c r="E37" s="569" t="s">
        <v>1083</v>
      </c>
      <c r="F37" s="570">
        <f>+SUM(F9:F36)</f>
        <v>397679470.72984302</v>
      </c>
      <c r="G37" s="571">
        <f>+SUM(G9:G36)</f>
        <v>0.78797606988994673</v>
      </c>
    </row>
    <row r="38" spans="1:11" ht="18" thickTop="1">
      <c r="K38" s="530"/>
    </row>
    <row r="39" spans="1:11">
      <c r="K39" s="530"/>
    </row>
    <row r="40" spans="1:11">
      <c r="K40" s="530"/>
    </row>
  </sheetData>
  <mergeCells count="1">
    <mergeCell ref="A1:F1"/>
  </mergeCells>
  <printOptions horizontalCentered="1"/>
  <pageMargins left="0.74803149606299213" right="0.70866141732283472" top="0.74803149606299213" bottom="0.70866141732283472" header="0.31496062992125984" footer="0.31496062992125984"/>
  <pageSetup paperSize="9" scale="5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6"/>
  <sheetViews>
    <sheetView view="pageBreakPreview" zoomScale="85" zoomScaleNormal="70" zoomScaleSheetLayoutView="85" workbookViewId="0">
      <pane ySplit="8" topLeftCell="A9" activePane="bottomLeft" state="frozen"/>
      <selection activeCell="B16" sqref="B16"/>
      <selection pane="bottomLeft" activeCell="B16" sqref="B16"/>
    </sheetView>
  </sheetViews>
  <sheetFormatPr defaultColWidth="8.85546875" defaultRowHeight="17.25"/>
  <cols>
    <col min="1" max="1" width="14.85546875" style="498" customWidth="1"/>
    <col min="2" max="2" width="56.7109375" style="493" customWidth="1"/>
    <col min="3" max="3" width="9.7109375" style="499" bestFit="1" customWidth="1"/>
    <col min="4" max="4" width="8.85546875" style="497"/>
    <col min="5" max="5" width="21.7109375" style="497" customWidth="1"/>
    <col min="6" max="6" width="24" style="497" customWidth="1"/>
    <col min="7" max="7" width="17.140625" style="497" customWidth="1"/>
    <col min="8" max="9" width="8.85546875" style="493"/>
    <col min="10" max="10" width="18.28515625" style="493" bestFit="1" customWidth="1"/>
    <col min="11" max="11" width="21.7109375" style="493" bestFit="1" customWidth="1"/>
    <col min="12" max="16384" width="8.85546875" style="493"/>
  </cols>
  <sheetData>
    <row r="1" spans="1:10">
      <c r="A1" s="906" t="s">
        <v>809</v>
      </c>
      <c r="B1" s="906"/>
      <c r="C1" s="906"/>
      <c r="D1" s="906"/>
      <c r="E1" s="906"/>
      <c r="F1" s="906"/>
      <c r="G1" s="601"/>
    </row>
    <row r="3" spans="1:10">
      <c r="A3" s="494" t="s">
        <v>766</v>
      </c>
      <c r="B3" s="493" t="str">
        <f>+'REKAP RAB'!B3</f>
        <v>PEMBANGUNAN PADMASANA &amp; TEMBOK PEMBATAS HALAMAN UTARA GEDUNG BPR</v>
      </c>
      <c r="C3" s="495"/>
      <c r="D3" s="496"/>
      <c r="E3" s="496"/>
      <c r="F3" s="495"/>
      <c r="G3" s="495"/>
    </row>
    <row r="4" spans="1:10">
      <c r="A4" s="494" t="s">
        <v>802</v>
      </c>
      <c r="B4" s="497">
        <f>+'REKAP RAB'!B4</f>
        <v>2022</v>
      </c>
      <c r="C4" s="495"/>
    </row>
    <row r="5" spans="1:10">
      <c r="A5" s="494" t="s">
        <v>768</v>
      </c>
      <c r="B5" s="493" t="str">
        <f>+'REKAP RAB'!B5</f>
        <v>KABUPATEN BANGLI</v>
      </c>
      <c r="C5" s="498"/>
    </row>
    <row r="6" spans="1:10" ht="18" thickBot="1"/>
    <row r="7" spans="1:10" ht="18.75" thickTop="1" thickBot="1">
      <c r="A7" s="500" t="s">
        <v>36</v>
      </c>
      <c r="B7" s="501" t="s">
        <v>770</v>
      </c>
      <c r="C7" s="502" t="s">
        <v>617</v>
      </c>
      <c r="D7" s="503" t="s">
        <v>262</v>
      </c>
      <c r="E7" s="503" t="s">
        <v>263</v>
      </c>
      <c r="F7" s="501" t="s">
        <v>804</v>
      </c>
      <c r="G7" s="660" t="s">
        <v>1082</v>
      </c>
    </row>
    <row r="8" spans="1:10" ht="18" thickBot="1">
      <c r="A8" s="505">
        <v>1</v>
      </c>
      <c r="B8" s="506">
        <v>2</v>
      </c>
      <c r="C8" s="507">
        <v>3</v>
      </c>
      <c r="D8" s="508">
        <v>4</v>
      </c>
      <c r="E8" s="508">
        <v>5</v>
      </c>
      <c r="F8" s="506" t="s">
        <v>810</v>
      </c>
      <c r="G8" s="663">
        <v>7</v>
      </c>
    </row>
    <row r="9" spans="1:10" ht="18" thickTop="1">
      <c r="A9" s="514">
        <v>1</v>
      </c>
      <c r="B9" s="536" t="s">
        <v>881</v>
      </c>
      <c r="C9" s="516">
        <f>+'BACK UP VOL'!$C$66</f>
        <v>12.64</v>
      </c>
      <c r="D9" s="517" t="s">
        <v>341</v>
      </c>
      <c r="E9" s="471">
        <f>+'REKAP ANALISA'!$E$51</f>
        <v>5612168.6419944447</v>
      </c>
      <c r="F9" s="559">
        <f t="shared" ref="F9:F21" si="0">+C9*E9</f>
        <v>70937811.634809777</v>
      </c>
      <c r="G9" s="560">
        <f>+F9/'REKAP RAB'!$C$23</f>
        <v>0.14055867132393071</v>
      </c>
    </row>
    <row r="10" spans="1:10">
      <c r="A10" s="514">
        <v>2</v>
      </c>
      <c r="B10" s="515" t="s">
        <v>882</v>
      </c>
      <c r="C10" s="516">
        <v>9</v>
      </c>
      <c r="D10" s="517" t="s">
        <v>85</v>
      </c>
      <c r="E10" s="471">
        <f>+'REKAP ANALISA'!$E$52</f>
        <v>4421315.234939931</v>
      </c>
      <c r="F10" s="559">
        <f t="shared" si="0"/>
        <v>39791837.114459381</v>
      </c>
      <c r="G10" s="560">
        <f>+F10/'REKAP RAB'!$C$23</f>
        <v>7.8844943556196603E-2</v>
      </c>
      <c r="I10" s="558"/>
    </row>
    <row r="11" spans="1:10">
      <c r="A11" s="514">
        <v>3</v>
      </c>
      <c r="B11" s="515" t="s">
        <v>883</v>
      </c>
      <c r="C11" s="516">
        <v>9</v>
      </c>
      <c r="D11" s="517" t="s">
        <v>85</v>
      </c>
      <c r="E11" s="471">
        <f>+'REKAP ANALISA'!$E$53</f>
        <v>1743520.4688381946</v>
      </c>
      <c r="F11" s="559">
        <f t="shared" si="0"/>
        <v>15691684.219543751</v>
      </c>
      <c r="G11" s="560">
        <f>+F11/'REKAP RAB'!$C$23</f>
        <v>3.1092054207821841E-2</v>
      </c>
      <c r="J11" s="530"/>
    </row>
    <row r="12" spans="1:10">
      <c r="A12" s="514">
        <v>4</v>
      </c>
      <c r="B12" s="515" t="s">
        <v>1124</v>
      </c>
      <c r="C12" s="516">
        <v>15.231732530717956</v>
      </c>
      <c r="D12" s="517" t="s">
        <v>47</v>
      </c>
      <c r="E12" s="471">
        <f>+'REKAP ANALISA'!$E$19</f>
        <v>1037985.513888889</v>
      </c>
      <c r="F12" s="559">
        <f t="shared" si="0"/>
        <v>15810317.718315385</v>
      </c>
      <c r="G12" s="560">
        <f>+F12/'REKAP RAB'!$C$23</f>
        <v>3.1327118788721145E-2</v>
      </c>
      <c r="J12" s="558"/>
    </row>
    <row r="13" spans="1:10">
      <c r="A13" s="514">
        <v>5</v>
      </c>
      <c r="B13" s="515" t="s">
        <v>788</v>
      </c>
      <c r="C13" s="516">
        <v>1563.6334747167641</v>
      </c>
      <c r="D13" s="517" t="s">
        <v>62</v>
      </c>
      <c r="E13" s="471">
        <f>+'REKAP ANALISA'!$E$20</f>
        <v>15728.570000000002</v>
      </c>
      <c r="F13" s="559">
        <f t="shared" si="0"/>
        <v>24593718.561425857</v>
      </c>
      <c r="G13" s="560">
        <f>+F13/'REKAP RAB'!$C$23</f>
        <v>4.8730857694127133E-2</v>
      </c>
      <c r="J13" s="558"/>
    </row>
    <row r="14" spans="1:10">
      <c r="A14" s="514">
        <v>6</v>
      </c>
      <c r="B14" s="515" t="s">
        <v>1134</v>
      </c>
      <c r="C14" s="516">
        <v>32.1494</v>
      </c>
      <c r="D14" s="517" t="s">
        <v>159</v>
      </c>
      <c r="E14" s="471">
        <f>+'REKAP ANALISA'!$E$24</f>
        <v>437102.05000000005</v>
      </c>
      <c r="F14" s="559">
        <f t="shared" si="0"/>
        <v>14052568.646270001</v>
      </c>
      <c r="G14" s="560">
        <f>+F14/'REKAP RAB'!$C$23</f>
        <v>2.7844253044856927E-2</v>
      </c>
      <c r="I14" s="558"/>
      <c r="J14" s="558"/>
    </row>
    <row r="15" spans="1:10">
      <c r="A15" s="514">
        <v>7</v>
      </c>
      <c r="B15" s="536" t="s">
        <v>840</v>
      </c>
      <c r="C15" s="516">
        <f>+'BACK UP VOL'!$C$188</f>
        <v>1</v>
      </c>
      <c r="D15" s="517" t="s">
        <v>175</v>
      </c>
      <c r="E15" s="471">
        <f>+'REKAP ANALISA'!$E$55</f>
        <v>34534113.707499996</v>
      </c>
      <c r="F15" s="559">
        <f t="shared" si="0"/>
        <v>34534113.707499996</v>
      </c>
      <c r="G15" s="560">
        <f>+F15/'REKAP RAB'!$C$23</f>
        <v>6.8427105745306221E-2</v>
      </c>
    </row>
    <row r="16" spans="1:10">
      <c r="A16" s="514">
        <v>8</v>
      </c>
      <c r="B16" s="536" t="s">
        <v>1132</v>
      </c>
      <c r="C16" s="516">
        <f>+'BACK UP VOL'!$C$189</f>
        <v>13.3</v>
      </c>
      <c r="D16" s="517" t="s">
        <v>341</v>
      </c>
      <c r="E16" s="471">
        <f>+'REKAP ANALISA'!$E$67</f>
        <v>5172742.5746944435</v>
      </c>
      <c r="F16" s="559">
        <f t="shared" si="0"/>
        <v>68797476.243436098</v>
      </c>
      <c r="G16" s="560">
        <f>+F16/'REKAP RAB'!$C$23</f>
        <v>0.13631773561043822</v>
      </c>
    </row>
    <row r="17" spans="1:11">
      <c r="A17" s="514">
        <v>9</v>
      </c>
      <c r="B17" s="536" t="s">
        <v>858</v>
      </c>
      <c r="C17" s="516">
        <f>+'BACK UP VOL'!$C$206</f>
        <v>1</v>
      </c>
      <c r="D17" s="517" t="s">
        <v>175</v>
      </c>
      <c r="E17" s="471">
        <f>+'REKAP ANALISA'!$E$64</f>
        <v>33534996.791999996</v>
      </c>
      <c r="F17" s="559">
        <f t="shared" si="0"/>
        <v>33534996.791999996</v>
      </c>
      <c r="G17" s="560">
        <f>+F17/'REKAP RAB'!$C$23</f>
        <v>6.6447420399740359E-2</v>
      </c>
    </row>
    <row r="18" spans="1:11">
      <c r="A18" s="514">
        <v>10</v>
      </c>
      <c r="B18" s="536" t="s">
        <v>859</v>
      </c>
      <c r="C18" s="516">
        <f>+'BACK UP VOL'!$C$207</f>
        <v>1</v>
      </c>
      <c r="D18" s="517" t="s">
        <v>175</v>
      </c>
      <c r="E18" s="471">
        <f>+'REKAP ANALISA'!$E$65</f>
        <v>33000000</v>
      </c>
      <c r="F18" s="559">
        <f t="shared" si="0"/>
        <v>33000000</v>
      </c>
      <c r="G18" s="560">
        <f>+F18/'REKAP RAB'!$C$23</f>
        <v>6.5387358966872811E-2</v>
      </c>
    </row>
    <row r="19" spans="1:11">
      <c r="A19" s="514">
        <v>11</v>
      </c>
      <c r="B19" s="536" t="s">
        <v>861</v>
      </c>
      <c r="C19" s="516">
        <f>+'BACK UP VOL'!$C$208</f>
        <v>1</v>
      </c>
      <c r="D19" s="517" t="s">
        <v>175</v>
      </c>
      <c r="E19" s="471">
        <f>+'REKAP ANALISA'!$E$57</f>
        <v>17010388.350694444</v>
      </c>
      <c r="F19" s="559">
        <f t="shared" si="0"/>
        <v>17010388.350694444</v>
      </c>
      <c r="G19" s="560">
        <f>+F19/'REKAP RAB'!$C$23</f>
        <v>3.3704980886447557E-2</v>
      </c>
    </row>
    <row r="20" spans="1:11">
      <c r="A20" s="514">
        <v>12</v>
      </c>
      <c r="B20" s="536" t="s">
        <v>860</v>
      </c>
      <c r="C20" s="516">
        <f>+'BACK UP VOL'!$C$209</f>
        <v>1</v>
      </c>
      <c r="D20" s="517" t="s">
        <v>175</v>
      </c>
      <c r="E20" s="471">
        <f>+'REKAP ANALISA'!$E$66</f>
        <v>15400000</v>
      </c>
      <c r="F20" s="559">
        <f t="shared" si="0"/>
        <v>15400000</v>
      </c>
      <c r="G20" s="560">
        <f>+F20/'REKAP RAB'!$C$23</f>
        <v>3.0514100851207315E-2</v>
      </c>
    </row>
    <row r="21" spans="1:11" ht="18" thickBot="1">
      <c r="A21" s="514">
        <v>13</v>
      </c>
      <c r="B21" s="536" t="s">
        <v>1084</v>
      </c>
      <c r="C21" s="516">
        <v>51.531282883863653</v>
      </c>
      <c r="D21" s="517" t="s">
        <v>159</v>
      </c>
      <c r="E21" s="471">
        <f>+'REKAP ANALISA'!$E$48</f>
        <v>303462.5</v>
      </c>
      <c r="F21" s="559">
        <f t="shared" si="0"/>
        <v>15637811.932144474</v>
      </c>
      <c r="G21" s="560">
        <f>+F21/'REKAP RAB'!$C$23</f>
        <v>3.0985309765562963E-2</v>
      </c>
      <c r="J21" s="558"/>
    </row>
    <row r="22" spans="1:11" ht="18.75" thickTop="1" thickBot="1">
      <c r="A22" s="564"/>
      <c r="B22" s="562"/>
      <c r="C22" s="565"/>
      <c r="D22" s="566"/>
      <c r="E22" s="567" t="s">
        <v>1083</v>
      </c>
      <c r="F22" s="572">
        <f>+SUM(F9:F21)</f>
        <v>398792724.92059916</v>
      </c>
      <c r="G22" s="571">
        <f>+SUM(G9:G21)</f>
        <v>0.79018191084123002</v>
      </c>
    </row>
    <row r="23" spans="1:11" ht="18" thickTop="1"/>
    <row r="24" spans="1:11">
      <c r="K24" s="530"/>
    </row>
    <row r="25" spans="1:11">
      <c r="K25" s="530"/>
    </row>
    <row r="26" spans="1:11">
      <c r="K26" s="530"/>
    </row>
  </sheetData>
  <mergeCells count="1">
    <mergeCell ref="A1:F1"/>
  </mergeCells>
  <printOptions horizontalCentered="1"/>
  <pageMargins left="0.74803149606299213" right="0.70866141732283472" top="0.74803149606299213" bottom="0.70866141732283472" header="0.31496062992125984" footer="0.31496062992125984"/>
  <pageSetup paperSize="9" scale="5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04"/>
  <sheetViews>
    <sheetView view="pageBreakPreview" zoomScaleNormal="100" zoomScaleSheetLayoutView="100" workbookViewId="0">
      <selection activeCell="B16" sqref="B16"/>
    </sheetView>
  </sheetViews>
  <sheetFormatPr defaultColWidth="8.85546875" defaultRowHeight="15.75"/>
  <cols>
    <col min="1" max="1" width="63.7109375" style="480" bestFit="1" customWidth="1"/>
    <col min="2" max="2" width="30.5703125" style="479" bestFit="1" customWidth="1"/>
    <col min="3" max="3" width="11.140625" style="479" bestFit="1" customWidth="1"/>
    <col min="4" max="4" width="8.85546875" style="480"/>
    <col min="5" max="5" width="24.140625" style="480" bestFit="1" customWidth="1"/>
    <col min="6" max="16384" width="8.85546875" style="480"/>
  </cols>
  <sheetData>
    <row r="1" spans="1:3" ht="16.5">
      <c r="A1" s="932" t="s">
        <v>1136</v>
      </c>
      <c r="B1" s="932"/>
      <c r="C1" s="932"/>
    </row>
    <row r="2" spans="1:3" ht="16.5" thickBot="1"/>
    <row r="3" spans="1:3" ht="16.5" thickBot="1">
      <c r="A3" s="547" t="s">
        <v>14</v>
      </c>
      <c r="B3" s="552" t="s">
        <v>1059</v>
      </c>
      <c r="C3" s="546" t="s">
        <v>1060</v>
      </c>
    </row>
    <row r="4" spans="1:3">
      <c r="A4" s="548" t="s">
        <v>69</v>
      </c>
      <c r="B4" s="553" t="s">
        <v>1067</v>
      </c>
      <c r="C4" s="545">
        <v>0.50870000000000004</v>
      </c>
    </row>
    <row r="5" spans="1:3">
      <c r="A5" s="549" t="s">
        <v>936</v>
      </c>
      <c r="B5" s="554" t="s">
        <v>1069</v>
      </c>
      <c r="C5" s="543">
        <v>0.61009999999999998</v>
      </c>
    </row>
    <row r="6" spans="1:3">
      <c r="A6" s="549" t="s">
        <v>1074</v>
      </c>
      <c r="B6" s="554" t="s">
        <v>1073</v>
      </c>
      <c r="C6" s="543">
        <v>0.39489999999999997</v>
      </c>
    </row>
    <row r="7" spans="1:3">
      <c r="A7" s="549" t="s">
        <v>1075</v>
      </c>
      <c r="B7" s="554" t="s">
        <v>1071</v>
      </c>
      <c r="C7" s="543">
        <v>0.45369999999999999</v>
      </c>
    </row>
    <row r="8" spans="1:3">
      <c r="A8" s="549" t="s">
        <v>1076</v>
      </c>
      <c r="B8" s="554" t="s">
        <v>1073</v>
      </c>
      <c r="C8" s="543">
        <v>0.39489999999999997</v>
      </c>
    </row>
    <row r="9" spans="1:3">
      <c r="A9" s="549" t="s">
        <v>867</v>
      </c>
      <c r="B9" s="554" t="s">
        <v>1070</v>
      </c>
      <c r="C9" s="543">
        <v>0.44190000000000002</v>
      </c>
    </row>
    <row r="10" spans="1:3">
      <c r="A10" s="549" t="s">
        <v>540</v>
      </c>
      <c r="B10" s="554" t="s">
        <v>1077</v>
      </c>
      <c r="C10" s="543">
        <v>0.55000000000000004</v>
      </c>
    </row>
    <row r="11" spans="1:3">
      <c r="A11" s="549" t="s">
        <v>1005</v>
      </c>
      <c r="B11" s="554" t="s">
        <v>1078</v>
      </c>
      <c r="C11" s="543">
        <v>0.60250000000000004</v>
      </c>
    </row>
    <row r="12" spans="1:3">
      <c r="A12" s="550" t="s">
        <v>1023</v>
      </c>
      <c r="B12" s="554" t="s">
        <v>1068</v>
      </c>
      <c r="C12" s="543">
        <v>0.91220000000000001</v>
      </c>
    </row>
    <row r="13" spans="1:3">
      <c r="A13" s="549" t="s">
        <v>437</v>
      </c>
      <c r="B13" s="554" t="s">
        <v>1079</v>
      </c>
      <c r="C13" s="543">
        <v>0.95399999999999996</v>
      </c>
    </row>
    <row r="14" spans="1:3">
      <c r="A14" s="549" t="s">
        <v>1003</v>
      </c>
      <c r="B14" s="554" t="s">
        <v>1080</v>
      </c>
      <c r="C14" s="543">
        <v>0.53590000000000004</v>
      </c>
    </row>
    <row r="15" spans="1:3">
      <c r="A15" s="549" t="s">
        <v>433</v>
      </c>
      <c r="B15" s="554" t="s">
        <v>1081</v>
      </c>
      <c r="C15" s="543">
        <v>0.64300000000000002</v>
      </c>
    </row>
    <row r="16" spans="1:3">
      <c r="A16" s="549" t="s">
        <v>60</v>
      </c>
      <c r="B16" s="554" t="s">
        <v>1066</v>
      </c>
      <c r="C16" s="543">
        <v>0.91900000000000004</v>
      </c>
    </row>
    <row r="17" spans="1:3">
      <c r="A17" s="549" t="s">
        <v>838</v>
      </c>
      <c r="B17" s="554" t="s">
        <v>1085</v>
      </c>
      <c r="C17" s="543">
        <v>0.44929999999999998</v>
      </c>
    </row>
    <row r="18" spans="1:3" ht="16.5" thickBot="1">
      <c r="A18" s="551"/>
      <c r="B18" s="555"/>
      <c r="C18" s="544"/>
    </row>
    <row r="19" spans="1:3">
      <c r="A19" s="542"/>
    </row>
    <row r="20" spans="1:3">
      <c r="A20" s="542"/>
    </row>
    <row r="21" spans="1:3">
      <c r="A21" s="542"/>
    </row>
    <row r="22" spans="1:3">
      <c r="A22" s="542"/>
    </row>
    <row r="23" spans="1:3">
      <c r="A23" s="542"/>
    </row>
    <row r="24" spans="1:3">
      <c r="A24" s="542"/>
    </row>
    <row r="25" spans="1:3">
      <c r="A25" s="542"/>
    </row>
    <row r="26" spans="1:3">
      <c r="A26" s="542"/>
    </row>
    <row r="27" spans="1:3">
      <c r="A27" s="542"/>
    </row>
    <row r="28" spans="1:3">
      <c r="A28" s="542"/>
    </row>
    <row r="29" spans="1:3">
      <c r="A29" s="542"/>
    </row>
    <row r="30" spans="1:3">
      <c r="A30" s="542"/>
    </row>
    <row r="31" spans="1:3">
      <c r="A31" s="542"/>
    </row>
    <row r="32" spans="1:3">
      <c r="A32" s="542"/>
    </row>
    <row r="33" spans="1:1">
      <c r="A33" s="542"/>
    </row>
    <row r="34" spans="1:1">
      <c r="A34" s="542"/>
    </row>
    <row r="35" spans="1:1">
      <c r="A35" s="542"/>
    </row>
    <row r="36" spans="1:1">
      <c r="A36" s="542"/>
    </row>
    <row r="37" spans="1:1">
      <c r="A37" s="542"/>
    </row>
    <row r="38" spans="1:1">
      <c r="A38" s="542"/>
    </row>
    <row r="39" spans="1:1">
      <c r="A39" s="542"/>
    </row>
    <row r="40" spans="1:1">
      <c r="A40" s="542"/>
    </row>
    <row r="41" spans="1:1">
      <c r="A41" s="542"/>
    </row>
    <row r="42" spans="1:1">
      <c r="A42" s="542"/>
    </row>
    <row r="43" spans="1:1">
      <c r="A43" s="542"/>
    </row>
    <row r="44" spans="1:1">
      <c r="A44" s="542"/>
    </row>
    <row r="45" spans="1:1">
      <c r="A45" s="542"/>
    </row>
    <row r="46" spans="1:1">
      <c r="A46" s="542"/>
    </row>
    <row r="47" spans="1:1">
      <c r="A47" s="542"/>
    </row>
    <row r="48" spans="1:1">
      <c r="A48" s="542"/>
    </row>
    <row r="49" spans="1:1">
      <c r="A49" s="542"/>
    </row>
    <row r="50" spans="1:1">
      <c r="A50" s="542"/>
    </row>
    <row r="51" spans="1:1">
      <c r="A51" s="542"/>
    </row>
    <row r="52" spans="1:1">
      <c r="A52" s="542"/>
    </row>
    <row r="53" spans="1:1">
      <c r="A53" s="542"/>
    </row>
    <row r="54" spans="1:1">
      <c r="A54" s="542"/>
    </row>
    <row r="55" spans="1:1">
      <c r="A55" s="542"/>
    </row>
    <row r="56" spans="1:1">
      <c r="A56" s="542"/>
    </row>
    <row r="57" spans="1:1">
      <c r="A57" s="542"/>
    </row>
    <row r="58" spans="1:1">
      <c r="A58" s="542"/>
    </row>
    <row r="59" spans="1:1">
      <c r="A59" s="542"/>
    </row>
    <row r="60" spans="1:1">
      <c r="A60" s="542"/>
    </row>
    <row r="61" spans="1:1">
      <c r="A61" s="542"/>
    </row>
    <row r="62" spans="1:1">
      <c r="A62" s="542"/>
    </row>
    <row r="63" spans="1:1">
      <c r="A63" s="542"/>
    </row>
    <row r="64" spans="1:1">
      <c r="A64" s="542"/>
    </row>
    <row r="65" spans="1:1">
      <c r="A65" s="542"/>
    </row>
    <row r="66" spans="1:1">
      <c r="A66" s="542"/>
    </row>
    <row r="67" spans="1:1">
      <c r="A67" s="542"/>
    </row>
    <row r="68" spans="1:1">
      <c r="A68" s="542"/>
    </row>
    <row r="69" spans="1:1">
      <c r="A69" s="542"/>
    </row>
    <row r="70" spans="1:1">
      <c r="A70" s="542"/>
    </row>
    <row r="71" spans="1:1">
      <c r="A71" s="542"/>
    </row>
    <row r="72" spans="1:1">
      <c r="A72" s="542"/>
    </row>
    <row r="73" spans="1:1">
      <c r="A73" s="542"/>
    </row>
    <row r="74" spans="1:1">
      <c r="A74" s="542"/>
    </row>
    <row r="75" spans="1:1">
      <c r="A75" s="542"/>
    </row>
    <row r="76" spans="1:1">
      <c r="A76" s="542"/>
    </row>
    <row r="77" spans="1:1">
      <c r="A77" s="542"/>
    </row>
    <row r="78" spans="1:1">
      <c r="A78" s="542"/>
    </row>
    <row r="79" spans="1:1">
      <c r="A79" s="542"/>
    </row>
    <row r="80" spans="1:1">
      <c r="A80" s="542"/>
    </row>
    <row r="81" spans="1:1">
      <c r="A81" s="542"/>
    </row>
    <row r="82" spans="1:1">
      <c r="A82" s="542"/>
    </row>
    <row r="83" spans="1:1">
      <c r="A83" s="542"/>
    </row>
    <row r="84" spans="1:1">
      <c r="A84" s="542"/>
    </row>
    <row r="85" spans="1:1">
      <c r="A85" s="542"/>
    </row>
    <row r="86" spans="1:1">
      <c r="A86" s="542"/>
    </row>
    <row r="87" spans="1:1">
      <c r="A87" s="542"/>
    </row>
    <row r="88" spans="1:1">
      <c r="A88" s="542"/>
    </row>
    <row r="89" spans="1:1">
      <c r="A89" s="542"/>
    </row>
    <row r="90" spans="1:1">
      <c r="A90" s="542"/>
    </row>
    <row r="91" spans="1:1">
      <c r="A91" s="542"/>
    </row>
    <row r="92" spans="1:1">
      <c r="A92" s="542"/>
    </row>
    <row r="93" spans="1:1">
      <c r="A93" s="542"/>
    </row>
    <row r="94" spans="1:1">
      <c r="A94" s="542"/>
    </row>
    <row r="95" spans="1:1">
      <c r="A95" s="542"/>
    </row>
    <row r="96" spans="1:1">
      <c r="A96" s="542"/>
    </row>
    <row r="97" spans="1:1">
      <c r="A97" s="542"/>
    </row>
    <row r="98" spans="1:1">
      <c r="A98" s="542"/>
    </row>
    <row r="99" spans="1:1">
      <c r="A99" s="542"/>
    </row>
    <row r="100" spans="1:1">
      <c r="A100" s="542"/>
    </row>
    <row r="101" spans="1:1">
      <c r="A101" s="542"/>
    </row>
    <row r="102" spans="1:1">
      <c r="A102" s="542"/>
    </row>
    <row r="103" spans="1:1">
      <c r="A103" s="542"/>
    </row>
    <row r="104" spans="1:1">
      <c r="A104" s="542"/>
    </row>
  </sheetData>
  <dataConsolidate/>
  <mergeCells count="1">
    <mergeCell ref="A1:C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4"/>
  <sheetViews>
    <sheetView zoomScaleNormal="100" workbookViewId="0">
      <selection activeCell="H17" sqref="H17"/>
    </sheetView>
  </sheetViews>
  <sheetFormatPr defaultRowHeight="12.75"/>
  <cols>
    <col min="1" max="1" width="3.42578125" style="335" customWidth="1"/>
    <col min="2" max="2" width="7.42578125" style="335" customWidth="1"/>
    <col min="3" max="3" width="4.140625" style="335" customWidth="1"/>
    <col min="4" max="4" width="18.28515625" style="335" customWidth="1"/>
    <col min="5" max="5" width="23.5703125" style="335" customWidth="1"/>
    <col min="6" max="6" width="8.85546875" style="335"/>
    <col min="7" max="7" width="9.140625" style="335" customWidth="1"/>
    <col min="8" max="8" width="19.85546875" style="335" customWidth="1"/>
    <col min="9" max="9" width="17" style="335" customWidth="1"/>
    <col min="10" max="10" width="18.28515625" style="335" customWidth="1"/>
    <col min="11" max="11" width="8.85546875" style="335"/>
    <col min="12" max="12" width="14" style="335" bestFit="1" customWidth="1"/>
    <col min="13" max="256" width="8.85546875" style="335"/>
    <col min="257" max="257" width="3.42578125" style="335" customWidth="1"/>
    <col min="258" max="258" width="7.42578125" style="335" customWidth="1"/>
    <col min="259" max="259" width="4.140625" style="335" customWidth="1"/>
    <col min="260" max="260" width="18.28515625" style="335" customWidth="1"/>
    <col min="261" max="261" width="23.5703125" style="335" customWidth="1"/>
    <col min="262" max="262" width="8.85546875" style="335"/>
    <col min="263" max="263" width="9.140625" style="335" customWidth="1"/>
    <col min="264" max="264" width="19.85546875" style="335" customWidth="1"/>
    <col min="265" max="265" width="17" style="335" customWidth="1"/>
    <col min="266" max="266" width="18.28515625" style="335" customWidth="1"/>
    <col min="267" max="267" width="8.85546875" style="335"/>
    <col min="268" max="268" width="14" style="335" bestFit="1" customWidth="1"/>
    <col min="269" max="512" width="8.85546875" style="335"/>
    <col min="513" max="513" width="3.42578125" style="335" customWidth="1"/>
    <col min="514" max="514" width="7.42578125" style="335" customWidth="1"/>
    <col min="515" max="515" width="4.140625" style="335" customWidth="1"/>
    <col min="516" max="516" width="18.28515625" style="335" customWidth="1"/>
    <col min="517" max="517" width="23.5703125" style="335" customWidth="1"/>
    <col min="518" max="518" width="8.85546875" style="335"/>
    <col min="519" max="519" width="9.140625" style="335" customWidth="1"/>
    <col min="520" max="520" width="19.85546875" style="335" customWidth="1"/>
    <col min="521" max="521" width="17" style="335" customWidth="1"/>
    <col min="522" max="522" width="18.28515625" style="335" customWidth="1"/>
    <col min="523" max="523" width="8.85546875" style="335"/>
    <col min="524" max="524" width="14" style="335" bestFit="1" customWidth="1"/>
    <col min="525" max="768" width="8.85546875" style="335"/>
    <col min="769" max="769" width="3.42578125" style="335" customWidth="1"/>
    <col min="770" max="770" width="7.42578125" style="335" customWidth="1"/>
    <col min="771" max="771" width="4.140625" style="335" customWidth="1"/>
    <col min="772" max="772" width="18.28515625" style="335" customWidth="1"/>
    <col min="773" max="773" width="23.5703125" style="335" customWidth="1"/>
    <col min="774" max="774" width="8.85546875" style="335"/>
    <col min="775" max="775" width="9.140625" style="335" customWidth="1"/>
    <col min="776" max="776" width="19.85546875" style="335" customWidth="1"/>
    <col min="777" max="777" width="17" style="335" customWidth="1"/>
    <col min="778" max="778" width="18.28515625" style="335" customWidth="1"/>
    <col min="779" max="779" width="8.85546875" style="335"/>
    <col min="780" max="780" width="14" style="335" bestFit="1" customWidth="1"/>
    <col min="781" max="1024" width="8.85546875" style="335"/>
    <col min="1025" max="1025" width="3.42578125" style="335" customWidth="1"/>
    <col min="1026" max="1026" width="7.42578125" style="335" customWidth="1"/>
    <col min="1027" max="1027" width="4.140625" style="335" customWidth="1"/>
    <col min="1028" max="1028" width="18.28515625" style="335" customWidth="1"/>
    <col min="1029" max="1029" width="23.5703125" style="335" customWidth="1"/>
    <col min="1030" max="1030" width="8.85546875" style="335"/>
    <col min="1031" max="1031" width="9.140625" style="335" customWidth="1"/>
    <col min="1032" max="1032" width="19.85546875" style="335" customWidth="1"/>
    <col min="1033" max="1033" width="17" style="335" customWidth="1"/>
    <col min="1034" max="1034" width="18.28515625" style="335" customWidth="1"/>
    <col min="1035" max="1035" width="8.85546875" style="335"/>
    <col min="1036" max="1036" width="14" style="335" bestFit="1" customWidth="1"/>
    <col min="1037" max="1280" width="8.85546875" style="335"/>
    <col min="1281" max="1281" width="3.42578125" style="335" customWidth="1"/>
    <col min="1282" max="1282" width="7.42578125" style="335" customWidth="1"/>
    <col min="1283" max="1283" width="4.140625" style="335" customWidth="1"/>
    <col min="1284" max="1284" width="18.28515625" style="335" customWidth="1"/>
    <col min="1285" max="1285" width="23.5703125" style="335" customWidth="1"/>
    <col min="1286" max="1286" width="8.85546875" style="335"/>
    <col min="1287" max="1287" width="9.140625" style="335" customWidth="1"/>
    <col min="1288" max="1288" width="19.85546875" style="335" customWidth="1"/>
    <col min="1289" max="1289" width="17" style="335" customWidth="1"/>
    <col min="1290" max="1290" width="18.28515625" style="335" customWidth="1"/>
    <col min="1291" max="1291" width="8.85546875" style="335"/>
    <col min="1292" max="1292" width="14" style="335" bestFit="1" customWidth="1"/>
    <col min="1293" max="1536" width="8.85546875" style="335"/>
    <col min="1537" max="1537" width="3.42578125" style="335" customWidth="1"/>
    <col min="1538" max="1538" width="7.42578125" style="335" customWidth="1"/>
    <col min="1539" max="1539" width="4.140625" style="335" customWidth="1"/>
    <col min="1540" max="1540" width="18.28515625" style="335" customWidth="1"/>
    <col min="1541" max="1541" width="23.5703125" style="335" customWidth="1"/>
    <col min="1542" max="1542" width="8.85546875" style="335"/>
    <col min="1543" max="1543" width="9.140625" style="335" customWidth="1"/>
    <col min="1544" max="1544" width="19.85546875" style="335" customWidth="1"/>
    <col min="1545" max="1545" width="17" style="335" customWidth="1"/>
    <col min="1546" max="1546" width="18.28515625" style="335" customWidth="1"/>
    <col min="1547" max="1547" width="8.85546875" style="335"/>
    <col min="1548" max="1548" width="14" style="335" bestFit="1" customWidth="1"/>
    <col min="1549" max="1792" width="8.85546875" style="335"/>
    <col min="1793" max="1793" width="3.42578125" style="335" customWidth="1"/>
    <col min="1794" max="1794" width="7.42578125" style="335" customWidth="1"/>
    <col min="1795" max="1795" width="4.140625" style="335" customWidth="1"/>
    <col min="1796" max="1796" width="18.28515625" style="335" customWidth="1"/>
    <col min="1797" max="1797" width="23.5703125" style="335" customWidth="1"/>
    <col min="1798" max="1798" width="8.85546875" style="335"/>
    <col min="1799" max="1799" width="9.140625" style="335" customWidth="1"/>
    <col min="1800" max="1800" width="19.85546875" style="335" customWidth="1"/>
    <col min="1801" max="1801" width="17" style="335" customWidth="1"/>
    <col min="1802" max="1802" width="18.28515625" style="335" customWidth="1"/>
    <col min="1803" max="1803" width="8.85546875" style="335"/>
    <col min="1804" max="1804" width="14" style="335" bestFit="1" customWidth="1"/>
    <col min="1805" max="2048" width="8.85546875" style="335"/>
    <col min="2049" max="2049" width="3.42578125" style="335" customWidth="1"/>
    <col min="2050" max="2050" width="7.42578125" style="335" customWidth="1"/>
    <col min="2051" max="2051" width="4.140625" style="335" customWidth="1"/>
    <col min="2052" max="2052" width="18.28515625" style="335" customWidth="1"/>
    <col min="2053" max="2053" width="23.5703125" style="335" customWidth="1"/>
    <col min="2054" max="2054" width="8.85546875" style="335"/>
    <col min="2055" max="2055" width="9.140625" style="335" customWidth="1"/>
    <col min="2056" max="2056" width="19.85546875" style="335" customWidth="1"/>
    <col min="2057" max="2057" width="17" style="335" customWidth="1"/>
    <col min="2058" max="2058" width="18.28515625" style="335" customWidth="1"/>
    <col min="2059" max="2059" width="8.85546875" style="335"/>
    <col min="2060" max="2060" width="14" style="335" bestFit="1" customWidth="1"/>
    <col min="2061" max="2304" width="8.85546875" style="335"/>
    <col min="2305" max="2305" width="3.42578125" style="335" customWidth="1"/>
    <col min="2306" max="2306" width="7.42578125" style="335" customWidth="1"/>
    <col min="2307" max="2307" width="4.140625" style="335" customWidth="1"/>
    <col min="2308" max="2308" width="18.28515625" style="335" customWidth="1"/>
    <col min="2309" max="2309" width="23.5703125" style="335" customWidth="1"/>
    <col min="2310" max="2310" width="8.85546875" style="335"/>
    <col min="2311" max="2311" width="9.140625" style="335" customWidth="1"/>
    <col min="2312" max="2312" width="19.85546875" style="335" customWidth="1"/>
    <col min="2313" max="2313" width="17" style="335" customWidth="1"/>
    <col min="2314" max="2314" width="18.28515625" style="335" customWidth="1"/>
    <col min="2315" max="2315" width="8.85546875" style="335"/>
    <col min="2316" max="2316" width="14" style="335" bestFit="1" customWidth="1"/>
    <col min="2317" max="2560" width="8.85546875" style="335"/>
    <col min="2561" max="2561" width="3.42578125" style="335" customWidth="1"/>
    <col min="2562" max="2562" width="7.42578125" style="335" customWidth="1"/>
    <col min="2563" max="2563" width="4.140625" style="335" customWidth="1"/>
    <col min="2564" max="2564" width="18.28515625" style="335" customWidth="1"/>
    <col min="2565" max="2565" width="23.5703125" style="335" customWidth="1"/>
    <col min="2566" max="2566" width="8.85546875" style="335"/>
    <col min="2567" max="2567" width="9.140625" style="335" customWidth="1"/>
    <col min="2568" max="2568" width="19.85546875" style="335" customWidth="1"/>
    <col min="2569" max="2569" width="17" style="335" customWidth="1"/>
    <col min="2570" max="2570" width="18.28515625" style="335" customWidth="1"/>
    <col min="2571" max="2571" width="8.85546875" style="335"/>
    <col min="2572" max="2572" width="14" style="335" bestFit="1" customWidth="1"/>
    <col min="2573" max="2816" width="8.85546875" style="335"/>
    <col min="2817" max="2817" width="3.42578125" style="335" customWidth="1"/>
    <col min="2818" max="2818" width="7.42578125" style="335" customWidth="1"/>
    <col min="2819" max="2819" width="4.140625" style="335" customWidth="1"/>
    <col min="2820" max="2820" width="18.28515625" style="335" customWidth="1"/>
    <col min="2821" max="2821" width="23.5703125" style="335" customWidth="1"/>
    <col min="2822" max="2822" width="8.85546875" style="335"/>
    <col min="2823" max="2823" width="9.140625" style="335" customWidth="1"/>
    <col min="2824" max="2824" width="19.85546875" style="335" customWidth="1"/>
    <col min="2825" max="2825" width="17" style="335" customWidth="1"/>
    <col min="2826" max="2826" width="18.28515625" style="335" customWidth="1"/>
    <col min="2827" max="2827" width="8.85546875" style="335"/>
    <col min="2828" max="2828" width="14" style="335" bestFit="1" customWidth="1"/>
    <col min="2829" max="3072" width="8.85546875" style="335"/>
    <col min="3073" max="3073" width="3.42578125" style="335" customWidth="1"/>
    <col min="3074" max="3074" width="7.42578125" style="335" customWidth="1"/>
    <col min="3075" max="3075" width="4.140625" style="335" customWidth="1"/>
    <col min="3076" max="3076" width="18.28515625" style="335" customWidth="1"/>
    <col min="3077" max="3077" width="23.5703125" style="335" customWidth="1"/>
    <col min="3078" max="3078" width="8.85546875" style="335"/>
    <col min="3079" max="3079" width="9.140625" style="335" customWidth="1"/>
    <col min="3080" max="3080" width="19.85546875" style="335" customWidth="1"/>
    <col min="3081" max="3081" width="17" style="335" customWidth="1"/>
    <col min="3082" max="3082" width="18.28515625" style="335" customWidth="1"/>
    <col min="3083" max="3083" width="8.85546875" style="335"/>
    <col min="3084" max="3084" width="14" style="335" bestFit="1" customWidth="1"/>
    <col min="3085" max="3328" width="8.85546875" style="335"/>
    <col min="3329" max="3329" width="3.42578125" style="335" customWidth="1"/>
    <col min="3330" max="3330" width="7.42578125" style="335" customWidth="1"/>
    <col min="3331" max="3331" width="4.140625" style="335" customWidth="1"/>
    <col min="3332" max="3332" width="18.28515625" style="335" customWidth="1"/>
    <col min="3333" max="3333" width="23.5703125" style="335" customWidth="1"/>
    <col min="3334" max="3334" width="8.85546875" style="335"/>
    <col min="3335" max="3335" width="9.140625" style="335" customWidth="1"/>
    <col min="3336" max="3336" width="19.85546875" style="335" customWidth="1"/>
    <col min="3337" max="3337" width="17" style="335" customWidth="1"/>
    <col min="3338" max="3338" width="18.28515625" style="335" customWidth="1"/>
    <col min="3339" max="3339" width="8.85546875" style="335"/>
    <col min="3340" max="3340" width="14" style="335" bestFit="1" customWidth="1"/>
    <col min="3341" max="3584" width="8.85546875" style="335"/>
    <col min="3585" max="3585" width="3.42578125" style="335" customWidth="1"/>
    <col min="3586" max="3586" width="7.42578125" style="335" customWidth="1"/>
    <col min="3587" max="3587" width="4.140625" style="335" customWidth="1"/>
    <col min="3588" max="3588" width="18.28515625" style="335" customWidth="1"/>
    <col min="3589" max="3589" width="23.5703125" style="335" customWidth="1"/>
    <col min="3590" max="3590" width="8.85546875" style="335"/>
    <col min="3591" max="3591" width="9.140625" style="335" customWidth="1"/>
    <col min="3592" max="3592" width="19.85546875" style="335" customWidth="1"/>
    <col min="3593" max="3593" width="17" style="335" customWidth="1"/>
    <col min="3594" max="3594" width="18.28515625" style="335" customWidth="1"/>
    <col min="3595" max="3595" width="8.85546875" style="335"/>
    <col min="3596" max="3596" width="14" style="335" bestFit="1" customWidth="1"/>
    <col min="3597" max="3840" width="8.85546875" style="335"/>
    <col min="3841" max="3841" width="3.42578125" style="335" customWidth="1"/>
    <col min="3842" max="3842" width="7.42578125" style="335" customWidth="1"/>
    <col min="3843" max="3843" width="4.140625" style="335" customWidth="1"/>
    <col min="3844" max="3844" width="18.28515625" style="335" customWidth="1"/>
    <col min="3845" max="3845" width="23.5703125" style="335" customWidth="1"/>
    <col min="3846" max="3846" width="8.85546875" style="335"/>
    <col min="3847" max="3847" width="9.140625" style="335" customWidth="1"/>
    <col min="3848" max="3848" width="19.85546875" style="335" customWidth="1"/>
    <col min="3849" max="3849" width="17" style="335" customWidth="1"/>
    <col min="3850" max="3850" width="18.28515625" style="335" customWidth="1"/>
    <col min="3851" max="3851" width="8.85546875" style="335"/>
    <col min="3852" max="3852" width="14" style="335" bestFit="1" customWidth="1"/>
    <col min="3853" max="4096" width="8.85546875" style="335"/>
    <col min="4097" max="4097" width="3.42578125" style="335" customWidth="1"/>
    <col min="4098" max="4098" width="7.42578125" style="335" customWidth="1"/>
    <col min="4099" max="4099" width="4.140625" style="335" customWidth="1"/>
    <col min="4100" max="4100" width="18.28515625" style="335" customWidth="1"/>
    <col min="4101" max="4101" width="23.5703125" style="335" customWidth="1"/>
    <col min="4102" max="4102" width="8.85546875" style="335"/>
    <col min="4103" max="4103" width="9.140625" style="335" customWidth="1"/>
    <col min="4104" max="4104" width="19.85546875" style="335" customWidth="1"/>
    <col min="4105" max="4105" width="17" style="335" customWidth="1"/>
    <col min="4106" max="4106" width="18.28515625" style="335" customWidth="1"/>
    <col min="4107" max="4107" width="8.85546875" style="335"/>
    <col min="4108" max="4108" width="14" style="335" bestFit="1" customWidth="1"/>
    <col min="4109" max="4352" width="8.85546875" style="335"/>
    <col min="4353" max="4353" width="3.42578125" style="335" customWidth="1"/>
    <col min="4354" max="4354" width="7.42578125" style="335" customWidth="1"/>
    <col min="4355" max="4355" width="4.140625" style="335" customWidth="1"/>
    <col min="4356" max="4356" width="18.28515625" style="335" customWidth="1"/>
    <col min="4357" max="4357" width="23.5703125" style="335" customWidth="1"/>
    <col min="4358" max="4358" width="8.85546875" style="335"/>
    <col min="4359" max="4359" width="9.140625" style="335" customWidth="1"/>
    <col min="4360" max="4360" width="19.85546875" style="335" customWidth="1"/>
    <col min="4361" max="4361" width="17" style="335" customWidth="1"/>
    <col min="4362" max="4362" width="18.28515625" style="335" customWidth="1"/>
    <col min="4363" max="4363" width="8.85546875" style="335"/>
    <col min="4364" max="4364" width="14" style="335" bestFit="1" customWidth="1"/>
    <col min="4365" max="4608" width="8.85546875" style="335"/>
    <col min="4609" max="4609" width="3.42578125" style="335" customWidth="1"/>
    <col min="4610" max="4610" width="7.42578125" style="335" customWidth="1"/>
    <col min="4611" max="4611" width="4.140625" style="335" customWidth="1"/>
    <col min="4612" max="4612" width="18.28515625" style="335" customWidth="1"/>
    <col min="4613" max="4613" width="23.5703125" style="335" customWidth="1"/>
    <col min="4614" max="4614" width="8.85546875" style="335"/>
    <col min="4615" max="4615" width="9.140625" style="335" customWidth="1"/>
    <col min="4616" max="4616" width="19.85546875" style="335" customWidth="1"/>
    <col min="4617" max="4617" width="17" style="335" customWidth="1"/>
    <col min="4618" max="4618" width="18.28515625" style="335" customWidth="1"/>
    <col min="4619" max="4619" width="8.85546875" style="335"/>
    <col min="4620" max="4620" width="14" style="335" bestFit="1" customWidth="1"/>
    <col min="4621" max="4864" width="8.85546875" style="335"/>
    <col min="4865" max="4865" width="3.42578125" style="335" customWidth="1"/>
    <col min="4866" max="4866" width="7.42578125" style="335" customWidth="1"/>
    <col min="4867" max="4867" width="4.140625" style="335" customWidth="1"/>
    <col min="4868" max="4868" width="18.28515625" style="335" customWidth="1"/>
    <col min="4869" max="4869" width="23.5703125" style="335" customWidth="1"/>
    <col min="4870" max="4870" width="8.85546875" style="335"/>
    <col min="4871" max="4871" width="9.140625" style="335" customWidth="1"/>
    <col min="4872" max="4872" width="19.85546875" style="335" customWidth="1"/>
    <col min="4873" max="4873" width="17" style="335" customWidth="1"/>
    <col min="4874" max="4874" width="18.28515625" style="335" customWidth="1"/>
    <col min="4875" max="4875" width="8.85546875" style="335"/>
    <col min="4876" max="4876" width="14" style="335" bestFit="1" customWidth="1"/>
    <col min="4877" max="5120" width="8.85546875" style="335"/>
    <col min="5121" max="5121" width="3.42578125" style="335" customWidth="1"/>
    <col min="5122" max="5122" width="7.42578125" style="335" customWidth="1"/>
    <col min="5123" max="5123" width="4.140625" style="335" customWidth="1"/>
    <col min="5124" max="5124" width="18.28515625" style="335" customWidth="1"/>
    <col min="5125" max="5125" width="23.5703125" style="335" customWidth="1"/>
    <col min="5126" max="5126" width="8.85546875" style="335"/>
    <col min="5127" max="5127" width="9.140625" style="335" customWidth="1"/>
    <col min="5128" max="5128" width="19.85546875" style="335" customWidth="1"/>
    <col min="5129" max="5129" width="17" style="335" customWidth="1"/>
    <col min="5130" max="5130" width="18.28515625" style="335" customWidth="1"/>
    <col min="5131" max="5131" width="8.85546875" style="335"/>
    <col min="5132" max="5132" width="14" style="335" bestFit="1" customWidth="1"/>
    <col min="5133" max="5376" width="8.85546875" style="335"/>
    <col min="5377" max="5377" width="3.42578125" style="335" customWidth="1"/>
    <col min="5378" max="5378" width="7.42578125" style="335" customWidth="1"/>
    <col min="5379" max="5379" width="4.140625" style="335" customWidth="1"/>
    <col min="5380" max="5380" width="18.28515625" style="335" customWidth="1"/>
    <col min="5381" max="5381" width="23.5703125" style="335" customWidth="1"/>
    <col min="5382" max="5382" width="8.85546875" style="335"/>
    <col min="5383" max="5383" width="9.140625" style="335" customWidth="1"/>
    <col min="5384" max="5384" width="19.85546875" style="335" customWidth="1"/>
    <col min="5385" max="5385" width="17" style="335" customWidth="1"/>
    <col min="5386" max="5386" width="18.28515625" style="335" customWidth="1"/>
    <col min="5387" max="5387" width="8.85546875" style="335"/>
    <col min="5388" max="5388" width="14" style="335" bestFit="1" customWidth="1"/>
    <col min="5389" max="5632" width="8.85546875" style="335"/>
    <col min="5633" max="5633" width="3.42578125" style="335" customWidth="1"/>
    <col min="5634" max="5634" width="7.42578125" style="335" customWidth="1"/>
    <col min="5635" max="5635" width="4.140625" style="335" customWidth="1"/>
    <col min="5636" max="5636" width="18.28515625" style="335" customWidth="1"/>
    <col min="5637" max="5637" width="23.5703125" style="335" customWidth="1"/>
    <col min="5638" max="5638" width="8.85546875" style="335"/>
    <col min="5639" max="5639" width="9.140625" style="335" customWidth="1"/>
    <col min="5640" max="5640" width="19.85546875" style="335" customWidth="1"/>
    <col min="5641" max="5641" width="17" style="335" customWidth="1"/>
    <col min="5642" max="5642" width="18.28515625" style="335" customWidth="1"/>
    <col min="5643" max="5643" width="8.85546875" style="335"/>
    <col min="5644" max="5644" width="14" style="335" bestFit="1" customWidth="1"/>
    <col min="5645" max="5888" width="8.85546875" style="335"/>
    <col min="5889" max="5889" width="3.42578125" style="335" customWidth="1"/>
    <col min="5890" max="5890" width="7.42578125" style="335" customWidth="1"/>
    <col min="5891" max="5891" width="4.140625" style="335" customWidth="1"/>
    <col min="5892" max="5892" width="18.28515625" style="335" customWidth="1"/>
    <col min="5893" max="5893" width="23.5703125" style="335" customWidth="1"/>
    <col min="5894" max="5894" width="8.85546875" style="335"/>
    <col min="5895" max="5895" width="9.140625" style="335" customWidth="1"/>
    <col min="5896" max="5896" width="19.85546875" style="335" customWidth="1"/>
    <col min="5897" max="5897" width="17" style="335" customWidth="1"/>
    <col min="5898" max="5898" width="18.28515625" style="335" customWidth="1"/>
    <col min="5899" max="5899" width="8.85546875" style="335"/>
    <col min="5900" max="5900" width="14" style="335" bestFit="1" customWidth="1"/>
    <col min="5901" max="6144" width="8.85546875" style="335"/>
    <col min="6145" max="6145" width="3.42578125" style="335" customWidth="1"/>
    <col min="6146" max="6146" width="7.42578125" style="335" customWidth="1"/>
    <col min="6147" max="6147" width="4.140625" style="335" customWidth="1"/>
    <col min="6148" max="6148" width="18.28515625" style="335" customWidth="1"/>
    <col min="6149" max="6149" width="23.5703125" style="335" customWidth="1"/>
    <col min="6150" max="6150" width="8.85546875" style="335"/>
    <col min="6151" max="6151" width="9.140625" style="335" customWidth="1"/>
    <col min="6152" max="6152" width="19.85546875" style="335" customWidth="1"/>
    <col min="6153" max="6153" width="17" style="335" customWidth="1"/>
    <col min="6154" max="6154" width="18.28515625" style="335" customWidth="1"/>
    <col min="6155" max="6155" width="8.85546875" style="335"/>
    <col min="6156" max="6156" width="14" style="335" bestFit="1" customWidth="1"/>
    <col min="6157" max="6400" width="8.85546875" style="335"/>
    <col min="6401" max="6401" width="3.42578125" style="335" customWidth="1"/>
    <col min="6402" max="6402" width="7.42578125" style="335" customWidth="1"/>
    <col min="6403" max="6403" width="4.140625" style="335" customWidth="1"/>
    <col min="6404" max="6404" width="18.28515625" style="335" customWidth="1"/>
    <col min="6405" max="6405" width="23.5703125" style="335" customWidth="1"/>
    <col min="6406" max="6406" width="8.85546875" style="335"/>
    <col min="6407" max="6407" width="9.140625" style="335" customWidth="1"/>
    <col min="6408" max="6408" width="19.85546875" style="335" customWidth="1"/>
    <col min="6409" max="6409" width="17" style="335" customWidth="1"/>
    <col min="6410" max="6410" width="18.28515625" style="335" customWidth="1"/>
    <col min="6411" max="6411" width="8.85546875" style="335"/>
    <col min="6412" max="6412" width="14" style="335" bestFit="1" customWidth="1"/>
    <col min="6413" max="6656" width="8.85546875" style="335"/>
    <col min="6657" max="6657" width="3.42578125" style="335" customWidth="1"/>
    <col min="6658" max="6658" width="7.42578125" style="335" customWidth="1"/>
    <col min="6659" max="6659" width="4.140625" style="335" customWidth="1"/>
    <col min="6660" max="6660" width="18.28515625" style="335" customWidth="1"/>
    <col min="6661" max="6661" width="23.5703125" style="335" customWidth="1"/>
    <col min="6662" max="6662" width="8.85546875" style="335"/>
    <col min="6663" max="6663" width="9.140625" style="335" customWidth="1"/>
    <col min="6664" max="6664" width="19.85546875" style="335" customWidth="1"/>
    <col min="6665" max="6665" width="17" style="335" customWidth="1"/>
    <col min="6666" max="6666" width="18.28515625" style="335" customWidth="1"/>
    <col min="6667" max="6667" width="8.85546875" style="335"/>
    <col min="6668" max="6668" width="14" style="335" bestFit="1" customWidth="1"/>
    <col min="6669" max="6912" width="8.85546875" style="335"/>
    <col min="6913" max="6913" width="3.42578125" style="335" customWidth="1"/>
    <col min="6914" max="6914" width="7.42578125" style="335" customWidth="1"/>
    <col min="6915" max="6915" width="4.140625" style="335" customWidth="1"/>
    <col min="6916" max="6916" width="18.28515625" style="335" customWidth="1"/>
    <col min="6917" max="6917" width="23.5703125" style="335" customWidth="1"/>
    <col min="6918" max="6918" width="8.85546875" style="335"/>
    <col min="6919" max="6919" width="9.140625" style="335" customWidth="1"/>
    <col min="6920" max="6920" width="19.85546875" style="335" customWidth="1"/>
    <col min="6921" max="6921" width="17" style="335" customWidth="1"/>
    <col min="6922" max="6922" width="18.28515625" style="335" customWidth="1"/>
    <col min="6923" max="6923" width="8.85546875" style="335"/>
    <col min="6924" max="6924" width="14" style="335" bestFit="1" customWidth="1"/>
    <col min="6925" max="7168" width="8.85546875" style="335"/>
    <col min="7169" max="7169" width="3.42578125" style="335" customWidth="1"/>
    <col min="7170" max="7170" width="7.42578125" style="335" customWidth="1"/>
    <col min="7171" max="7171" width="4.140625" style="335" customWidth="1"/>
    <col min="7172" max="7172" width="18.28515625" style="335" customWidth="1"/>
    <col min="7173" max="7173" width="23.5703125" style="335" customWidth="1"/>
    <col min="7174" max="7174" width="8.85546875" style="335"/>
    <col min="7175" max="7175" width="9.140625" style="335" customWidth="1"/>
    <col min="7176" max="7176" width="19.85546875" style="335" customWidth="1"/>
    <col min="7177" max="7177" width="17" style="335" customWidth="1"/>
    <col min="7178" max="7178" width="18.28515625" style="335" customWidth="1"/>
    <col min="7179" max="7179" width="8.85546875" style="335"/>
    <col min="7180" max="7180" width="14" style="335" bestFit="1" customWidth="1"/>
    <col min="7181" max="7424" width="8.85546875" style="335"/>
    <col min="7425" max="7425" width="3.42578125" style="335" customWidth="1"/>
    <col min="7426" max="7426" width="7.42578125" style="335" customWidth="1"/>
    <col min="7427" max="7427" width="4.140625" style="335" customWidth="1"/>
    <col min="7428" max="7428" width="18.28515625" style="335" customWidth="1"/>
    <col min="7429" max="7429" width="23.5703125" style="335" customWidth="1"/>
    <col min="7430" max="7430" width="8.85546875" style="335"/>
    <col min="7431" max="7431" width="9.140625" style="335" customWidth="1"/>
    <col min="7432" max="7432" width="19.85546875" style="335" customWidth="1"/>
    <col min="7433" max="7433" width="17" style="335" customWidth="1"/>
    <col min="7434" max="7434" width="18.28515625" style="335" customWidth="1"/>
    <col min="7435" max="7435" width="8.85546875" style="335"/>
    <col min="7436" max="7436" width="14" style="335" bestFit="1" customWidth="1"/>
    <col min="7437" max="7680" width="8.85546875" style="335"/>
    <col min="7681" max="7681" width="3.42578125" style="335" customWidth="1"/>
    <col min="7682" max="7682" width="7.42578125" style="335" customWidth="1"/>
    <col min="7683" max="7683" width="4.140625" style="335" customWidth="1"/>
    <col min="7684" max="7684" width="18.28515625" style="335" customWidth="1"/>
    <col min="7685" max="7685" width="23.5703125" style="335" customWidth="1"/>
    <col min="7686" max="7686" width="8.85546875" style="335"/>
    <col min="7687" max="7687" width="9.140625" style="335" customWidth="1"/>
    <col min="7688" max="7688" width="19.85546875" style="335" customWidth="1"/>
    <col min="7689" max="7689" width="17" style="335" customWidth="1"/>
    <col min="7690" max="7690" width="18.28515625" style="335" customWidth="1"/>
    <col min="7691" max="7691" width="8.85546875" style="335"/>
    <col min="7692" max="7692" width="14" style="335" bestFit="1" customWidth="1"/>
    <col min="7693" max="7936" width="8.85546875" style="335"/>
    <col min="7937" max="7937" width="3.42578125" style="335" customWidth="1"/>
    <col min="7938" max="7938" width="7.42578125" style="335" customWidth="1"/>
    <col min="7939" max="7939" width="4.140625" style="335" customWidth="1"/>
    <col min="7940" max="7940" width="18.28515625" style="335" customWidth="1"/>
    <col min="7941" max="7941" width="23.5703125" style="335" customWidth="1"/>
    <col min="7942" max="7942" width="8.85546875" style="335"/>
    <col min="7943" max="7943" width="9.140625" style="335" customWidth="1"/>
    <col min="7944" max="7944" width="19.85546875" style="335" customWidth="1"/>
    <col min="7945" max="7945" width="17" style="335" customWidth="1"/>
    <col min="7946" max="7946" width="18.28515625" style="335" customWidth="1"/>
    <col min="7947" max="7947" width="8.85546875" style="335"/>
    <col min="7948" max="7948" width="14" style="335" bestFit="1" customWidth="1"/>
    <col min="7949" max="8192" width="8.85546875" style="335"/>
    <col min="8193" max="8193" width="3.42578125" style="335" customWidth="1"/>
    <col min="8194" max="8194" width="7.42578125" style="335" customWidth="1"/>
    <col min="8195" max="8195" width="4.140625" style="335" customWidth="1"/>
    <col min="8196" max="8196" width="18.28515625" style="335" customWidth="1"/>
    <col min="8197" max="8197" width="23.5703125" style="335" customWidth="1"/>
    <col min="8198" max="8198" width="8.85546875" style="335"/>
    <col min="8199" max="8199" width="9.140625" style="335" customWidth="1"/>
    <col min="8200" max="8200" width="19.85546875" style="335" customWidth="1"/>
    <col min="8201" max="8201" width="17" style="335" customWidth="1"/>
    <col min="8202" max="8202" width="18.28515625" style="335" customWidth="1"/>
    <col min="8203" max="8203" width="8.85546875" style="335"/>
    <col min="8204" max="8204" width="14" style="335" bestFit="1" customWidth="1"/>
    <col min="8205" max="8448" width="8.85546875" style="335"/>
    <col min="8449" max="8449" width="3.42578125" style="335" customWidth="1"/>
    <col min="8450" max="8450" width="7.42578125" style="335" customWidth="1"/>
    <col min="8451" max="8451" width="4.140625" style="335" customWidth="1"/>
    <col min="8452" max="8452" width="18.28515625" style="335" customWidth="1"/>
    <col min="8453" max="8453" width="23.5703125" style="335" customWidth="1"/>
    <col min="8454" max="8454" width="8.85546875" style="335"/>
    <col min="8455" max="8455" width="9.140625" style="335" customWidth="1"/>
    <col min="8456" max="8456" width="19.85546875" style="335" customWidth="1"/>
    <col min="8457" max="8457" width="17" style="335" customWidth="1"/>
    <col min="8458" max="8458" width="18.28515625" style="335" customWidth="1"/>
    <col min="8459" max="8459" width="8.85546875" style="335"/>
    <col min="8460" max="8460" width="14" style="335" bestFit="1" customWidth="1"/>
    <col min="8461" max="8704" width="8.85546875" style="335"/>
    <col min="8705" max="8705" width="3.42578125" style="335" customWidth="1"/>
    <col min="8706" max="8706" width="7.42578125" style="335" customWidth="1"/>
    <col min="8707" max="8707" width="4.140625" style="335" customWidth="1"/>
    <col min="8708" max="8708" width="18.28515625" style="335" customWidth="1"/>
    <col min="8709" max="8709" width="23.5703125" style="335" customWidth="1"/>
    <col min="8710" max="8710" width="8.85546875" style="335"/>
    <col min="8711" max="8711" width="9.140625" style="335" customWidth="1"/>
    <col min="8712" max="8712" width="19.85546875" style="335" customWidth="1"/>
    <col min="8713" max="8713" width="17" style="335" customWidth="1"/>
    <col min="8714" max="8714" width="18.28515625" style="335" customWidth="1"/>
    <col min="8715" max="8715" width="8.85546875" style="335"/>
    <col min="8716" max="8716" width="14" style="335" bestFit="1" customWidth="1"/>
    <col min="8717" max="8960" width="8.85546875" style="335"/>
    <col min="8961" max="8961" width="3.42578125" style="335" customWidth="1"/>
    <col min="8962" max="8962" width="7.42578125" style="335" customWidth="1"/>
    <col min="8963" max="8963" width="4.140625" style="335" customWidth="1"/>
    <col min="8964" max="8964" width="18.28515625" style="335" customWidth="1"/>
    <col min="8965" max="8965" width="23.5703125" style="335" customWidth="1"/>
    <col min="8966" max="8966" width="8.85546875" style="335"/>
    <col min="8967" max="8967" width="9.140625" style="335" customWidth="1"/>
    <col min="8968" max="8968" width="19.85546875" style="335" customWidth="1"/>
    <col min="8969" max="8969" width="17" style="335" customWidth="1"/>
    <col min="8970" max="8970" width="18.28515625" style="335" customWidth="1"/>
    <col min="8971" max="8971" width="8.85546875" style="335"/>
    <col min="8972" max="8972" width="14" style="335" bestFit="1" customWidth="1"/>
    <col min="8973" max="9216" width="8.85546875" style="335"/>
    <col min="9217" max="9217" width="3.42578125" style="335" customWidth="1"/>
    <col min="9218" max="9218" width="7.42578125" style="335" customWidth="1"/>
    <col min="9219" max="9219" width="4.140625" style="335" customWidth="1"/>
    <col min="9220" max="9220" width="18.28515625" style="335" customWidth="1"/>
    <col min="9221" max="9221" width="23.5703125" style="335" customWidth="1"/>
    <col min="9222" max="9222" width="8.85546875" style="335"/>
    <col min="9223" max="9223" width="9.140625" style="335" customWidth="1"/>
    <col min="9224" max="9224" width="19.85546875" style="335" customWidth="1"/>
    <col min="9225" max="9225" width="17" style="335" customWidth="1"/>
    <col min="9226" max="9226" width="18.28515625" style="335" customWidth="1"/>
    <col min="9227" max="9227" width="8.85546875" style="335"/>
    <col min="9228" max="9228" width="14" style="335" bestFit="1" customWidth="1"/>
    <col min="9229" max="9472" width="8.85546875" style="335"/>
    <col min="9473" max="9473" width="3.42578125" style="335" customWidth="1"/>
    <col min="9474" max="9474" width="7.42578125" style="335" customWidth="1"/>
    <col min="9475" max="9475" width="4.140625" style="335" customWidth="1"/>
    <col min="9476" max="9476" width="18.28515625" style="335" customWidth="1"/>
    <col min="9477" max="9477" width="23.5703125" style="335" customWidth="1"/>
    <col min="9478" max="9478" width="8.85546875" style="335"/>
    <col min="9479" max="9479" width="9.140625" style="335" customWidth="1"/>
    <col min="9480" max="9480" width="19.85546875" style="335" customWidth="1"/>
    <col min="9481" max="9481" width="17" style="335" customWidth="1"/>
    <col min="9482" max="9482" width="18.28515625" style="335" customWidth="1"/>
    <col min="9483" max="9483" width="8.85546875" style="335"/>
    <col min="9484" max="9484" width="14" style="335" bestFit="1" customWidth="1"/>
    <col min="9485" max="9728" width="8.85546875" style="335"/>
    <col min="9729" max="9729" width="3.42578125" style="335" customWidth="1"/>
    <col min="9730" max="9730" width="7.42578125" style="335" customWidth="1"/>
    <col min="9731" max="9731" width="4.140625" style="335" customWidth="1"/>
    <col min="9732" max="9732" width="18.28515625" style="335" customWidth="1"/>
    <col min="9733" max="9733" width="23.5703125" style="335" customWidth="1"/>
    <col min="9734" max="9734" width="8.85546875" style="335"/>
    <col min="9735" max="9735" width="9.140625" style="335" customWidth="1"/>
    <col min="9736" max="9736" width="19.85546875" style="335" customWidth="1"/>
    <col min="9737" max="9737" width="17" style="335" customWidth="1"/>
    <col min="9738" max="9738" width="18.28515625" style="335" customWidth="1"/>
    <col min="9739" max="9739" width="8.85546875" style="335"/>
    <col min="9740" max="9740" width="14" style="335" bestFit="1" customWidth="1"/>
    <col min="9741" max="9984" width="8.85546875" style="335"/>
    <col min="9985" max="9985" width="3.42578125" style="335" customWidth="1"/>
    <col min="9986" max="9986" width="7.42578125" style="335" customWidth="1"/>
    <col min="9987" max="9987" width="4.140625" style="335" customWidth="1"/>
    <col min="9988" max="9988" width="18.28515625" style="335" customWidth="1"/>
    <col min="9989" max="9989" width="23.5703125" style="335" customWidth="1"/>
    <col min="9990" max="9990" width="8.85546875" style="335"/>
    <col min="9991" max="9991" width="9.140625" style="335" customWidth="1"/>
    <col min="9992" max="9992" width="19.85546875" style="335" customWidth="1"/>
    <col min="9993" max="9993" width="17" style="335" customWidth="1"/>
    <col min="9994" max="9994" width="18.28515625" style="335" customWidth="1"/>
    <col min="9995" max="9995" width="8.85546875" style="335"/>
    <col min="9996" max="9996" width="14" style="335" bestFit="1" customWidth="1"/>
    <col min="9997" max="10240" width="8.85546875" style="335"/>
    <col min="10241" max="10241" width="3.42578125" style="335" customWidth="1"/>
    <col min="10242" max="10242" width="7.42578125" style="335" customWidth="1"/>
    <col min="10243" max="10243" width="4.140625" style="335" customWidth="1"/>
    <col min="10244" max="10244" width="18.28515625" style="335" customWidth="1"/>
    <col min="10245" max="10245" width="23.5703125" style="335" customWidth="1"/>
    <col min="10246" max="10246" width="8.85546875" style="335"/>
    <col min="10247" max="10247" width="9.140625" style="335" customWidth="1"/>
    <col min="10248" max="10248" width="19.85546875" style="335" customWidth="1"/>
    <col min="10249" max="10249" width="17" style="335" customWidth="1"/>
    <col min="10250" max="10250" width="18.28515625" style="335" customWidth="1"/>
    <col min="10251" max="10251" width="8.85546875" style="335"/>
    <col min="10252" max="10252" width="14" style="335" bestFit="1" customWidth="1"/>
    <col min="10253" max="10496" width="8.85546875" style="335"/>
    <col min="10497" max="10497" width="3.42578125" style="335" customWidth="1"/>
    <col min="10498" max="10498" width="7.42578125" style="335" customWidth="1"/>
    <col min="10499" max="10499" width="4.140625" style="335" customWidth="1"/>
    <col min="10500" max="10500" width="18.28515625" style="335" customWidth="1"/>
    <col min="10501" max="10501" width="23.5703125" style="335" customWidth="1"/>
    <col min="10502" max="10502" width="8.85546875" style="335"/>
    <col min="10503" max="10503" width="9.140625" style="335" customWidth="1"/>
    <col min="10504" max="10504" width="19.85546875" style="335" customWidth="1"/>
    <col min="10505" max="10505" width="17" style="335" customWidth="1"/>
    <col min="10506" max="10506" width="18.28515625" style="335" customWidth="1"/>
    <col min="10507" max="10507" width="8.85546875" style="335"/>
    <col min="10508" max="10508" width="14" style="335" bestFit="1" customWidth="1"/>
    <col min="10509" max="10752" width="8.85546875" style="335"/>
    <col min="10753" max="10753" width="3.42578125" style="335" customWidth="1"/>
    <col min="10754" max="10754" width="7.42578125" style="335" customWidth="1"/>
    <col min="10755" max="10755" width="4.140625" style="335" customWidth="1"/>
    <col min="10756" max="10756" width="18.28515625" style="335" customWidth="1"/>
    <col min="10757" max="10757" width="23.5703125" style="335" customWidth="1"/>
    <col min="10758" max="10758" width="8.85546875" style="335"/>
    <col min="10759" max="10759" width="9.140625" style="335" customWidth="1"/>
    <col min="10760" max="10760" width="19.85546875" style="335" customWidth="1"/>
    <col min="10761" max="10761" width="17" style="335" customWidth="1"/>
    <col min="10762" max="10762" width="18.28515625" style="335" customWidth="1"/>
    <col min="10763" max="10763" width="8.85546875" style="335"/>
    <col min="10764" max="10764" width="14" style="335" bestFit="1" customWidth="1"/>
    <col min="10765" max="11008" width="8.85546875" style="335"/>
    <col min="11009" max="11009" width="3.42578125" style="335" customWidth="1"/>
    <col min="11010" max="11010" width="7.42578125" style="335" customWidth="1"/>
    <col min="11011" max="11011" width="4.140625" style="335" customWidth="1"/>
    <col min="11012" max="11012" width="18.28515625" style="335" customWidth="1"/>
    <col min="11013" max="11013" width="23.5703125" style="335" customWidth="1"/>
    <col min="11014" max="11014" width="8.85546875" style="335"/>
    <col min="11015" max="11015" width="9.140625" style="335" customWidth="1"/>
    <col min="11016" max="11016" width="19.85546875" style="335" customWidth="1"/>
    <col min="11017" max="11017" width="17" style="335" customWidth="1"/>
    <col min="11018" max="11018" width="18.28515625" style="335" customWidth="1"/>
    <col min="11019" max="11019" width="8.85546875" style="335"/>
    <col min="11020" max="11020" width="14" style="335" bestFit="1" customWidth="1"/>
    <col min="11021" max="11264" width="8.85546875" style="335"/>
    <col min="11265" max="11265" width="3.42578125" style="335" customWidth="1"/>
    <col min="11266" max="11266" width="7.42578125" style="335" customWidth="1"/>
    <col min="11267" max="11267" width="4.140625" style="335" customWidth="1"/>
    <col min="11268" max="11268" width="18.28515625" style="335" customWidth="1"/>
    <col min="11269" max="11269" width="23.5703125" style="335" customWidth="1"/>
    <col min="11270" max="11270" width="8.85546875" style="335"/>
    <col min="11271" max="11271" width="9.140625" style="335" customWidth="1"/>
    <col min="11272" max="11272" width="19.85546875" style="335" customWidth="1"/>
    <col min="11273" max="11273" width="17" style="335" customWidth="1"/>
    <col min="11274" max="11274" width="18.28515625" style="335" customWidth="1"/>
    <col min="11275" max="11275" width="8.85546875" style="335"/>
    <col min="11276" max="11276" width="14" style="335" bestFit="1" customWidth="1"/>
    <col min="11277" max="11520" width="8.85546875" style="335"/>
    <col min="11521" max="11521" width="3.42578125" style="335" customWidth="1"/>
    <col min="11522" max="11522" width="7.42578125" style="335" customWidth="1"/>
    <col min="11523" max="11523" width="4.140625" style="335" customWidth="1"/>
    <col min="11524" max="11524" width="18.28515625" style="335" customWidth="1"/>
    <col min="11525" max="11525" width="23.5703125" style="335" customWidth="1"/>
    <col min="11526" max="11526" width="8.85546875" style="335"/>
    <col min="11527" max="11527" width="9.140625" style="335" customWidth="1"/>
    <col min="11528" max="11528" width="19.85546875" style="335" customWidth="1"/>
    <col min="11529" max="11529" width="17" style="335" customWidth="1"/>
    <col min="11530" max="11530" width="18.28515625" style="335" customWidth="1"/>
    <col min="11531" max="11531" width="8.85546875" style="335"/>
    <col min="11532" max="11532" width="14" style="335" bestFit="1" customWidth="1"/>
    <col min="11533" max="11776" width="8.85546875" style="335"/>
    <col min="11777" max="11777" width="3.42578125" style="335" customWidth="1"/>
    <col min="11778" max="11778" width="7.42578125" style="335" customWidth="1"/>
    <col min="11779" max="11779" width="4.140625" style="335" customWidth="1"/>
    <col min="11780" max="11780" width="18.28515625" style="335" customWidth="1"/>
    <col min="11781" max="11781" width="23.5703125" style="335" customWidth="1"/>
    <col min="11782" max="11782" width="8.85546875" style="335"/>
    <col min="11783" max="11783" width="9.140625" style="335" customWidth="1"/>
    <col min="11784" max="11784" width="19.85546875" style="335" customWidth="1"/>
    <col min="11785" max="11785" width="17" style="335" customWidth="1"/>
    <col min="11786" max="11786" width="18.28515625" style="335" customWidth="1"/>
    <col min="11787" max="11787" width="8.85546875" style="335"/>
    <col min="11788" max="11788" width="14" style="335" bestFit="1" customWidth="1"/>
    <col min="11789" max="12032" width="8.85546875" style="335"/>
    <col min="12033" max="12033" width="3.42578125" style="335" customWidth="1"/>
    <col min="12034" max="12034" width="7.42578125" style="335" customWidth="1"/>
    <col min="12035" max="12035" width="4.140625" style="335" customWidth="1"/>
    <col min="12036" max="12036" width="18.28515625" style="335" customWidth="1"/>
    <col min="12037" max="12037" width="23.5703125" style="335" customWidth="1"/>
    <col min="12038" max="12038" width="8.85546875" style="335"/>
    <col min="12039" max="12039" width="9.140625" style="335" customWidth="1"/>
    <col min="12040" max="12040" width="19.85546875" style="335" customWidth="1"/>
    <col min="12041" max="12041" width="17" style="335" customWidth="1"/>
    <col min="12042" max="12042" width="18.28515625" style="335" customWidth="1"/>
    <col min="12043" max="12043" width="8.85546875" style="335"/>
    <col min="12044" max="12044" width="14" style="335" bestFit="1" customWidth="1"/>
    <col min="12045" max="12288" width="8.85546875" style="335"/>
    <col min="12289" max="12289" width="3.42578125" style="335" customWidth="1"/>
    <col min="12290" max="12290" width="7.42578125" style="335" customWidth="1"/>
    <col min="12291" max="12291" width="4.140625" style="335" customWidth="1"/>
    <col min="12292" max="12292" width="18.28515625" style="335" customWidth="1"/>
    <col min="12293" max="12293" width="23.5703125" style="335" customWidth="1"/>
    <col min="12294" max="12294" width="8.85546875" style="335"/>
    <col min="12295" max="12295" width="9.140625" style="335" customWidth="1"/>
    <col min="12296" max="12296" width="19.85546875" style="335" customWidth="1"/>
    <col min="12297" max="12297" width="17" style="335" customWidth="1"/>
    <col min="12298" max="12298" width="18.28515625" style="335" customWidth="1"/>
    <col min="12299" max="12299" width="8.85546875" style="335"/>
    <col min="12300" max="12300" width="14" style="335" bestFit="1" customWidth="1"/>
    <col min="12301" max="12544" width="8.85546875" style="335"/>
    <col min="12545" max="12545" width="3.42578125" style="335" customWidth="1"/>
    <col min="12546" max="12546" width="7.42578125" style="335" customWidth="1"/>
    <col min="12547" max="12547" width="4.140625" style="335" customWidth="1"/>
    <col min="12548" max="12548" width="18.28515625" style="335" customWidth="1"/>
    <col min="12549" max="12549" width="23.5703125" style="335" customWidth="1"/>
    <col min="12550" max="12550" width="8.85546875" style="335"/>
    <col min="12551" max="12551" width="9.140625" style="335" customWidth="1"/>
    <col min="12552" max="12552" width="19.85546875" style="335" customWidth="1"/>
    <col min="12553" max="12553" width="17" style="335" customWidth="1"/>
    <col min="12554" max="12554" width="18.28515625" style="335" customWidth="1"/>
    <col min="12555" max="12555" width="8.85546875" style="335"/>
    <col min="12556" max="12556" width="14" style="335" bestFit="1" customWidth="1"/>
    <col min="12557" max="12800" width="8.85546875" style="335"/>
    <col min="12801" max="12801" width="3.42578125" style="335" customWidth="1"/>
    <col min="12802" max="12802" width="7.42578125" style="335" customWidth="1"/>
    <col min="12803" max="12803" width="4.140625" style="335" customWidth="1"/>
    <col min="12804" max="12804" width="18.28515625" style="335" customWidth="1"/>
    <col min="12805" max="12805" width="23.5703125" style="335" customWidth="1"/>
    <col min="12806" max="12806" width="8.85546875" style="335"/>
    <col min="12807" max="12807" width="9.140625" style="335" customWidth="1"/>
    <col min="12808" max="12808" width="19.85546875" style="335" customWidth="1"/>
    <col min="12809" max="12809" width="17" style="335" customWidth="1"/>
    <col min="12810" max="12810" width="18.28515625" style="335" customWidth="1"/>
    <col min="12811" max="12811" width="8.85546875" style="335"/>
    <col min="12812" max="12812" width="14" style="335" bestFit="1" customWidth="1"/>
    <col min="12813" max="13056" width="8.85546875" style="335"/>
    <col min="13057" max="13057" width="3.42578125" style="335" customWidth="1"/>
    <col min="13058" max="13058" width="7.42578125" style="335" customWidth="1"/>
    <col min="13059" max="13059" width="4.140625" style="335" customWidth="1"/>
    <col min="13060" max="13060" width="18.28515625" style="335" customWidth="1"/>
    <col min="13061" max="13061" width="23.5703125" style="335" customWidth="1"/>
    <col min="13062" max="13062" width="8.85546875" style="335"/>
    <col min="13063" max="13063" width="9.140625" style="335" customWidth="1"/>
    <col min="13064" max="13064" width="19.85546875" style="335" customWidth="1"/>
    <col min="13065" max="13065" width="17" style="335" customWidth="1"/>
    <col min="13066" max="13066" width="18.28515625" style="335" customWidth="1"/>
    <col min="13067" max="13067" width="8.85546875" style="335"/>
    <col min="13068" max="13068" width="14" style="335" bestFit="1" customWidth="1"/>
    <col min="13069" max="13312" width="8.85546875" style="335"/>
    <col min="13313" max="13313" width="3.42578125" style="335" customWidth="1"/>
    <col min="13314" max="13314" width="7.42578125" style="335" customWidth="1"/>
    <col min="13315" max="13315" width="4.140625" style="335" customWidth="1"/>
    <col min="13316" max="13316" width="18.28515625" style="335" customWidth="1"/>
    <col min="13317" max="13317" width="23.5703125" style="335" customWidth="1"/>
    <col min="13318" max="13318" width="8.85546875" style="335"/>
    <col min="13319" max="13319" width="9.140625" style="335" customWidth="1"/>
    <col min="13320" max="13320" width="19.85546875" style="335" customWidth="1"/>
    <col min="13321" max="13321" width="17" style="335" customWidth="1"/>
    <col min="13322" max="13322" width="18.28515625" style="335" customWidth="1"/>
    <col min="13323" max="13323" width="8.85546875" style="335"/>
    <col min="13324" max="13324" width="14" style="335" bestFit="1" customWidth="1"/>
    <col min="13325" max="13568" width="8.85546875" style="335"/>
    <col min="13569" max="13569" width="3.42578125" style="335" customWidth="1"/>
    <col min="13570" max="13570" width="7.42578125" style="335" customWidth="1"/>
    <col min="13571" max="13571" width="4.140625" style="335" customWidth="1"/>
    <col min="13572" max="13572" width="18.28515625" style="335" customWidth="1"/>
    <col min="13573" max="13573" width="23.5703125" style="335" customWidth="1"/>
    <col min="13574" max="13574" width="8.85546875" style="335"/>
    <col min="13575" max="13575" width="9.140625" style="335" customWidth="1"/>
    <col min="13576" max="13576" width="19.85546875" style="335" customWidth="1"/>
    <col min="13577" max="13577" width="17" style="335" customWidth="1"/>
    <col min="13578" max="13578" width="18.28515625" style="335" customWidth="1"/>
    <col min="13579" max="13579" width="8.85546875" style="335"/>
    <col min="13580" max="13580" width="14" style="335" bestFit="1" customWidth="1"/>
    <col min="13581" max="13824" width="8.85546875" style="335"/>
    <col min="13825" max="13825" width="3.42578125" style="335" customWidth="1"/>
    <col min="13826" max="13826" width="7.42578125" style="335" customWidth="1"/>
    <col min="13827" max="13827" width="4.140625" style="335" customWidth="1"/>
    <col min="13828" max="13828" width="18.28515625" style="335" customWidth="1"/>
    <col min="13829" max="13829" width="23.5703125" style="335" customWidth="1"/>
    <col min="13830" max="13830" width="8.85546875" style="335"/>
    <col min="13831" max="13831" width="9.140625" style="335" customWidth="1"/>
    <col min="13832" max="13832" width="19.85546875" style="335" customWidth="1"/>
    <col min="13833" max="13833" width="17" style="335" customWidth="1"/>
    <col min="13834" max="13834" width="18.28515625" style="335" customWidth="1"/>
    <col min="13835" max="13835" width="8.85546875" style="335"/>
    <col min="13836" max="13836" width="14" style="335" bestFit="1" customWidth="1"/>
    <col min="13837" max="14080" width="8.85546875" style="335"/>
    <col min="14081" max="14081" width="3.42578125" style="335" customWidth="1"/>
    <col min="14082" max="14082" width="7.42578125" style="335" customWidth="1"/>
    <col min="14083" max="14083" width="4.140625" style="335" customWidth="1"/>
    <col min="14084" max="14084" width="18.28515625" style="335" customWidth="1"/>
    <col min="14085" max="14085" width="23.5703125" style="335" customWidth="1"/>
    <col min="14086" max="14086" width="8.85546875" style="335"/>
    <col min="14087" max="14087" width="9.140625" style="335" customWidth="1"/>
    <col min="14088" max="14088" width="19.85546875" style="335" customWidth="1"/>
    <col min="14089" max="14089" width="17" style="335" customWidth="1"/>
    <col min="14090" max="14090" width="18.28515625" style="335" customWidth="1"/>
    <col min="14091" max="14091" width="8.85546875" style="335"/>
    <col min="14092" max="14092" width="14" style="335" bestFit="1" customWidth="1"/>
    <col min="14093" max="14336" width="8.85546875" style="335"/>
    <col min="14337" max="14337" width="3.42578125" style="335" customWidth="1"/>
    <col min="14338" max="14338" width="7.42578125" style="335" customWidth="1"/>
    <col min="14339" max="14339" width="4.140625" style="335" customWidth="1"/>
    <col min="14340" max="14340" width="18.28515625" style="335" customWidth="1"/>
    <col min="14341" max="14341" width="23.5703125" style="335" customWidth="1"/>
    <col min="14342" max="14342" width="8.85546875" style="335"/>
    <col min="14343" max="14343" width="9.140625" style="335" customWidth="1"/>
    <col min="14344" max="14344" width="19.85546875" style="335" customWidth="1"/>
    <col min="14345" max="14345" width="17" style="335" customWidth="1"/>
    <col min="14346" max="14346" width="18.28515625" style="335" customWidth="1"/>
    <col min="14347" max="14347" width="8.85546875" style="335"/>
    <col min="14348" max="14348" width="14" style="335" bestFit="1" customWidth="1"/>
    <col min="14349" max="14592" width="8.85546875" style="335"/>
    <col min="14593" max="14593" width="3.42578125" style="335" customWidth="1"/>
    <col min="14594" max="14594" width="7.42578125" style="335" customWidth="1"/>
    <col min="14595" max="14595" width="4.140625" style="335" customWidth="1"/>
    <col min="14596" max="14596" width="18.28515625" style="335" customWidth="1"/>
    <col min="14597" max="14597" width="23.5703125" style="335" customWidth="1"/>
    <col min="14598" max="14598" width="8.85546875" style="335"/>
    <col min="14599" max="14599" width="9.140625" style="335" customWidth="1"/>
    <col min="14600" max="14600" width="19.85546875" style="335" customWidth="1"/>
    <col min="14601" max="14601" width="17" style="335" customWidth="1"/>
    <col min="14602" max="14602" width="18.28515625" style="335" customWidth="1"/>
    <col min="14603" max="14603" width="8.85546875" style="335"/>
    <col min="14604" max="14604" width="14" style="335" bestFit="1" customWidth="1"/>
    <col min="14605" max="14848" width="8.85546875" style="335"/>
    <col min="14849" max="14849" width="3.42578125" style="335" customWidth="1"/>
    <col min="14850" max="14850" width="7.42578125" style="335" customWidth="1"/>
    <col min="14851" max="14851" width="4.140625" style="335" customWidth="1"/>
    <col min="14852" max="14852" width="18.28515625" style="335" customWidth="1"/>
    <col min="14853" max="14853" width="23.5703125" style="335" customWidth="1"/>
    <col min="14854" max="14854" width="8.85546875" style="335"/>
    <col min="14855" max="14855" width="9.140625" style="335" customWidth="1"/>
    <col min="14856" max="14856" width="19.85546875" style="335" customWidth="1"/>
    <col min="14857" max="14857" width="17" style="335" customWidth="1"/>
    <col min="14858" max="14858" width="18.28515625" style="335" customWidth="1"/>
    <col min="14859" max="14859" width="8.85546875" style="335"/>
    <col min="14860" max="14860" width="14" style="335" bestFit="1" customWidth="1"/>
    <col min="14861" max="15104" width="8.85546875" style="335"/>
    <col min="15105" max="15105" width="3.42578125" style="335" customWidth="1"/>
    <col min="15106" max="15106" width="7.42578125" style="335" customWidth="1"/>
    <col min="15107" max="15107" width="4.140625" style="335" customWidth="1"/>
    <col min="15108" max="15108" width="18.28515625" style="335" customWidth="1"/>
    <col min="15109" max="15109" width="23.5703125" style="335" customWidth="1"/>
    <col min="15110" max="15110" width="8.85546875" style="335"/>
    <col min="15111" max="15111" width="9.140625" style="335" customWidth="1"/>
    <col min="15112" max="15112" width="19.85546875" style="335" customWidth="1"/>
    <col min="15113" max="15113" width="17" style="335" customWidth="1"/>
    <col min="15114" max="15114" width="18.28515625" style="335" customWidth="1"/>
    <col min="15115" max="15115" width="8.85546875" style="335"/>
    <col min="15116" max="15116" width="14" style="335" bestFit="1" customWidth="1"/>
    <col min="15117" max="15360" width="8.85546875" style="335"/>
    <col min="15361" max="15361" width="3.42578125" style="335" customWidth="1"/>
    <col min="15362" max="15362" width="7.42578125" style="335" customWidth="1"/>
    <col min="15363" max="15363" width="4.140625" style="335" customWidth="1"/>
    <col min="15364" max="15364" width="18.28515625" style="335" customWidth="1"/>
    <col min="15365" max="15365" width="23.5703125" style="335" customWidth="1"/>
    <col min="15366" max="15366" width="8.85546875" style="335"/>
    <col min="15367" max="15367" width="9.140625" style="335" customWidth="1"/>
    <col min="15368" max="15368" width="19.85546875" style="335" customWidth="1"/>
    <col min="15369" max="15369" width="17" style="335" customWidth="1"/>
    <col min="15370" max="15370" width="18.28515625" style="335" customWidth="1"/>
    <col min="15371" max="15371" width="8.85546875" style="335"/>
    <col min="15372" max="15372" width="14" style="335" bestFit="1" customWidth="1"/>
    <col min="15373" max="15616" width="8.85546875" style="335"/>
    <col min="15617" max="15617" width="3.42578125" style="335" customWidth="1"/>
    <col min="15618" max="15618" width="7.42578125" style="335" customWidth="1"/>
    <col min="15619" max="15619" width="4.140625" style="335" customWidth="1"/>
    <col min="15620" max="15620" width="18.28515625" style="335" customWidth="1"/>
    <col min="15621" max="15621" width="23.5703125" style="335" customWidth="1"/>
    <col min="15622" max="15622" width="8.85546875" style="335"/>
    <col min="15623" max="15623" width="9.140625" style="335" customWidth="1"/>
    <col min="15624" max="15624" width="19.85546875" style="335" customWidth="1"/>
    <col min="15625" max="15625" width="17" style="335" customWidth="1"/>
    <col min="15626" max="15626" width="18.28515625" style="335" customWidth="1"/>
    <col min="15627" max="15627" width="8.85546875" style="335"/>
    <col min="15628" max="15628" width="14" style="335" bestFit="1" customWidth="1"/>
    <col min="15629" max="15872" width="8.85546875" style="335"/>
    <col min="15873" max="15873" width="3.42578125" style="335" customWidth="1"/>
    <col min="15874" max="15874" width="7.42578125" style="335" customWidth="1"/>
    <col min="15875" max="15875" width="4.140625" style="335" customWidth="1"/>
    <col min="15876" max="15876" width="18.28515625" style="335" customWidth="1"/>
    <col min="15877" max="15877" width="23.5703125" style="335" customWidth="1"/>
    <col min="15878" max="15878" width="8.85546875" style="335"/>
    <col min="15879" max="15879" width="9.140625" style="335" customWidth="1"/>
    <col min="15880" max="15880" width="19.85546875" style="335" customWidth="1"/>
    <col min="15881" max="15881" width="17" style="335" customWidth="1"/>
    <col min="15882" max="15882" width="18.28515625" style="335" customWidth="1"/>
    <col min="15883" max="15883" width="8.85546875" style="335"/>
    <col min="15884" max="15884" width="14" style="335" bestFit="1" customWidth="1"/>
    <col min="15885" max="16128" width="8.85546875" style="335"/>
    <col min="16129" max="16129" width="3.42578125" style="335" customWidth="1"/>
    <col min="16130" max="16130" width="7.42578125" style="335" customWidth="1"/>
    <col min="16131" max="16131" width="4.140625" style="335" customWidth="1"/>
    <col min="16132" max="16132" width="18.28515625" style="335" customWidth="1"/>
    <col min="16133" max="16133" width="23.5703125" style="335" customWidth="1"/>
    <col min="16134" max="16134" width="8.85546875" style="335"/>
    <col min="16135" max="16135" width="9.140625" style="335" customWidth="1"/>
    <col min="16136" max="16136" width="19.85546875" style="335" customWidth="1"/>
    <col min="16137" max="16137" width="17" style="335" customWidth="1"/>
    <col min="16138" max="16138" width="18.28515625" style="335" customWidth="1"/>
    <col min="16139" max="16139" width="8.85546875" style="335"/>
    <col min="16140" max="16140" width="14" style="335" bestFit="1" customWidth="1"/>
    <col min="16141" max="16384" width="8.85546875" style="335"/>
  </cols>
  <sheetData>
    <row r="3" spans="2:12" ht="16.5" thickBot="1">
      <c r="B3" s="933" t="s">
        <v>36</v>
      </c>
      <c r="C3" s="933"/>
      <c r="D3" s="933" t="s">
        <v>37</v>
      </c>
      <c r="E3" s="933"/>
      <c r="F3" s="333" t="s">
        <v>262</v>
      </c>
      <c r="G3" s="333" t="s">
        <v>617</v>
      </c>
      <c r="H3" s="334" t="s">
        <v>263</v>
      </c>
      <c r="I3" s="333" t="s">
        <v>618</v>
      </c>
      <c r="J3" s="333" t="s">
        <v>232</v>
      </c>
    </row>
    <row r="4" spans="2:12" ht="14.25">
      <c r="B4" s="336"/>
      <c r="C4" s="337"/>
      <c r="D4" s="338"/>
      <c r="E4" s="339"/>
      <c r="F4" s="340"/>
      <c r="G4" s="340"/>
      <c r="H4" s="340"/>
      <c r="I4" s="340"/>
      <c r="J4" s="341"/>
    </row>
    <row r="5" spans="2:12" ht="13.5" thickBot="1">
      <c r="B5" s="343"/>
      <c r="C5" s="344"/>
      <c r="D5" s="344"/>
      <c r="E5" s="345"/>
      <c r="F5" s="344"/>
      <c r="G5" s="344"/>
      <c r="H5" s="346"/>
      <c r="I5" s="347"/>
      <c r="J5" s="348"/>
    </row>
    <row r="6" spans="2:12" ht="15.75" thickBot="1">
      <c r="B6" s="934" t="s">
        <v>658</v>
      </c>
      <c r="C6" s="935"/>
      <c r="D6" s="935"/>
      <c r="E6" s="935"/>
      <c r="F6" s="935"/>
      <c r="G6" s="935"/>
      <c r="H6" s="936"/>
      <c r="I6" s="349" t="e">
        <f>#REF!+#REF!+#REF!+#REF!+#REF!+#REF!+#REF!+#REF!+#REF!+#REF!</f>
        <v>#REF!</v>
      </c>
      <c r="J6" s="350"/>
      <c r="L6" s="351"/>
    </row>
    <row r="7" spans="2:12" ht="15">
      <c r="L7" s="351"/>
    </row>
    <row r="14" spans="2:12">
      <c r="I14" s="342"/>
    </row>
  </sheetData>
  <mergeCells count="3">
    <mergeCell ref="B3:C3"/>
    <mergeCell ref="D3:E3"/>
    <mergeCell ref="B6:H6"/>
  </mergeCells>
  <pageMargins left="0.70866141732283472" right="0.70866141732283472" top="0.74803149606299213" bottom="0.74803149606299213" header="0.31496062992125984" footer="0.31496062992125984"/>
  <pageSetup paperSize="5" scale="69" orientation="portrait" horizontalDpi="4294967293" verticalDpi="300" r:id="rId1"/>
  <colBreaks count="1" manualBreakCount="1">
    <brk id="10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907"/>
  <sheetViews>
    <sheetView topLeftCell="A493" zoomScaleSheetLayoutView="100" workbookViewId="0">
      <selection activeCell="C550" sqref="C550"/>
    </sheetView>
  </sheetViews>
  <sheetFormatPr defaultRowHeight="15.75"/>
  <cols>
    <col min="1" max="1" width="6.28515625" style="4" customWidth="1"/>
    <col min="2" max="2" width="6.7109375" style="4" customWidth="1"/>
    <col min="3" max="3" width="44.7109375" style="4" customWidth="1"/>
    <col min="4" max="4" width="8.140625" style="4" customWidth="1"/>
    <col min="5" max="5" width="10" style="4" customWidth="1"/>
    <col min="6" max="6" width="13.140625" style="4" customWidth="1"/>
    <col min="7" max="7" width="17.28515625" style="4" customWidth="1"/>
    <col min="8" max="8" width="20.7109375" style="4" customWidth="1"/>
    <col min="9" max="12" width="8.85546875" style="4"/>
  </cols>
  <sheetData>
    <row r="1" spans="1:8">
      <c r="A1" s="153"/>
      <c r="B1" s="941" t="s">
        <v>348</v>
      </c>
      <c r="C1" s="941"/>
      <c r="D1" s="941"/>
      <c r="E1" s="941"/>
      <c r="F1" s="941"/>
      <c r="G1" s="941"/>
      <c r="H1" s="941"/>
    </row>
    <row r="2" spans="1:8">
      <c r="A2" s="153"/>
      <c r="B2" s="153"/>
      <c r="C2" s="182"/>
      <c r="D2" s="183"/>
      <c r="E2" s="153"/>
      <c r="F2" s="184"/>
      <c r="G2" s="184"/>
      <c r="H2" s="153"/>
    </row>
    <row r="3" spans="1:8">
      <c r="A3" s="185" t="s">
        <v>349</v>
      </c>
      <c r="C3" s="152" t="s">
        <v>244</v>
      </c>
      <c r="D3" s="153"/>
      <c r="E3" s="153"/>
      <c r="F3" s="153"/>
      <c r="G3" s="153"/>
      <c r="H3" s="153"/>
    </row>
    <row r="4" spans="1:8" ht="31.5">
      <c r="A4" s="66"/>
      <c r="B4" s="68" t="s">
        <v>0</v>
      </c>
      <c r="C4" s="68" t="s">
        <v>1</v>
      </c>
      <c r="D4" s="68" t="s">
        <v>2</v>
      </c>
      <c r="E4" s="68" t="s">
        <v>3</v>
      </c>
      <c r="F4" s="68" t="s">
        <v>4</v>
      </c>
      <c r="G4" s="69" t="s">
        <v>321</v>
      </c>
      <c r="H4" s="69" t="s">
        <v>322</v>
      </c>
    </row>
    <row r="5" spans="1:8">
      <c r="A5" s="66"/>
      <c r="B5" s="154" t="s">
        <v>5</v>
      </c>
      <c r="C5" s="155" t="s">
        <v>6</v>
      </c>
      <c r="D5" s="164"/>
      <c r="E5" s="164"/>
      <c r="F5" s="164"/>
      <c r="G5" s="164"/>
      <c r="H5" s="164"/>
    </row>
    <row r="6" spans="1:8">
      <c r="A6" s="66"/>
      <c r="B6" s="89"/>
      <c r="C6" s="194" t="s">
        <v>405</v>
      </c>
      <c r="D6" s="211" t="s">
        <v>207</v>
      </c>
      <c r="E6" s="90" t="s">
        <v>9</v>
      </c>
      <c r="F6" s="92">
        <v>0.16600000000000001</v>
      </c>
      <c r="G6" s="176" t="e">
        <f>'BAHAN+UPAH'!#REF!</f>
        <v>#REF!</v>
      </c>
      <c r="H6" s="158" t="e">
        <f>G6*F6</f>
        <v>#REF!</v>
      </c>
    </row>
    <row r="7" spans="1:8">
      <c r="A7" s="66"/>
      <c r="B7" s="89"/>
      <c r="C7" s="194" t="s">
        <v>446</v>
      </c>
      <c r="D7" s="193" t="s">
        <v>208</v>
      </c>
      <c r="E7" s="90" t="s">
        <v>9</v>
      </c>
      <c r="F7" s="92">
        <v>0.16600000000000001</v>
      </c>
      <c r="G7" s="176" t="e">
        <f>'BAHAN+UPAH'!#REF!</f>
        <v>#REF!</v>
      </c>
      <c r="H7" s="158" t="e">
        <f>G7*F7</f>
        <v>#REF!</v>
      </c>
    </row>
    <row r="8" spans="1:8">
      <c r="A8" s="66"/>
      <c r="B8" s="89"/>
      <c r="C8" s="188" t="s">
        <v>10</v>
      </c>
      <c r="D8" s="193" t="s">
        <v>25</v>
      </c>
      <c r="E8" s="90" t="s">
        <v>9</v>
      </c>
      <c r="F8" s="92">
        <v>3.3000000000000002E-2</v>
      </c>
      <c r="G8" s="13">
        <f>'BAHAN+UPAH'!$F$70</f>
        <v>140000</v>
      </c>
      <c r="H8" s="158">
        <f>G8*F8</f>
        <v>4620</v>
      </c>
    </row>
    <row r="9" spans="1:8">
      <c r="A9" s="66"/>
      <c r="B9" s="89"/>
      <c r="C9" s="157"/>
      <c r="D9" s="89"/>
      <c r="E9" s="90"/>
      <c r="F9" s="92"/>
      <c r="G9" s="91"/>
      <c r="H9" s="158"/>
    </row>
    <row r="10" spans="1:8">
      <c r="A10" s="66"/>
      <c r="B10" s="164"/>
      <c r="C10" s="159"/>
      <c r="D10" s="159"/>
      <c r="E10" s="159"/>
      <c r="F10" s="160" t="s">
        <v>12</v>
      </c>
      <c r="G10" s="159"/>
      <c r="H10" s="161">
        <f>SUM(H8:H9)</f>
        <v>4620</v>
      </c>
    </row>
    <row r="11" spans="1:8">
      <c r="A11" s="66"/>
      <c r="B11" s="162" t="s">
        <v>13</v>
      </c>
      <c r="C11" s="163" t="s">
        <v>14</v>
      </c>
      <c r="D11" s="164"/>
      <c r="E11" s="164"/>
      <c r="F11" s="164"/>
      <c r="G11" s="164"/>
      <c r="H11" s="164"/>
    </row>
    <row r="12" spans="1:8">
      <c r="A12" s="66"/>
      <c r="B12" s="89"/>
      <c r="C12" s="158" t="s">
        <v>247</v>
      </c>
      <c r="D12" s="89"/>
      <c r="E12" s="89" t="s">
        <v>67</v>
      </c>
      <c r="F12" s="165">
        <v>10</v>
      </c>
      <c r="G12" s="158" t="e">
        <f>'BAHAN+UPAH'!#REF!</f>
        <v>#REF!</v>
      </c>
      <c r="H12" s="158" t="e">
        <f t="shared" ref="H12:H17" si="0">+G12*F12</f>
        <v>#REF!</v>
      </c>
    </row>
    <row r="13" spans="1:8">
      <c r="A13" s="66"/>
      <c r="B13" s="89"/>
      <c r="C13" s="158" t="s">
        <v>248</v>
      </c>
      <c r="D13" s="89"/>
      <c r="E13" s="89" t="s">
        <v>67</v>
      </c>
      <c r="F13" s="165">
        <v>10</v>
      </c>
      <c r="G13" s="158" t="e">
        <f>'BAHAN+UPAH'!#REF!</f>
        <v>#REF!</v>
      </c>
      <c r="H13" s="158" t="e">
        <f t="shared" si="0"/>
        <v>#REF!</v>
      </c>
    </row>
    <row r="14" spans="1:8">
      <c r="A14" s="66"/>
      <c r="B14" s="89"/>
      <c r="C14" s="158" t="s">
        <v>249</v>
      </c>
      <c r="D14" s="89"/>
      <c r="E14" s="89" t="s">
        <v>135</v>
      </c>
      <c r="F14" s="165">
        <v>1</v>
      </c>
      <c r="G14" s="158" t="e">
        <f>'BAHAN+UPAH'!#REF!</f>
        <v>#REF!</v>
      </c>
      <c r="H14" s="158" t="e">
        <f t="shared" si="0"/>
        <v>#REF!</v>
      </c>
    </row>
    <row r="15" spans="1:8">
      <c r="A15" s="66"/>
      <c r="B15" s="89"/>
      <c r="C15" s="158" t="s">
        <v>250</v>
      </c>
      <c r="D15" s="89"/>
      <c r="E15" s="89" t="s">
        <v>135</v>
      </c>
      <c r="F15" s="165">
        <v>4</v>
      </c>
      <c r="G15" s="158">
        <v>2000</v>
      </c>
      <c r="H15" s="158">
        <f t="shared" si="0"/>
        <v>8000</v>
      </c>
    </row>
    <row r="16" spans="1:8">
      <c r="A16" s="66"/>
      <c r="B16" s="89"/>
      <c r="C16" s="158" t="s">
        <v>251</v>
      </c>
      <c r="D16" s="89"/>
      <c r="E16" s="89" t="s">
        <v>135</v>
      </c>
      <c r="F16" s="165">
        <v>0.4</v>
      </c>
      <c r="G16" s="158" t="e">
        <f>'BAHAN+UPAH'!#REF!</f>
        <v>#REF!</v>
      </c>
      <c r="H16" s="158" t="e">
        <f t="shared" si="0"/>
        <v>#REF!</v>
      </c>
    </row>
    <row r="17" spans="1:8">
      <c r="A17" s="66"/>
      <c r="B17" s="89"/>
      <c r="C17" s="158" t="s">
        <v>252</v>
      </c>
      <c r="D17" s="89"/>
      <c r="E17" s="89" t="s">
        <v>135</v>
      </c>
      <c r="F17" s="165">
        <v>10</v>
      </c>
      <c r="G17" s="158" t="e">
        <f>'BAHAN+UPAH'!#REF!</f>
        <v>#REF!</v>
      </c>
      <c r="H17" s="158" t="e">
        <f t="shared" si="0"/>
        <v>#REF!</v>
      </c>
    </row>
    <row r="18" spans="1:8">
      <c r="A18" s="66"/>
      <c r="B18" s="89"/>
      <c r="C18" s="158"/>
      <c r="D18" s="89"/>
      <c r="E18" s="89"/>
      <c r="F18" s="165"/>
      <c r="G18" s="158"/>
      <c r="H18" s="158"/>
    </row>
    <row r="19" spans="1:8">
      <c r="A19" s="66"/>
      <c r="B19" s="164"/>
      <c r="C19" s="159"/>
      <c r="D19" s="159"/>
      <c r="E19" s="159"/>
      <c r="F19" s="938" t="s">
        <v>16</v>
      </c>
      <c r="G19" s="938"/>
      <c r="H19" s="161" t="e">
        <f>SUM(H16:H18)</f>
        <v>#REF!</v>
      </c>
    </row>
    <row r="20" spans="1:8">
      <c r="A20" s="66"/>
      <c r="B20" s="166" t="s">
        <v>17</v>
      </c>
      <c r="C20" s="167" t="s">
        <v>18</v>
      </c>
      <c r="D20" s="164"/>
      <c r="E20" s="164"/>
      <c r="F20" s="164"/>
      <c r="G20" s="164"/>
      <c r="H20" s="168"/>
    </row>
    <row r="21" spans="1:8">
      <c r="A21" s="66"/>
      <c r="B21" s="164"/>
      <c r="C21" s="158"/>
      <c r="D21" s="164"/>
      <c r="E21" s="164"/>
      <c r="F21" s="164"/>
      <c r="G21" s="164"/>
      <c r="H21" s="168"/>
    </row>
    <row r="22" spans="1:8">
      <c r="A22" s="66"/>
      <c r="B22" s="164"/>
      <c r="C22" s="158"/>
      <c r="D22" s="164"/>
      <c r="E22" s="164"/>
      <c r="F22" s="164"/>
      <c r="G22" s="164"/>
      <c r="H22" s="168"/>
    </row>
    <row r="23" spans="1:8">
      <c r="A23" s="66"/>
      <c r="B23" s="175"/>
      <c r="C23" s="159"/>
      <c r="D23" s="159"/>
      <c r="E23" s="159"/>
      <c r="F23" s="938" t="s">
        <v>19</v>
      </c>
      <c r="G23" s="938"/>
      <c r="H23" s="169">
        <v>0</v>
      </c>
    </row>
    <row r="24" spans="1:8">
      <c r="A24" s="66"/>
      <c r="B24" s="175"/>
      <c r="C24" s="175"/>
      <c r="D24" s="164"/>
      <c r="E24" s="164"/>
      <c r="F24" s="175"/>
      <c r="G24" s="164"/>
      <c r="H24" s="164"/>
    </row>
    <row r="25" spans="1:8">
      <c r="A25" s="66"/>
      <c r="B25" s="170" t="s">
        <v>20</v>
      </c>
      <c r="C25" s="939" t="s">
        <v>21</v>
      </c>
      <c r="D25" s="939"/>
      <c r="E25" s="939"/>
      <c r="F25" s="939"/>
      <c r="G25" s="939"/>
      <c r="H25" s="171" t="e">
        <f>H23+H19+H10</f>
        <v>#REF!</v>
      </c>
    </row>
    <row r="26" spans="1:8">
      <c r="A26" s="66"/>
      <c r="B26" s="170" t="s">
        <v>22</v>
      </c>
      <c r="C26" s="939" t="s">
        <v>43</v>
      </c>
      <c r="D26" s="939"/>
      <c r="E26" s="940"/>
      <c r="F26" s="28">
        <v>0.05</v>
      </c>
      <c r="G26" s="123" t="s">
        <v>44</v>
      </c>
      <c r="H26" s="172" t="e">
        <f>F26*H25</f>
        <v>#REF!</v>
      </c>
    </row>
    <row r="27" spans="1:8">
      <c r="A27" s="66"/>
      <c r="B27" s="173" t="s">
        <v>24</v>
      </c>
      <c r="C27" s="937" t="s">
        <v>45</v>
      </c>
      <c r="D27" s="937"/>
      <c r="E27" s="937"/>
      <c r="F27" s="937"/>
      <c r="G27" s="937"/>
      <c r="H27" s="174" t="e">
        <f>+H26+H25</f>
        <v>#REF!</v>
      </c>
    </row>
    <row r="28" spans="1:8">
      <c r="A28" s="66"/>
      <c r="B28" s="83"/>
      <c r="C28" s="84"/>
      <c r="D28" s="85"/>
      <c r="E28" s="85"/>
      <c r="F28" s="85"/>
      <c r="G28" s="85"/>
      <c r="H28" s="85"/>
    </row>
    <row r="29" spans="1:8">
      <c r="A29" s="185" t="s">
        <v>370</v>
      </c>
      <c r="C29" s="152" t="s">
        <v>253</v>
      </c>
      <c r="D29" s="153"/>
      <c r="E29" s="153"/>
      <c r="F29" s="153"/>
      <c r="G29" s="153"/>
      <c r="H29" s="153"/>
    </row>
    <row r="30" spans="1:8" ht="31.5">
      <c r="A30" s="66"/>
      <c r="B30" s="68" t="s">
        <v>0</v>
      </c>
      <c r="C30" s="68" t="s">
        <v>1</v>
      </c>
      <c r="D30" s="68" t="s">
        <v>2</v>
      </c>
      <c r="E30" s="68" t="s">
        <v>3</v>
      </c>
      <c r="F30" s="68" t="s">
        <v>4</v>
      </c>
      <c r="G30" s="69" t="s">
        <v>321</v>
      </c>
      <c r="H30" s="69" t="s">
        <v>322</v>
      </c>
    </row>
    <row r="31" spans="1:8">
      <c r="A31" s="66"/>
      <c r="B31" s="154" t="s">
        <v>5</v>
      </c>
      <c r="C31" s="155" t="s">
        <v>6</v>
      </c>
      <c r="D31" s="156"/>
      <c r="E31" s="156"/>
      <c r="F31" s="156"/>
      <c r="G31" s="156"/>
      <c r="H31" s="156"/>
    </row>
    <row r="32" spans="1:8">
      <c r="A32" s="66"/>
      <c r="B32" s="89"/>
      <c r="C32" s="194" t="s">
        <v>405</v>
      </c>
      <c r="D32" s="89" t="s">
        <v>8</v>
      </c>
      <c r="E32" s="90" t="s">
        <v>9</v>
      </c>
      <c r="F32" s="92">
        <v>0.16600000000000001</v>
      </c>
      <c r="G32" s="176" t="e">
        <f>'BAHAN+UPAH'!#REF!</f>
        <v>#REF!</v>
      </c>
      <c r="H32" s="158" t="e">
        <f>G32*F32</f>
        <v>#REF!</v>
      </c>
    </row>
    <row r="33" spans="1:8">
      <c r="A33" s="66"/>
      <c r="B33" s="89"/>
      <c r="C33" s="194" t="s">
        <v>446</v>
      </c>
      <c r="D33" s="89" t="s">
        <v>29</v>
      </c>
      <c r="E33" s="90" t="s">
        <v>9</v>
      </c>
      <c r="F33" s="92">
        <v>0.16600000000000001</v>
      </c>
      <c r="G33" s="176" t="e">
        <f>'BAHAN+UPAH'!#REF!</f>
        <v>#REF!</v>
      </c>
      <c r="H33" s="158" t="e">
        <f>G33*F33</f>
        <v>#REF!</v>
      </c>
    </row>
    <row r="34" spans="1:8">
      <c r="A34" s="66"/>
      <c r="B34" s="89"/>
      <c r="C34" s="188" t="s">
        <v>10</v>
      </c>
      <c r="D34" s="89" t="s">
        <v>31</v>
      </c>
      <c r="E34" s="90" t="s">
        <v>9</v>
      </c>
      <c r="F34" s="92">
        <v>3.3000000000000002E-2</v>
      </c>
      <c r="G34" s="13">
        <f>'BAHAN+UPAH'!$F$70</f>
        <v>140000</v>
      </c>
      <c r="H34" s="158">
        <f>G34*F34</f>
        <v>4620</v>
      </c>
    </row>
    <row r="35" spans="1:8">
      <c r="A35" s="66"/>
      <c r="B35" s="89"/>
      <c r="C35" s="157"/>
      <c r="D35" s="89"/>
      <c r="E35" s="90"/>
      <c r="F35" s="92"/>
      <c r="G35" s="91"/>
      <c r="H35" s="158"/>
    </row>
    <row r="36" spans="1:8">
      <c r="A36" s="66"/>
      <c r="B36" s="164"/>
      <c r="C36" s="159"/>
      <c r="D36" s="159"/>
      <c r="E36" s="159"/>
      <c r="F36" s="160" t="s">
        <v>12</v>
      </c>
      <c r="G36" s="159"/>
      <c r="H36" s="161">
        <f>SUM(H34:H35)</f>
        <v>4620</v>
      </c>
    </row>
    <row r="37" spans="1:8">
      <c r="A37" s="66"/>
      <c r="B37" s="162" t="s">
        <v>13</v>
      </c>
      <c r="C37" s="163" t="s">
        <v>14</v>
      </c>
      <c r="D37" s="164"/>
      <c r="E37" s="164"/>
      <c r="F37" s="164"/>
      <c r="G37" s="164"/>
      <c r="H37" s="164"/>
    </row>
    <row r="38" spans="1:8">
      <c r="A38" s="66"/>
      <c r="B38" s="89"/>
      <c r="C38" s="158" t="s">
        <v>254</v>
      </c>
      <c r="D38" s="89"/>
      <c r="E38" s="89" t="s">
        <v>67</v>
      </c>
      <c r="F38" s="165">
        <v>12</v>
      </c>
      <c r="G38" s="158" t="e">
        <f>G12</f>
        <v>#REF!</v>
      </c>
      <c r="H38" s="158" t="e">
        <f t="shared" ref="H38:H43" si="1">+G38*F38</f>
        <v>#REF!</v>
      </c>
    </row>
    <row r="39" spans="1:8">
      <c r="A39" s="66"/>
      <c r="B39" s="89"/>
      <c r="C39" s="158" t="s">
        <v>248</v>
      </c>
      <c r="D39" s="89"/>
      <c r="E39" s="89" t="s">
        <v>67</v>
      </c>
      <c r="F39" s="165">
        <v>12</v>
      </c>
      <c r="G39" s="158" t="e">
        <f t="shared" ref="G39:G43" si="2">G13</f>
        <v>#REF!</v>
      </c>
      <c r="H39" s="158" t="e">
        <f t="shared" si="1"/>
        <v>#REF!</v>
      </c>
    </row>
    <row r="40" spans="1:8">
      <c r="A40" s="66"/>
      <c r="B40" s="89"/>
      <c r="C40" s="158" t="s">
        <v>249</v>
      </c>
      <c r="D40" s="89"/>
      <c r="E40" s="89" t="s">
        <v>135</v>
      </c>
      <c r="F40" s="165">
        <v>1</v>
      </c>
      <c r="G40" s="158" t="e">
        <f t="shared" si="2"/>
        <v>#REF!</v>
      </c>
      <c r="H40" s="158" t="e">
        <f t="shared" si="1"/>
        <v>#REF!</v>
      </c>
    </row>
    <row r="41" spans="1:8">
      <c r="A41" s="66"/>
      <c r="B41" s="89"/>
      <c r="C41" s="158" t="s">
        <v>250</v>
      </c>
      <c r="D41" s="89"/>
      <c r="E41" s="89" t="s">
        <v>135</v>
      </c>
      <c r="F41" s="165">
        <v>4</v>
      </c>
      <c r="G41" s="158">
        <f t="shared" si="2"/>
        <v>2000</v>
      </c>
      <c r="H41" s="158">
        <f t="shared" si="1"/>
        <v>8000</v>
      </c>
    </row>
    <row r="42" spans="1:8">
      <c r="A42" s="66"/>
      <c r="B42" s="89"/>
      <c r="C42" s="158" t="s">
        <v>251</v>
      </c>
      <c r="D42" s="89"/>
      <c r="E42" s="89" t="s">
        <v>135</v>
      </c>
      <c r="F42" s="165">
        <v>0.4</v>
      </c>
      <c r="G42" s="158" t="e">
        <f t="shared" si="2"/>
        <v>#REF!</v>
      </c>
      <c r="H42" s="158" t="e">
        <f t="shared" si="1"/>
        <v>#REF!</v>
      </c>
    </row>
    <row r="43" spans="1:8">
      <c r="A43" s="66"/>
      <c r="B43" s="89"/>
      <c r="C43" s="158" t="s">
        <v>252</v>
      </c>
      <c r="D43" s="89"/>
      <c r="E43" s="89" t="s">
        <v>135</v>
      </c>
      <c r="F43" s="165">
        <v>12</v>
      </c>
      <c r="G43" s="158" t="e">
        <f t="shared" si="2"/>
        <v>#REF!</v>
      </c>
      <c r="H43" s="158" t="e">
        <f t="shared" si="1"/>
        <v>#REF!</v>
      </c>
    </row>
    <row r="44" spans="1:8">
      <c r="A44" s="66"/>
      <c r="B44" s="89"/>
      <c r="C44" s="158"/>
      <c r="D44" s="89"/>
      <c r="E44" s="89"/>
      <c r="F44" s="165"/>
      <c r="G44" s="158"/>
      <c r="H44" s="158"/>
    </row>
    <row r="45" spans="1:8">
      <c r="A45" s="66"/>
      <c r="B45" s="164"/>
      <c r="C45" s="159"/>
      <c r="D45" s="159"/>
      <c r="E45" s="159"/>
      <c r="F45" s="938" t="s">
        <v>16</v>
      </c>
      <c r="G45" s="938"/>
      <c r="H45" s="161" t="e">
        <f>SUM(H42:H44)</f>
        <v>#REF!</v>
      </c>
    </row>
    <row r="46" spans="1:8">
      <c r="A46" s="66"/>
      <c r="B46" s="166" t="s">
        <v>17</v>
      </c>
      <c r="C46" s="167" t="s">
        <v>18</v>
      </c>
      <c r="D46" s="164"/>
      <c r="E46" s="164"/>
      <c r="F46" s="164"/>
      <c r="G46" s="164"/>
      <c r="H46" s="168"/>
    </row>
    <row r="47" spans="1:8">
      <c r="A47" s="66"/>
      <c r="B47" s="164"/>
      <c r="C47" s="158"/>
      <c r="D47" s="164"/>
      <c r="E47" s="164"/>
      <c r="F47" s="164"/>
      <c r="G47" s="164"/>
      <c r="H47" s="168"/>
    </row>
    <row r="48" spans="1:8">
      <c r="A48" s="66"/>
      <c r="B48" s="164"/>
      <c r="C48" s="158"/>
      <c r="D48" s="164"/>
      <c r="E48" s="164"/>
      <c r="F48" s="164"/>
      <c r="G48" s="164"/>
      <c r="H48" s="168"/>
    </row>
    <row r="49" spans="1:8">
      <c r="A49" s="66"/>
      <c r="B49" s="175"/>
      <c r="C49" s="159"/>
      <c r="D49" s="159"/>
      <c r="E49" s="159"/>
      <c r="F49" s="938" t="s">
        <v>19</v>
      </c>
      <c r="G49" s="938"/>
      <c r="H49" s="169">
        <v>0</v>
      </c>
    </row>
    <row r="50" spans="1:8">
      <c r="A50" s="66"/>
      <c r="B50" s="175"/>
      <c r="C50" s="175"/>
      <c r="D50" s="164"/>
      <c r="E50" s="164"/>
      <c r="F50" s="175"/>
      <c r="G50" s="164"/>
      <c r="H50" s="164"/>
    </row>
    <row r="51" spans="1:8">
      <c r="A51" s="66"/>
      <c r="B51" s="170" t="s">
        <v>20</v>
      </c>
      <c r="C51" s="939" t="s">
        <v>21</v>
      </c>
      <c r="D51" s="939"/>
      <c r="E51" s="939"/>
      <c r="F51" s="939"/>
      <c r="G51" s="939"/>
      <c r="H51" s="171" t="e">
        <f>H49+H45+H36</f>
        <v>#REF!</v>
      </c>
    </row>
    <row r="52" spans="1:8">
      <c r="A52" s="66"/>
      <c r="B52" s="170" t="s">
        <v>22</v>
      </c>
      <c r="C52" s="939" t="s">
        <v>43</v>
      </c>
      <c r="D52" s="939"/>
      <c r="E52" s="940"/>
      <c r="F52" s="28">
        <v>0.05</v>
      </c>
      <c r="G52" s="123" t="s">
        <v>44</v>
      </c>
      <c r="H52" s="172" t="e">
        <f>F52*H51</f>
        <v>#REF!</v>
      </c>
    </row>
    <row r="53" spans="1:8">
      <c r="A53" s="66"/>
      <c r="B53" s="173" t="s">
        <v>24</v>
      </c>
      <c r="C53" s="937" t="s">
        <v>45</v>
      </c>
      <c r="D53" s="937"/>
      <c r="E53" s="937"/>
      <c r="F53" s="937"/>
      <c r="G53" s="937"/>
      <c r="H53" s="174" t="e">
        <f>+H52+H51</f>
        <v>#REF!</v>
      </c>
    </row>
    <row r="54" spans="1:8">
      <c r="A54" s="66"/>
      <c r="B54" s="177"/>
      <c r="C54" s="315"/>
      <c r="D54" s="315"/>
      <c r="E54" s="315"/>
      <c r="F54" s="315"/>
      <c r="G54" s="315"/>
      <c r="H54" s="178"/>
    </row>
    <row r="55" spans="1:8">
      <c r="A55" s="185" t="s">
        <v>379</v>
      </c>
      <c r="B55" s="153"/>
      <c r="C55" s="185" t="s">
        <v>350</v>
      </c>
      <c r="D55" s="185"/>
      <c r="E55" s="185"/>
      <c r="F55" s="186"/>
      <c r="G55" s="187"/>
      <c r="H55" s="188"/>
    </row>
    <row r="56" spans="1:8">
      <c r="A56" s="153"/>
      <c r="B56" s="185"/>
      <c r="C56" s="185"/>
      <c r="D56" s="185"/>
      <c r="E56" s="185"/>
      <c r="F56" s="186"/>
      <c r="G56" s="187"/>
      <c r="H56" s="188"/>
    </row>
    <row r="57" spans="1:8" ht="31.5">
      <c r="A57" s="153"/>
      <c r="B57" s="68" t="s">
        <v>0</v>
      </c>
      <c r="C57" s="68" t="s">
        <v>1</v>
      </c>
      <c r="D57" s="68" t="s">
        <v>2</v>
      </c>
      <c r="E57" s="68" t="s">
        <v>3</v>
      </c>
      <c r="F57" s="68" t="s">
        <v>4</v>
      </c>
      <c r="G57" s="69" t="s">
        <v>321</v>
      </c>
      <c r="H57" s="69" t="s">
        <v>322</v>
      </c>
    </row>
    <row r="58" spans="1:8">
      <c r="A58" s="153"/>
      <c r="B58" s="189" t="s">
        <v>48</v>
      </c>
      <c r="C58" s="190" t="s">
        <v>6</v>
      </c>
      <c r="D58" s="190"/>
      <c r="E58" s="190"/>
      <c r="F58" s="191"/>
      <c r="G58" s="192"/>
      <c r="H58" s="191"/>
    </row>
    <row r="59" spans="1:8">
      <c r="A59" s="153"/>
      <c r="B59" s="193"/>
      <c r="C59" s="194" t="s">
        <v>7</v>
      </c>
      <c r="D59" s="272" t="s">
        <v>8</v>
      </c>
      <c r="E59" s="193" t="s">
        <v>9</v>
      </c>
      <c r="F59" s="196">
        <v>0.05</v>
      </c>
      <c r="G59" s="13">
        <f>'BAHAN+UPAH'!$F$65</f>
        <v>85000</v>
      </c>
      <c r="H59" s="197">
        <f>G59*F59</f>
        <v>4250</v>
      </c>
    </row>
    <row r="60" spans="1:8">
      <c r="A60" s="153"/>
      <c r="B60" s="198"/>
      <c r="C60" s="194" t="s">
        <v>351</v>
      </c>
      <c r="D60" s="272" t="s">
        <v>207</v>
      </c>
      <c r="E60" s="193" t="s">
        <v>9</v>
      </c>
      <c r="F60" s="196">
        <v>0.5</v>
      </c>
      <c r="G60" s="197" t="e">
        <f>'BAHAN+UPAH'!#REF!</f>
        <v>#REF!</v>
      </c>
      <c r="H60" s="197" t="e">
        <f>G60*F60</f>
        <v>#REF!</v>
      </c>
    </row>
    <row r="61" spans="1:8">
      <c r="A61" s="153"/>
      <c r="B61" s="198"/>
      <c r="C61" s="194" t="s">
        <v>212</v>
      </c>
      <c r="D61" s="272" t="s">
        <v>208</v>
      </c>
      <c r="E61" s="193" t="s">
        <v>9</v>
      </c>
      <c r="F61" s="196">
        <v>0.05</v>
      </c>
      <c r="G61" s="197" t="e">
        <f>'BAHAN+UPAH'!#REF!</f>
        <v>#REF!</v>
      </c>
      <c r="H61" s="197" t="e">
        <f>G61*F61</f>
        <v>#REF!</v>
      </c>
    </row>
    <row r="62" spans="1:8">
      <c r="A62" s="153"/>
      <c r="B62" s="199"/>
      <c r="C62" s="200"/>
      <c r="D62" s="201"/>
      <c r="E62" s="93"/>
      <c r="F62" s="201"/>
      <c r="G62" s="202" t="s">
        <v>49</v>
      </c>
      <c r="H62" s="203" t="e">
        <f>SUM(H59:H61)</f>
        <v>#REF!</v>
      </c>
    </row>
    <row r="63" spans="1:8">
      <c r="A63" s="153"/>
      <c r="B63" s="189" t="s">
        <v>50</v>
      </c>
      <c r="C63" s="190" t="s">
        <v>14</v>
      </c>
      <c r="D63" s="204"/>
      <c r="E63" s="205"/>
      <c r="F63" s="206"/>
      <c r="G63" s="207"/>
      <c r="H63" s="207"/>
    </row>
    <row r="64" spans="1:8">
      <c r="A64" s="153"/>
      <c r="B64" s="208"/>
      <c r="C64" s="209" t="s">
        <v>352</v>
      </c>
      <c r="D64" s="210"/>
      <c r="E64" s="211" t="s">
        <v>161</v>
      </c>
      <c r="F64" s="212">
        <v>15</v>
      </c>
      <c r="G64" s="213" t="e">
        <f>G38</f>
        <v>#REF!</v>
      </c>
      <c r="H64" s="197" t="e">
        <f>G64*F64</f>
        <v>#REF!</v>
      </c>
    </row>
    <row r="65" spans="1:8">
      <c r="A65" s="153"/>
      <c r="B65" s="208"/>
      <c r="C65" s="209" t="s">
        <v>353</v>
      </c>
      <c r="D65" s="210"/>
      <c r="E65" s="211" t="s">
        <v>218</v>
      </c>
      <c r="F65" s="212">
        <v>1.2</v>
      </c>
      <c r="G65" s="213" t="e">
        <f>'BAHAN+UPAH'!#REF!</f>
        <v>#REF!</v>
      </c>
      <c r="H65" s="197" t="e">
        <f>G65*F65</f>
        <v>#REF!</v>
      </c>
    </row>
    <row r="66" spans="1:8">
      <c r="A66" s="153"/>
      <c r="B66" s="208"/>
      <c r="C66" s="209" t="s">
        <v>354</v>
      </c>
      <c r="D66" s="210"/>
      <c r="E66" s="211" t="s">
        <v>135</v>
      </c>
      <c r="F66" s="212">
        <v>1</v>
      </c>
      <c r="G66" s="213" t="e">
        <f>'BAHAN+UPAH'!#REF!</f>
        <v>#REF!</v>
      </c>
      <c r="H66" s="197" t="e">
        <f>G66*F66</f>
        <v>#REF!</v>
      </c>
    </row>
    <row r="67" spans="1:8">
      <c r="A67" s="153"/>
      <c r="B67" s="214"/>
      <c r="C67" s="215"/>
      <c r="D67" s="216"/>
      <c r="E67" s="217"/>
      <c r="F67" s="218"/>
      <c r="G67" s="202" t="s">
        <v>16</v>
      </c>
      <c r="H67" s="203" t="e">
        <f>SUM(H64:H66)</f>
        <v>#REF!</v>
      </c>
    </row>
    <row r="68" spans="1:8">
      <c r="A68" s="153"/>
      <c r="B68" s="219" t="s">
        <v>53</v>
      </c>
      <c r="C68" s="220" t="s">
        <v>18</v>
      </c>
      <c r="D68" s="221"/>
      <c r="E68" s="222"/>
      <c r="F68" s="223"/>
      <c r="G68" s="224"/>
      <c r="H68" s="213"/>
    </row>
    <row r="69" spans="1:8">
      <c r="A69" s="153"/>
      <c r="B69" s="225"/>
      <c r="C69" s="226"/>
      <c r="D69" s="225"/>
      <c r="E69" s="227"/>
      <c r="F69" s="228"/>
      <c r="G69" s="229"/>
      <c r="H69" s="230"/>
    </row>
    <row r="70" spans="1:8">
      <c r="A70" s="153"/>
      <c r="B70" s="214"/>
      <c r="C70" s="231"/>
      <c r="D70" s="216"/>
      <c r="E70" s="217"/>
      <c r="F70" s="218"/>
      <c r="G70" s="202" t="s">
        <v>19</v>
      </c>
      <c r="H70" s="203">
        <v>0</v>
      </c>
    </row>
    <row r="71" spans="1:8">
      <c r="A71" s="153"/>
      <c r="B71" s="232" t="s">
        <v>55</v>
      </c>
      <c r="C71" s="233" t="s">
        <v>21</v>
      </c>
      <c r="D71" s="216"/>
      <c r="E71" s="217"/>
      <c r="F71" s="218"/>
      <c r="G71" s="202"/>
      <c r="H71" s="203" t="e">
        <f>H62+H67+H70</f>
        <v>#REF!</v>
      </c>
    </row>
    <row r="72" spans="1:8">
      <c r="A72" s="153"/>
      <c r="B72" s="232" t="s">
        <v>56</v>
      </c>
      <c r="C72" s="233" t="s">
        <v>339</v>
      </c>
      <c r="D72" s="216"/>
      <c r="E72" s="217"/>
      <c r="F72" s="28">
        <v>0.05</v>
      </c>
      <c r="G72" s="123" t="s">
        <v>44</v>
      </c>
      <c r="H72" s="172" t="e">
        <f>F72*H71</f>
        <v>#REF!</v>
      </c>
    </row>
    <row r="73" spans="1:8">
      <c r="A73" s="153"/>
      <c r="B73" s="232" t="s">
        <v>57</v>
      </c>
      <c r="C73" s="233" t="s">
        <v>45</v>
      </c>
      <c r="D73" s="216"/>
      <c r="E73" s="217"/>
      <c r="F73" s="218"/>
      <c r="G73" s="202"/>
      <c r="H73" s="203" t="e">
        <f>SUM(H71:H72)</f>
        <v>#REF!</v>
      </c>
    </row>
    <row r="74" spans="1:8">
      <c r="A74" s="153"/>
      <c r="B74" s="153"/>
      <c r="C74" s="182"/>
      <c r="D74" s="183"/>
      <c r="E74" s="153"/>
      <c r="F74" s="184"/>
      <c r="G74" s="184"/>
      <c r="H74" s="153"/>
    </row>
    <row r="75" spans="1:8">
      <c r="A75" s="185" t="s">
        <v>543</v>
      </c>
      <c r="B75" s="153"/>
      <c r="C75" s="185" t="s">
        <v>355</v>
      </c>
      <c r="D75" s="185"/>
      <c r="E75" s="185"/>
      <c r="F75" s="186"/>
      <c r="G75" s="187"/>
      <c r="H75" s="188"/>
    </row>
    <row r="76" spans="1:8">
      <c r="A76" s="153"/>
      <c r="B76" s="185"/>
      <c r="C76" s="185"/>
      <c r="D76" s="185"/>
      <c r="E76" s="185"/>
      <c r="F76" s="186"/>
      <c r="G76" s="187"/>
      <c r="H76" s="188"/>
    </row>
    <row r="77" spans="1:8" ht="31.5">
      <c r="A77" s="153"/>
      <c r="B77" s="68" t="s">
        <v>0</v>
      </c>
      <c r="C77" s="68" t="s">
        <v>1</v>
      </c>
      <c r="D77" s="68" t="s">
        <v>2</v>
      </c>
      <c r="E77" s="68" t="s">
        <v>3</v>
      </c>
      <c r="F77" s="68" t="s">
        <v>4</v>
      </c>
      <c r="G77" s="69" t="s">
        <v>321</v>
      </c>
      <c r="H77" s="69" t="s">
        <v>322</v>
      </c>
    </row>
    <row r="78" spans="1:8">
      <c r="A78" s="153"/>
      <c r="B78" s="189" t="s">
        <v>48</v>
      </c>
      <c r="C78" s="190" t="s">
        <v>6</v>
      </c>
      <c r="D78" s="190"/>
      <c r="E78" s="190"/>
      <c r="F78" s="191"/>
      <c r="G78" s="192"/>
      <c r="H78" s="191"/>
    </row>
    <row r="79" spans="1:8">
      <c r="A79" s="153"/>
      <c r="B79" s="193"/>
      <c r="C79" s="194" t="s">
        <v>7</v>
      </c>
      <c r="D79" s="195" t="s">
        <v>8</v>
      </c>
      <c r="E79" s="193" t="s">
        <v>9</v>
      </c>
      <c r="F79" s="196">
        <v>0.05</v>
      </c>
      <c r="G79" s="197">
        <f>G59</f>
        <v>85000</v>
      </c>
      <c r="H79" s="197">
        <f>G79*F79</f>
        <v>4250</v>
      </c>
    </row>
    <row r="80" spans="1:8">
      <c r="A80" s="153"/>
      <c r="B80" s="198"/>
      <c r="C80" s="194" t="s">
        <v>351</v>
      </c>
      <c r="D80" s="195" t="s">
        <v>29</v>
      </c>
      <c r="E80" s="193" t="s">
        <v>9</v>
      </c>
      <c r="F80" s="196">
        <v>0.5</v>
      </c>
      <c r="G80" s="197" t="e">
        <f>G60</f>
        <v>#REF!</v>
      </c>
      <c r="H80" s="197" t="e">
        <f>G80*F80</f>
        <v>#REF!</v>
      </c>
    </row>
    <row r="81" spans="1:8">
      <c r="A81" s="153"/>
      <c r="B81" s="198"/>
      <c r="C81" s="194" t="s">
        <v>212</v>
      </c>
      <c r="D81" s="195" t="s">
        <v>31</v>
      </c>
      <c r="E81" s="193" t="s">
        <v>9</v>
      </c>
      <c r="F81" s="196">
        <v>0.05</v>
      </c>
      <c r="G81" s="197" t="e">
        <f>G61</f>
        <v>#REF!</v>
      </c>
      <c r="H81" s="197" t="e">
        <f>G81*F81</f>
        <v>#REF!</v>
      </c>
    </row>
    <row r="82" spans="1:8">
      <c r="A82" s="153"/>
      <c r="B82" s="199"/>
      <c r="C82" s="200"/>
      <c r="D82" s="201"/>
      <c r="E82" s="93"/>
      <c r="F82" s="201"/>
      <c r="G82" s="202" t="s">
        <v>49</v>
      </c>
      <c r="H82" s="203" t="e">
        <f>SUM(H79:H81)</f>
        <v>#REF!</v>
      </c>
    </row>
    <row r="83" spans="1:8">
      <c r="A83" s="153"/>
      <c r="B83" s="189" t="s">
        <v>50</v>
      </c>
      <c r="C83" s="190" t="s">
        <v>14</v>
      </c>
      <c r="D83" s="204"/>
      <c r="E83" s="205"/>
      <c r="F83" s="206"/>
      <c r="G83" s="207"/>
      <c r="H83" s="207"/>
    </row>
    <row r="84" spans="1:8">
      <c r="A84" s="153"/>
      <c r="B84" s="208"/>
      <c r="C84" s="209" t="s">
        <v>352</v>
      </c>
      <c r="D84" s="210"/>
      <c r="E84" s="211" t="s">
        <v>161</v>
      </c>
      <c r="F84" s="212">
        <v>15</v>
      </c>
      <c r="G84" s="213" t="e">
        <f>G64</f>
        <v>#REF!</v>
      </c>
      <c r="H84" s="197" t="e">
        <f>G84*F84</f>
        <v>#REF!</v>
      </c>
    </row>
    <row r="85" spans="1:8">
      <c r="A85" s="153"/>
      <c r="B85" s="208"/>
      <c r="C85" s="209" t="s">
        <v>353</v>
      </c>
      <c r="D85" s="210"/>
      <c r="E85" s="211" t="s">
        <v>218</v>
      </c>
      <c r="F85" s="212">
        <v>1.2</v>
      </c>
      <c r="G85" s="213" t="e">
        <f>'BAHAN+UPAH'!#REF!</f>
        <v>#REF!</v>
      </c>
      <c r="H85" s="197" t="e">
        <f>G85*F85</f>
        <v>#REF!</v>
      </c>
    </row>
    <row r="86" spans="1:8">
      <c r="A86" s="153"/>
      <c r="B86" s="208"/>
      <c r="C86" s="209" t="s">
        <v>356</v>
      </c>
      <c r="D86" s="210"/>
      <c r="E86" s="211" t="s">
        <v>135</v>
      </c>
      <c r="F86" s="212">
        <v>1</v>
      </c>
      <c r="G86" s="213" t="e">
        <f>'BAHAN+UPAH'!#REF!</f>
        <v>#REF!</v>
      </c>
      <c r="H86" s="197" t="e">
        <f>G86*F86</f>
        <v>#REF!</v>
      </c>
    </row>
    <row r="87" spans="1:8">
      <c r="A87" s="153"/>
      <c r="B87" s="214"/>
      <c r="C87" s="215"/>
      <c r="D87" s="216"/>
      <c r="E87" s="217"/>
      <c r="F87" s="218"/>
      <c r="G87" s="202" t="s">
        <v>16</v>
      </c>
      <c r="H87" s="203" t="e">
        <f>SUM(H84:H86)</f>
        <v>#REF!</v>
      </c>
    </row>
    <row r="88" spans="1:8">
      <c r="A88" s="153"/>
      <c r="B88" s="219" t="s">
        <v>53</v>
      </c>
      <c r="C88" s="220" t="s">
        <v>18</v>
      </c>
      <c r="D88" s="221"/>
      <c r="E88" s="222"/>
      <c r="F88" s="223"/>
      <c r="G88" s="224"/>
      <c r="H88" s="213"/>
    </row>
    <row r="89" spans="1:8">
      <c r="A89" s="153"/>
      <c r="B89" s="225"/>
      <c r="C89" s="226"/>
      <c r="D89" s="225"/>
      <c r="E89" s="227"/>
      <c r="F89" s="228"/>
      <c r="G89" s="229"/>
      <c r="H89" s="230"/>
    </row>
    <row r="90" spans="1:8">
      <c r="A90" s="153"/>
      <c r="B90" s="214"/>
      <c r="C90" s="231"/>
      <c r="D90" s="216"/>
      <c r="E90" s="217"/>
      <c r="F90" s="218"/>
      <c r="G90" s="202" t="s">
        <v>19</v>
      </c>
      <c r="H90" s="203">
        <v>0</v>
      </c>
    </row>
    <row r="91" spans="1:8">
      <c r="A91" s="153"/>
      <c r="B91" s="232" t="s">
        <v>55</v>
      </c>
      <c r="C91" s="233" t="s">
        <v>21</v>
      </c>
      <c r="D91" s="216"/>
      <c r="E91" s="217"/>
      <c r="F91" s="218"/>
      <c r="G91" s="202"/>
      <c r="H91" s="203" t="e">
        <f>H82+H87+H90</f>
        <v>#REF!</v>
      </c>
    </row>
    <row r="92" spans="1:8">
      <c r="A92" s="153"/>
      <c r="B92" s="232" t="s">
        <v>56</v>
      </c>
      <c r="C92" s="233" t="s">
        <v>339</v>
      </c>
      <c r="D92" s="216"/>
      <c r="E92" s="217"/>
      <c r="F92" s="28">
        <v>0.05</v>
      </c>
      <c r="G92" s="123" t="s">
        <v>44</v>
      </c>
      <c r="H92" s="172" t="e">
        <f>F92*H91</f>
        <v>#REF!</v>
      </c>
    </row>
    <row r="93" spans="1:8">
      <c r="A93" s="153"/>
      <c r="B93" s="232" t="s">
        <v>57</v>
      </c>
      <c r="C93" s="233" t="s">
        <v>45</v>
      </c>
      <c r="D93" s="216"/>
      <c r="E93" s="217"/>
      <c r="F93" s="218"/>
      <c r="G93" s="202"/>
      <c r="H93" s="203" t="e">
        <f>SUM(H91:H92)</f>
        <v>#REF!</v>
      </c>
    </row>
    <row r="94" spans="1:8">
      <c r="A94" s="153"/>
      <c r="B94" s="153"/>
      <c r="C94" s="182"/>
      <c r="D94" s="183"/>
      <c r="E94" s="153"/>
      <c r="F94" s="184"/>
      <c r="G94" s="184"/>
      <c r="H94" s="153"/>
    </row>
    <row r="95" spans="1:8">
      <c r="A95" s="185" t="s">
        <v>407</v>
      </c>
      <c r="B95" s="153"/>
      <c r="C95" s="185" t="s">
        <v>362</v>
      </c>
      <c r="D95" s="185"/>
      <c r="E95" s="185"/>
      <c r="F95" s="186"/>
      <c r="G95" s="187"/>
      <c r="H95" s="188"/>
    </row>
    <row r="96" spans="1:8">
      <c r="A96" s="153"/>
      <c r="B96" s="185"/>
      <c r="C96" s="185"/>
      <c r="D96" s="185"/>
      <c r="E96" s="185"/>
      <c r="F96" s="186"/>
      <c r="G96" s="187"/>
      <c r="H96" s="188"/>
    </row>
    <row r="97" spans="1:8" ht="31.5">
      <c r="A97" s="153"/>
      <c r="B97" s="68" t="s">
        <v>0</v>
      </c>
      <c r="C97" s="68" t="s">
        <v>1</v>
      </c>
      <c r="D97" s="68" t="s">
        <v>2</v>
      </c>
      <c r="E97" s="68" t="s">
        <v>3</v>
      </c>
      <c r="F97" s="68" t="s">
        <v>4</v>
      </c>
      <c r="G97" s="69" t="s">
        <v>321</v>
      </c>
      <c r="H97" s="69" t="s">
        <v>322</v>
      </c>
    </row>
    <row r="98" spans="1:8">
      <c r="A98" s="153"/>
      <c r="B98" s="189" t="s">
        <v>48</v>
      </c>
      <c r="C98" s="190" t="s">
        <v>6</v>
      </c>
      <c r="D98" s="190"/>
      <c r="E98" s="190"/>
      <c r="F98" s="191"/>
      <c r="G98" s="192"/>
      <c r="H98" s="191"/>
    </row>
    <row r="99" spans="1:8">
      <c r="A99" s="153"/>
      <c r="B99" s="193"/>
      <c r="C99" s="194" t="s">
        <v>7</v>
      </c>
      <c r="D99" s="195" t="s">
        <v>8</v>
      </c>
      <c r="E99" s="193" t="s">
        <v>9</v>
      </c>
      <c r="F99" s="196">
        <v>0.05</v>
      </c>
      <c r="G99" s="197">
        <f>G59</f>
        <v>85000</v>
      </c>
      <c r="H99" s="197">
        <f>G99*F99</f>
        <v>4250</v>
      </c>
    </row>
    <row r="100" spans="1:8">
      <c r="A100" s="153"/>
      <c r="B100" s="198"/>
      <c r="C100" s="194" t="s">
        <v>351</v>
      </c>
      <c r="D100" s="195" t="s">
        <v>29</v>
      </c>
      <c r="E100" s="193" t="s">
        <v>9</v>
      </c>
      <c r="F100" s="196">
        <v>0.5</v>
      </c>
      <c r="G100" s="197" t="e">
        <f>G60</f>
        <v>#REF!</v>
      </c>
      <c r="H100" s="197" t="e">
        <f>G100*F100</f>
        <v>#REF!</v>
      </c>
    </row>
    <row r="101" spans="1:8">
      <c r="A101" s="153"/>
      <c r="B101" s="198"/>
      <c r="C101" s="194" t="s">
        <v>212</v>
      </c>
      <c r="D101" s="195" t="s">
        <v>31</v>
      </c>
      <c r="E101" s="193" t="s">
        <v>9</v>
      </c>
      <c r="F101" s="196">
        <v>0.05</v>
      </c>
      <c r="G101" s="197" t="e">
        <f>G61</f>
        <v>#REF!</v>
      </c>
      <c r="H101" s="197" t="e">
        <f>G101*F101</f>
        <v>#REF!</v>
      </c>
    </row>
    <row r="102" spans="1:8">
      <c r="A102" s="153"/>
      <c r="B102" s="199"/>
      <c r="C102" s="200"/>
      <c r="D102" s="201"/>
      <c r="E102" s="93"/>
      <c r="F102" s="201"/>
      <c r="G102" s="202" t="s">
        <v>49</v>
      </c>
      <c r="H102" s="203" t="e">
        <f>SUM(H99:H101)</f>
        <v>#REF!</v>
      </c>
    </row>
    <row r="103" spans="1:8">
      <c r="A103" s="153"/>
      <c r="B103" s="189" t="s">
        <v>50</v>
      </c>
      <c r="C103" s="190" t="s">
        <v>14</v>
      </c>
      <c r="D103" s="204"/>
      <c r="E103" s="205"/>
      <c r="F103" s="206"/>
      <c r="G103" s="207"/>
      <c r="H103" s="207"/>
    </row>
    <row r="104" spans="1:8">
      <c r="A104" s="153"/>
      <c r="B104" s="208"/>
      <c r="C104" s="209" t="s">
        <v>363</v>
      </c>
      <c r="D104" s="210"/>
      <c r="E104" s="211" t="s">
        <v>161</v>
      </c>
      <c r="F104" s="212">
        <v>15</v>
      </c>
      <c r="G104" s="213" t="e">
        <f>'BAHAN+UPAH'!#REF!</f>
        <v>#REF!</v>
      </c>
      <c r="H104" s="197" t="e">
        <f>G104*F104</f>
        <v>#REF!</v>
      </c>
    </row>
    <row r="105" spans="1:8">
      <c r="A105" s="153"/>
      <c r="B105" s="208"/>
      <c r="C105" s="209" t="s">
        <v>353</v>
      </c>
      <c r="D105" s="210"/>
      <c r="E105" s="211" t="s">
        <v>218</v>
      </c>
      <c r="F105" s="212">
        <v>1.2</v>
      </c>
      <c r="G105" s="213" t="e">
        <f>G85</f>
        <v>#REF!</v>
      </c>
      <c r="H105" s="197" t="e">
        <f>G105*F105</f>
        <v>#REF!</v>
      </c>
    </row>
    <row r="106" spans="1:8">
      <c r="A106" s="153"/>
      <c r="B106" s="240"/>
      <c r="C106" s="241" t="s">
        <v>364</v>
      </c>
      <c r="D106" s="242"/>
      <c r="E106" s="243" t="s">
        <v>181</v>
      </c>
      <c r="F106" s="244">
        <v>1</v>
      </c>
      <c r="G106" s="245" t="e">
        <f>'BAHAN+UPAH'!#REF!</f>
        <v>#REF!</v>
      </c>
      <c r="H106" s="245" t="e">
        <f>F106*G106</f>
        <v>#REF!</v>
      </c>
    </row>
    <row r="107" spans="1:8">
      <c r="A107" s="153"/>
      <c r="B107" s="214"/>
      <c r="C107" s="215"/>
      <c r="D107" s="216"/>
      <c r="E107" s="217"/>
      <c r="F107" s="218"/>
      <c r="G107" s="202" t="s">
        <v>16</v>
      </c>
      <c r="H107" s="203" t="e">
        <f>SUM(H104:H106)</f>
        <v>#REF!</v>
      </c>
    </row>
    <row r="108" spans="1:8">
      <c r="A108" s="153"/>
      <c r="B108" s="219" t="s">
        <v>53</v>
      </c>
      <c r="C108" s="220" t="s">
        <v>18</v>
      </c>
      <c r="D108" s="221"/>
      <c r="E108" s="222"/>
      <c r="F108" s="223"/>
      <c r="G108" s="224"/>
      <c r="H108" s="213"/>
    </row>
    <row r="109" spans="1:8">
      <c r="A109" s="153"/>
      <c r="B109" s="225"/>
      <c r="C109" s="226"/>
      <c r="D109" s="225"/>
      <c r="E109" s="227"/>
      <c r="F109" s="228"/>
      <c r="G109" s="229"/>
      <c r="H109" s="230"/>
    </row>
    <row r="110" spans="1:8">
      <c r="A110" s="153"/>
      <c r="B110" s="214"/>
      <c r="C110" s="231"/>
      <c r="D110" s="216"/>
      <c r="E110" s="217"/>
      <c r="F110" s="218"/>
      <c r="G110" s="202" t="s">
        <v>19</v>
      </c>
      <c r="H110" s="203">
        <v>0</v>
      </c>
    </row>
    <row r="111" spans="1:8">
      <c r="A111" s="153"/>
      <c r="B111" s="232" t="s">
        <v>55</v>
      </c>
      <c r="C111" s="233" t="s">
        <v>21</v>
      </c>
      <c r="D111" s="216"/>
      <c r="E111" s="217"/>
      <c r="F111" s="218"/>
      <c r="G111" s="202"/>
      <c r="H111" s="203" t="e">
        <f>H102+H107+H110</f>
        <v>#REF!</v>
      </c>
    </row>
    <row r="112" spans="1:8">
      <c r="A112" s="153"/>
      <c r="B112" s="232" t="s">
        <v>56</v>
      </c>
      <c r="C112" s="233" t="s">
        <v>339</v>
      </c>
      <c r="D112" s="216"/>
      <c r="E112" s="217"/>
      <c r="F112" s="28">
        <v>0.05</v>
      </c>
      <c r="G112" s="123" t="s">
        <v>44</v>
      </c>
      <c r="H112" s="172" t="e">
        <f>F112*H111</f>
        <v>#REF!</v>
      </c>
    </row>
    <row r="113" spans="1:8">
      <c r="A113" s="153"/>
      <c r="B113" s="232" t="s">
        <v>57</v>
      </c>
      <c r="C113" s="233" t="s">
        <v>45</v>
      </c>
      <c r="D113" s="216"/>
      <c r="E113" s="217"/>
      <c r="F113" s="218"/>
      <c r="G113" s="202"/>
      <c r="H113" s="203" t="e">
        <f>SUM(H111:H112)</f>
        <v>#REF!</v>
      </c>
    </row>
    <row r="114" spans="1:8">
      <c r="A114" s="153"/>
      <c r="B114" s="185"/>
      <c r="C114" s="185"/>
      <c r="D114" s="185"/>
      <c r="E114" s="185"/>
      <c r="F114" s="186"/>
      <c r="G114" s="187"/>
      <c r="H114" s="188"/>
    </row>
    <row r="115" spans="1:8">
      <c r="A115" s="185" t="s">
        <v>410</v>
      </c>
      <c r="B115" s="153"/>
      <c r="C115" s="185" t="s">
        <v>365</v>
      </c>
      <c r="D115" s="185"/>
      <c r="E115" s="185"/>
      <c r="F115" s="186"/>
      <c r="G115" s="187"/>
      <c r="H115" s="188"/>
    </row>
    <row r="116" spans="1:8">
      <c r="A116" s="153"/>
      <c r="B116" s="185"/>
      <c r="C116" s="185"/>
      <c r="D116" s="185"/>
      <c r="E116" s="185"/>
      <c r="F116" s="186"/>
      <c r="G116" s="187"/>
      <c r="H116" s="188"/>
    </row>
    <row r="117" spans="1:8" ht="31.5">
      <c r="A117" s="153"/>
      <c r="B117" s="68" t="s">
        <v>0</v>
      </c>
      <c r="C117" s="68" t="s">
        <v>1</v>
      </c>
      <c r="D117" s="68" t="s">
        <v>2</v>
      </c>
      <c r="E117" s="68" t="s">
        <v>3</v>
      </c>
      <c r="F117" s="68" t="s">
        <v>4</v>
      </c>
      <c r="G117" s="69" t="s">
        <v>321</v>
      </c>
      <c r="H117" s="69" t="s">
        <v>322</v>
      </c>
    </row>
    <row r="118" spans="1:8">
      <c r="A118" s="153"/>
      <c r="B118" s="189" t="s">
        <v>48</v>
      </c>
      <c r="C118" s="190" t="s">
        <v>6</v>
      </c>
      <c r="D118" s="190"/>
      <c r="E118" s="190"/>
      <c r="F118" s="191"/>
      <c r="G118" s="192"/>
      <c r="H118" s="191"/>
    </row>
    <row r="119" spans="1:8">
      <c r="A119" s="153"/>
      <c r="B119" s="193"/>
      <c r="C119" s="194" t="s">
        <v>7</v>
      </c>
      <c r="D119" s="195" t="s">
        <v>8</v>
      </c>
      <c r="E119" s="193" t="s">
        <v>9</v>
      </c>
      <c r="F119" s="196">
        <v>0.05</v>
      </c>
      <c r="G119" s="197">
        <f>G99</f>
        <v>85000</v>
      </c>
      <c r="H119" s="197">
        <f>G119*F119</f>
        <v>4250</v>
      </c>
    </row>
    <row r="120" spans="1:8">
      <c r="A120" s="153"/>
      <c r="B120" s="198"/>
      <c r="C120" s="194" t="s">
        <v>351</v>
      </c>
      <c r="D120" s="195" t="s">
        <v>29</v>
      </c>
      <c r="E120" s="193" t="s">
        <v>9</v>
      </c>
      <c r="F120" s="196">
        <v>0.5</v>
      </c>
      <c r="G120" s="197" t="e">
        <f>G100</f>
        <v>#REF!</v>
      </c>
      <c r="H120" s="197" t="e">
        <f>G120*F120</f>
        <v>#REF!</v>
      </c>
    </row>
    <row r="121" spans="1:8">
      <c r="A121" s="153"/>
      <c r="B121" s="198"/>
      <c r="C121" s="194" t="s">
        <v>212</v>
      </c>
      <c r="D121" s="195" t="s">
        <v>31</v>
      </c>
      <c r="E121" s="193" t="s">
        <v>9</v>
      </c>
      <c r="F121" s="196">
        <v>0.05</v>
      </c>
      <c r="G121" s="197" t="e">
        <f>G101</f>
        <v>#REF!</v>
      </c>
      <c r="H121" s="197" t="e">
        <f>G121*F121</f>
        <v>#REF!</v>
      </c>
    </row>
    <row r="122" spans="1:8">
      <c r="A122" s="153"/>
      <c r="B122" s="199"/>
      <c r="C122" s="200"/>
      <c r="D122" s="201"/>
      <c r="E122" s="93"/>
      <c r="F122" s="201"/>
      <c r="G122" s="202" t="s">
        <v>49</v>
      </c>
      <c r="H122" s="203" t="e">
        <f>SUM(H119:H121)</f>
        <v>#REF!</v>
      </c>
    </row>
    <row r="123" spans="1:8">
      <c r="A123" s="153"/>
      <c r="B123" s="189" t="s">
        <v>50</v>
      </c>
      <c r="C123" s="190" t="s">
        <v>14</v>
      </c>
      <c r="D123" s="204"/>
      <c r="E123" s="205"/>
      <c r="F123" s="206"/>
      <c r="G123" s="207"/>
      <c r="H123" s="207"/>
    </row>
    <row r="124" spans="1:8">
      <c r="A124" s="153"/>
      <c r="B124" s="208"/>
      <c r="C124" s="209" t="s">
        <v>363</v>
      </c>
      <c r="D124" s="210"/>
      <c r="E124" s="211" t="s">
        <v>161</v>
      </c>
      <c r="F124" s="212">
        <v>15</v>
      </c>
      <c r="G124" s="213" t="e">
        <f>G104</f>
        <v>#REF!</v>
      </c>
      <c r="H124" s="197" t="e">
        <f>G124*F124</f>
        <v>#REF!</v>
      </c>
    </row>
    <row r="125" spans="1:8">
      <c r="A125" s="153"/>
      <c r="B125" s="208"/>
      <c r="C125" s="209" t="s">
        <v>353</v>
      </c>
      <c r="D125" s="210"/>
      <c r="E125" s="211" t="s">
        <v>218</v>
      </c>
      <c r="F125" s="212">
        <v>1.2</v>
      </c>
      <c r="G125" s="213" t="e">
        <f>G105</f>
        <v>#REF!</v>
      </c>
      <c r="H125" s="197" t="e">
        <f>G125*F125</f>
        <v>#REF!</v>
      </c>
    </row>
    <row r="126" spans="1:8">
      <c r="A126" s="153"/>
      <c r="B126" s="208"/>
      <c r="C126" s="209" t="s">
        <v>366</v>
      </c>
      <c r="D126" s="210"/>
      <c r="E126" s="211" t="s">
        <v>135</v>
      </c>
      <c r="F126" s="212">
        <v>1</v>
      </c>
      <c r="G126" s="213" t="e">
        <f>G106</f>
        <v>#REF!</v>
      </c>
      <c r="H126" s="197" t="e">
        <f>G126*F126</f>
        <v>#REF!</v>
      </c>
    </row>
    <row r="127" spans="1:8">
      <c r="A127" s="153"/>
      <c r="B127" s="240"/>
      <c r="C127" s="241" t="s">
        <v>367</v>
      </c>
      <c r="D127" s="242"/>
      <c r="E127" s="243" t="s">
        <v>135</v>
      </c>
      <c r="F127" s="244">
        <v>1</v>
      </c>
      <c r="G127" s="245" t="e">
        <f>'BAHAN+UPAH'!#REF!</f>
        <v>#REF!</v>
      </c>
      <c r="H127" s="245" t="e">
        <f>F127*G127</f>
        <v>#REF!</v>
      </c>
    </row>
    <row r="128" spans="1:8">
      <c r="A128" s="153"/>
      <c r="B128" s="214"/>
      <c r="C128" s="215"/>
      <c r="D128" s="216"/>
      <c r="E128" s="217"/>
      <c r="F128" s="218"/>
      <c r="G128" s="202" t="s">
        <v>16</v>
      </c>
      <c r="H128" s="203" t="e">
        <f>SUM(H124:H127)</f>
        <v>#REF!</v>
      </c>
    </row>
    <row r="129" spans="1:8">
      <c r="A129" s="153"/>
      <c r="B129" s="219" t="s">
        <v>53</v>
      </c>
      <c r="C129" s="220" t="s">
        <v>18</v>
      </c>
      <c r="D129" s="221"/>
      <c r="E129" s="222"/>
      <c r="F129" s="223"/>
      <c r="G129" s="224"/>
      <c r="H129" s="213"/>
    </row>
    <row r="130" spans="1:8">
      <c r="A130" s="153"/>
      <c r="B130" s="225"/>
      <c r="C130" s="226"/>
      <c r="D130" s="225"/>
      <c r="E130" s="227"/>
      <c r="F130" s="228"/>
      <c r="G130" s="229"/>
      <c r="H130" s="230"/>
    </row>
    <row r="131" spans="1:8">
      <c r="A131" s="153"/>
      <c r="B131" s="214"/>
      <c r="C131" s="231"/>
      <c r="D131" s="216"/>
      <c r="E131" s="217"/>
      <c r="F131" s="218"/>
      <c r="G131" s="202" t="s">
        <v>19</v>
      </c>
      <c r="H131" s="203">
        <v>0</v>
      </c>
    </row>
    <row r="132" spans="1:8">
      <c r="A132" s="153"/>
      <c r="B132" s="232" t="s">
        <v>55</v>
      </c>
      <c r="C132" s="233" t="s">
        <v>21</v>
      </c>
      <c r="D132" s="216"/>
      <c r="E132" s="217"/>
      <c r="F132" s="218"/>
      <c r="G132" s="202"/>
      <c r="H132" s="203" t="e">
        <f>H122+H128+H131</f>
        <v>#REF!</v>
      </c>
    </row>
    <row r="133" spans="1:8">
      <c r="A133" s="153"/>
      <c r="B133" s="232" t="s">
        <v>56</v>
      </c>
      <c r="C133" s="233" t="s">
        <v>339</v>
      </c>
      <c r="D133" s="216"/>
      <c r="E133" s="217"/>
      <c r="F133" s="28">
        <v>0.05</v>
      </c>
      <c r="G133" s="123" t="s">
        <v>44</v>
      </c>
      <c r="H133" s="172" t="e">
        <f>F133*H132</f>
        <v>#REF!</v>
      </c>
    </row>
    <row r="134" spans="1:8">
      <c r="A134" s="153"/>
      <c r="B134" s="232" t="s">
        <v>57</v>
      </c>
      <c r="C134" s="233" t="s">
        <v>45</v>
      </c>
      <c r="D134" s="216"/>
      <c r="E134" s="217"/>
      <c r="F134" s="218"/>
      <c r="G134" s="202"/>
      <c r="H134" s="203" t="e">
        <f>SUM(H132:H133)</f>
        <v>#REF!</v>
      </c>
    </row>
    <row r="135" spans="1:8">
      <c r="A135" s="153"/>
      <c r="B135" s="185"/>
      <c r="C135" s="185"/>
      <c r="D135" s="185"/>
      <c r="E135" s="185"/>
      <c r="F135" s="186"/>
      <c r="G135" s="187"/>
      <c r="H135" s="188"/>
    </row>
    <row r="136" spans="1:8">
      <c r="A136" s="185" t="s">
        <v>412</v>
      </c>
      <c r="B136" s="153"/>
      <c r="C136" s="185" t="s">
        <v>368</v>
      </c>
      <c r="D136" s="185"/>
      <c r="E136" s="185"/>
      <c r="F136" s="186"/>
      <c r="G136" s="187"/>
      <c r="H136" s="188"/>
    </row>
    <row r="137" spans="1:8">
      <c r="A137" s="153"/>
      <c r="B137" s="185"/>
      <c r="C137" s="185"/>
      <c r="D137" s="185"/>
      <c r="E137" s="185"/>
      <c r="F137" s="186"/>
      <c r="G137" s="187"/>
      <c r="H137" s="188"/>
    </row>
    <row r="138" spans="1:8" ht="31.5">
      <c r="A138" s="153"/>
      <c r="B138" s="68" t="s">
        <v>0</v>
      </c>
      <c r="C138" s="68" t="s">
        <v>1</v>
      </c>
      <c r="D138" s="68" t="s">
        <v>2</v>
      </c>
      <c r="E138" s="68" t="s">
        <v>3</v>
      </c>
      <c r="F138" s="68" t="s">
        <v>4</v>
      </c>
      <c r="G138" s="69" t="s">
        <v>321</v>
      </c>
      <c r="H138" s="69" t="s">
        <v>322</v>
      </c>
    </row>
    <row r="139" spans="1:8">
      <c r="A139" s="153"/>
      <c r="B139" s="189" t="s">
        <v>48</v>
      </c>
      <c r="C139" s="190" t="s">
        <v>6</v>
      </c>
      <c r="D139" s="190"/>
      <c r="E139" s="190"/>
      <c r="F139" s="191"/>
      <c r="G139" s="192"/>
      <c r="H139" s="191"/>
    </row>
    <row r="140" spans="1:8">
      <c r="A140" s="153"/>
      <c r="B140" s="193"/>
      <c r="C140" s="194" t="s">
        <v>7</v>
      </c>
      <c r="D140" s="195" t="s">
        <v>8</v>
      </c>
      <c r="E140" s="193" t="s">
        <v>9</v>
      </c>
      <c r="F140" s="196">
        <v>0.05</v>
      </c>
      <c r="G140" s="197">
        <f>G119</f>
        <v>85000</v>
      </c>
      <c r="H140" s="197">
        <f>G140*F140</f>
        <v>4250</v>
      </c>
    </row>
    <row r="141" spans="1:8">
      <c r="A141" s="153"/>
      <c r="B141" s="198"/>
      <c r="C141" s="194" t="s">
        <v>351</v>
      </c>
      <c r="D141" s="195" t="s">
        <v>29</v>
      </c>
      <c r="E141" s="193" t="s">
        <v>9</v>
      </c>
      <c r="F141" s="196">
        <v>0.5</v>
      </c>
      <c r="G141" s="197" t="e">
        <f>G120</f>
        <v>#REF!</v>
      </c>
      <c r="H141" s="197" t="e">
        <f>G141*F141</f>
        <v>#REF!</v>
      </c>
    </row>
    <row r="142" spans="1:8">
      <c r="A142" s="153"/>
      <c r="B142" s="198"/>
      <c r="C142" s="194" t="s">
        <v>212</v>
      </c>
      <c r="D142" s="195" t="s">
        <v>31</v>
      </c>
      <c r="E142" s="193" t="s">
        <v>9</v>
      </c>
      <c r="F142" s="196">
        <v>0.05</v>
      </c>
      <c r="G142" s="197" t="e">
        <f>G121</f>
        <v>#REF!</v>
      </c>
      <c r="H142" s="197" t="e">
        <f>G142*F142</f>
        <v>#REF!</v>
      </c>
    </row>
    <row r="143" spans="1:8">
      <c r="A143" s="153"/>
      <c r="B143" s="199"/>
      <c r="C143" s="200"/>
      <c r="D143" s="201"/>
      <c r="E143" s="93"/>
      <c r="F143" s="201"/>
      <c r="G143" s="202" t="s">
        <v>49</v>
      </c>
      <c r="H143" s="203" t="e">
        <f>SUM(H140:H142)</f>
        <v>#REF!</v>
      </c>
    </row>
    <row r="144" spans="1:8">
      <c r="A144" s="153"/>
      <c r="B144" s="189" t="s">
        <v>50</v>
      </c>
      <c r="C144" s="190" t="s">
        <v>14</v>
      </c>
      <c r="D144" s="204"/>
      <c r="E144" s="205"/>
      <c r="F144" s="206"/>
      <c r="G144" s="207"/>
      <c r="H144" s="207"/>
    </row>
    <row r="145" spans="1:8">
      <c r="A145" s="153"/>
      <c r="B145" s="208"/>
      <c r="C145" s="209" t="s">
        <v>363</v>
      </c>
      <c r="D145" s="210"/>
      <c r="E145" s="211" t="s">
        <v>161</v>
      </c>
      <c r="F145" s="212">
        <v>15</v>
      </c>
      <c r="G145" s="213" t="e">
        <f>G124</f>
        <v>#REF!</v>
      </c>
      <c r="H145" s="197" t="e">
        <f>G145*F145</f>
        <v>#REF!</v>
      </c>
    </row>
    <row r="146" spans="1:8">
      <c r="A146" s="153"/>
      <c r="B146" s="208"/>
      <c r="C146" s="209" t="s">
        <v>353</v>
      </c>
      <c r="D146" s="210"/>
      <c r="E146" s="211" t="s">
        <v>218</v>
      </c>
      <c r="F146" s="212">
        <v>1.2</v>
      </c>
      <c r="G146" s="213" t="e">
        <f>G125</f>
        <v>#REF!</v>
      </c>
      <c r="H146" s="197" t="e">
        <f>G146*F146</f>
        <v>#REF!</v>
      </c>
    </row>
    <row r="147" spans="1:8">
      <c r="A147" s="153"/>
      <c r="B147" s="208"/>
      <c r="C147" s="209" t="s">
        <v>366</v>
      </c>
      <c r="D147" s="210"/>
      <c r="E147" s="211" t="s">
        <v>135</v>
      </c>
      <c r="F147" s="212">
        <v>1</v>
      </c>
      <c r="G147" s="213" t="e">
        <f>G126</f>
        <v>#REF!</v>
      </c>
      <c r="H147" s="197" t="e">
        <f>G147*F147</f>
        <v>#REF!</v>
      </c>
    </row>
    <row r="148" spans="1:8">
      <c r="A148" s="153"/>
      <c r="B148" s="240"/>
      <c r="C148" s="241" t="s">
        <v>369</v>
      </c>
      <c r="D148" s="242"/>
      <c r="E148" s="243" t="s">
        <v>135</v>
      </c>
      <c r="F148" s="244">
        <v>1</v>
      </c>
      <c r="G148" s="245" t="e">
        <f>'BAHAN+UPAH'!#REF!</f>
        <v>#REF!</v>
      </c>
      <c r="H148" s="245" t="e">
        <f>F148*G148</f>
        <v>#REF!</v>
      </c>
    </row>
    <row r="149" spans="1:8">
      <c r="A149" s="153"/>
      <c r="B149" s="214"/>
      <c r="C149" s="215"/>
      <c r="D149" s="216"/>
      <c r="E149" s="217"/>
      <c r="F149" s="218"/>
      <c r="G149" s="202" t="s">
        <v>16</v>
      </c>
      <c r="H149" s="203" t="e">
        <f>SUM(H145:H148)</f>
        <v>#REF!</v>
      </c>
    </row>
    <row r="150" spans="1:8">
      <c r="A150" s="153"/>
      <c r="B150" s="219" t="s">
        <v>53</v>
      </c>
      <c r="C150" s="220" t="s">
        <v>18</v>
      </c>
      <c r="D150" s="221"/>
      <c r="E150" s="222"/>
      <c r="F150" s="223"/>
      <c r="G150" s="224"/>
      <c r="H150" s="213"/>
    </row>
    <row r="151" spans="1:8">
      <c r="A151" s="153"/>
      <c r="B151" s="225"/>
      <c r="C151" s="226"/>
      <c r="D151" s="225"/>
      <c r="E151" s="227"/>
      <c r="F151" s="228"/>
      <c r="G151" s="229"/>
      <c r="H151" s="230"/>
    </row>
    <row r="152" spans="1:8">
      <c r="A152" s="153"/>
      <c r="B152" s="214"/>
      <c r="C152" s="231"/>
      <c r="D152" s="216"/>
      <c r="E152" s="217"/>
      <c r="F152" s="218"/>
      <c r="G152" s="202" t="s">
        <v>19</v>
      </c>
      <c r="H152" s="203">
        <v>0</v>
      </c>
    </row>
    <row r="153" spans="1:8">
      <c r="A153" s="153"/>
      <c r="B153" s="232" t="s">
        <v>55</v>
      </c>
      <c r="C153" s="233" t="s">
        <v>21</v>
      </c>
      <c r="D153" s="216"/>
      <c r="E153" s="217"/>
      <c r="F153" s="218"/>
      <c r="G153" s="202"/>
      <c r="H153" s="203" t="e">
        <f>H143+H149+H152</f>
        <v>#REF!</v>
      </c>
    </row>
    <row r="154" spans="1:8">
      <c r="A154" s="153"/>
      <c r="B154" s="232" t="s">
        <v>56</v>
      </c>
      <c r="C154" s="233" t="s">
        <v>339</v>
      </c>
      <c r="D154" s="216"/>
      <c r="E154" s="217"/>
      <c r="F154" s="28">
        <v>0.05</v>
      </c>
      <c r="G154" s="123" t="s">
        <v>44</v>
      </c>
      <c r="H154" s="172" t="e">
        <f>F154*H153</f>
        <v>#REF!</v>
      </c>
    </row>
    <row r="155" spans="1:8">
      <c r="A155" s="153"/>
      <c r="B155" s="232" t="s">
        <v>57</v>
      </c>
      <c r="C155" s="233" t="s">
        <v>45</v>
      </c>
      <c r="D155" s="216"/>
      <c r="E155" s="217"/>
      <c r="F155" s="218"/>
      <c r="G155" s="202"/>
      <c r="H155" s="203" t="e">
        <f>SUM(H153:H154)</f>
        <v>#REF!</v>
      </c>
    </row>
    <row r="156" spans="1:8">
      <c r="A156" s="153"/>
      <c r="B156" s="236"/>
      <c r="C156" s="237"/>
      <c r="D156" s="183"/>
      <c r="E156" s="153"/>
      <c r="F156" s="184"/>
      <c r="G156" s="238"/>
      <c r="H156" s="239"/>
    </row>
    <row r="157" spans="1:8">
      <c r="A157" s="185" t="s">
        <v>414</v>
      </c>
      <c r="B157" s="153"/>
      <c r="C157" s="185" t="s">
        <v>357</v>
      </c>
      <c r="D157" s="185"/>
      <c r="E157" s="185"/>
      <c r="F157" s="186"/>
      <c r="G157" s="187"/>
      <c r="H157" s="188"/>
    </row>
    <row r="158" spans="1:8">
      <c r="A158" s="153"/>
      <c r="B158" s="185"/>
      <c r="C158" s="185"/>
      <c r="D158" s="185"/>
      <c r="E158" s="185"/>
      <c r="F158" s="186"/>
      <c r="G158" s="187"/>
      <c r="H158" s="188"/>
    </row>
    <row r="159" spans="1:8" ht="31.5">
      <c r="A159" s="153"/>
      <c r="B159" s="68" t="s">
        <v>0</v>
      </c>
      <c r="C159" s="68" t="s">
        <v>1</v>
      </c>
      <c r="D159" s="68" t="s">
        <v>2</v>
      </c>
      <c r="E159" s="68" t="s">
        <v>3</v>
      </c>
      <c r="F159" s="68" t="s">
        <v>4</v>
      </c>
      <c r="G159" s="69" t="s">
        <v>321</v>
      </c>
      <c r="H159" s="69" t="s">
        <v>322</v>
      </c>
    </row>
    <row r="160" spans="1:8">
      <c r="A160" s="153"/>
      <c r="B160" s="189" t="s">
        <v>48</v>
      </c>
      <c r="C160" s="190" t="s">
        <v>6</v>
      </c>
      <c r="D160" s="190"/>
      <c r="E160" s="190"/>
      <c r="F160" s="191"/>
      <c r="G160" s="192"/>
      <c r="H160" s="191"/>
    </row>
    <row r="161" spans="1:8">
      <c r="A161" s="153"/>
      <c r="B161" s="193"/>
      <c r="C161" s="194" t="s">
        <v>7</v>
      </c>
      <c r="D161" s="195" t="s">
        <v>8</v>
      </c>
      <c r="E161" s="193" t="s">
        <v>9</v>
      </c>
      <c r="F161" s="196">
        <v>0.2</v>
      </c>
      <c r="G161" s="197">
        <f>G79</f>
        <v>85000</v>
      </c>
      <c r="H161" s="197">
        <f>G161*F161</f>
        <v>17000</v>
      </c>
    </row>
    <row r="162" spans="1:8">
      <c r="A162" s="153"/>
      <c r="B162" s="198"/>
      <c r="C162" s="194" t="s">
        <v>351</v>
      </c>
      <c r="D162" s="195" t="s">
        <v>29</v>
      </c>
      <c r="E162" s="193" t="s">
        <v>9</v>
      </c>
      <c r="F162" s="196">
        <v>0.15</v>
      </c>
      <c r="G162" s="197" t="e">
        <f>G80</f>
        <v>#REF!</v>
      </c>
      <c r="H162" s="197" t="e">
        <f>G162*F162</f>
        <v>#REF!</v>
      </c>
    </row>
    <row r="163" spans="1:8">
      <c r="A163" s="153"/>
      <c r="B163" s="198"/>
      <c r="C163" s="194" t="s">
        <v>212</v>
      </c>
      <c r="D163" s="195" t="s">
        <v>31</v>
      </c>
      <c r="E163" s="193" t="s">
        <v>9</v>
      </c>
      <c r="F163" s="196">
        <v>3.5000000000000003E-2</v>
      </c>
      <c r="G163" s="197" t="e">
        <f>G81</f>
        <v>#REF!</v>
      </c>
      <c r="H163" s="197" t="e">
        <f>G163*F163</f>
        <v>#REF!</v>
      </c>
    </row>
    <row r="164" spans="1:8">
      <c r="A164" s="153"/>
      <c r="B164" s="199"/>
      <c r="C164" s="200"/>
      <c r="D164" s="201"/>
      <c r="E164" s="93"/>
      <c r="F164" s="201"/>
      <c r="G164" s="202" t="s">
        <v>49</v>
      </c>
      <c r="H164" s="203" t="e">
        <f>SUM(H161:H163)</f>
        <v>#REF!</v>
      </c>
    </row>
    <row r="165" spans="1:8">
      <c r="A165" s="153"/>
      <c r="B165" s="189" t="s">
        <v>50</v>
      </c>
      <c r="C165" s="190" t="s">
        <v>14</v>
      </c>
      <c r="D165" s="204"/>
      <c r="E165" s="205"/>
      <c r="F165" s="206"/>
      <c r="G165" s="207"/>
      <c r="H165" s="207"/>
    </row>
    <row r="166" spans="1:8">
      <c r="A166" s="153"/>
      <c r="B166" s="208"/>
      <c r="C166" s="209" t="s">
        <v>358</v>
      </c>
      <c r="D166" s="210"/>
      <c r="E166" s="211" t="s">
        <v>161</v>
      </c>
      <c r="F166" s="212">
        <v>1</v>
      </c>
      <c r="G166" s="213"/>
      <c r="H166" s="197">
        <f>G166*F166</f>
        <v>0</v>
      </c>
    </row>
    <row r="167" spans="1:8">
      <c r="A167" s="153"/>
      <c r="B167" s="208"/>
      <c r="C167" s="209" t="s">
        <v>359</v>
      </c>
      <c r="D167" s="210"/>
      <c r="E167" s="211" t="s">
        <v>161</v>
      </c>
      <c r="F167" s="212">
        <v>1</v>
      </c>
      <c r="G167" s="213"/>
      <c r="H167" s="197">
        <f>G167*F167</f>
        <v>0</v>
      </c>
    </row>
    <row r="168" spans="1:8">
      <c r="A168" s="153"/>
      <c r="B168" s="214"/>
      <c r="C168" s="215"/>
      <c r="D168" s="216"/>
      <c r="E168" s="217"/>
      <c r="F168" s="218"/>
      <c r="G168" s="202" t="s">
        <v>16</v>
      </c>
      <c r="H168" s="203">
        <f>SUM(H166:H167)</f>
        <v>0</v>
      </c>
    </row>
    <row r="169" spans="1:8">
      <c r="A169" s="153"/>
      <c r="B169" s="219" t="s">
        <v>53</v>
      </c>
      <c r="C169" s="220" t="s">
        <v>18</v>
      </c>
      <c r="D169" s="221"/>
      <c r="E169" s="222"/>
      <c r="F169" s="223"/>
      <c r="G169" s="224"/>
      <c r="H169" s="213"/>
    </row>
    <row r="170" spans="1:8">
      <c r="A170" s="153"/>
      <c r="B170" s="225"/>
      <c r="C170" s="226"/>
      <c r="D170" s="225"/>
      <c r="E170" s="227"/>
      <c r="F170" s="228"/>
      <c r="G170" s="229"/>
      <c r="H170" s="230"/>
    </row>
    <row r="171" spans="1:8">
      <c r="A171" s="153"/>
      <c r="B171" s="214"/>
      <c r="C171" s="231"/>
      <c r="D171" s="216"/>
      <c r="E171" s="217"/>
      <c r="F171" s="218"/>
      <c r="G171" s="202" t="s">
        <v>19</v>
      </c>
      <c r="H171" s="203">
        <v>0</v>
      </c>
    </row>
    <row r="172" spans="1:8">
      <c r="A172" s="153"/>
      <c r="B172" s="232" t="s">
        <v>55</v>
      </c>
      <c r="C172" s="233" t="s">
        <v>21</v>
      </c>
      <c r="D172" s="216"/>
      <c r="E172" s="217"/>
      <c r="F172" s="218"/>
      <c r="G172" s="202"/>
      <c r="H172" s="203" t="e">
        <f>H164+H168+H171</f>
        <v>#REF!</v>
      </c>
    </row>
    <row r="173" spans="1:8">
      <c r="A173" s="153"/>
      <c r="B173" s="232" t="s">
        <v>56</v>
      </c>
      <c r="C173" s="233" t="s">
        <v>339</v>
      </c>
      <c r="D173" s="216"/>
      <c r="E173" s="217"/>
      <c r="F173" s="28">
        <v>0.05</v>
      </c>
      <c r="G173" s="123" t="s">
        <v>44</v>
      </c>
      <c r="H173" s="172" t="e">
        <f>F173*H172</f>
        <v>#REF!</v>
      </c>
    </row>
    <row r="174" spans="1:8">
      <c r="A174" s="153"/>
      <c r="B174" s="232" t="s">
        <v>57</v>
      </c>
      <c r="C174" s="233" t="s">
        <v>45</v>
      </c>
      <c r="D174" s="216"/>
      <c r="E174" s="217"/>
      <c r="F174" s="218"/>
      <c r="G174" s="202"/>
      <c r="H174" s="203" t="e">
        <f>SUM(H172:H173)</f>
        <v>#REF!</v>
      </c>
    </row>
    <row r="175" spans="1:8">
      <c r="A175" s="153"/>
      <c r="B175" s="153"/>
      <c r="C175" s="182"/>
      <c r="D175" s="183"/>
      <c r="E175" s="153"/>
      <c r="F175" s="184"/>
      <c r="G175" s="184"/>
      <c r="H175" s="153"/>
    </row>
    <row r="176" spans="1:8">
      <c r="A176" s="185" t="s">
        <v>544</v>
      </c>
      <c r="B176" s="153"/>
      <c r="C176" s="185" t="s">
        <v>360</v>
      </c>
      <c r="D176" s="185"/>
      <c r="E176" s="185"/>
      <c r="F176" s="186"/>
      <c r="G176" s="187"/>
      <c r="H176" s="188"/>
    </row>
    <row r="177" spans="1:8">
      <c r="A177" s="153"/>
      <c r="B177" s="185"/>
      <c r="C177" s="185"/>
      <c r="D177" s="185"/>
      <c r="E177" s="185"/>
      <c r="F177" s="186"/>
      <c r="G177" s="187"/>
      <c r="H177" s="188"/>
    </row>
    <row r="178" spans="1:8" ht="31.5">
      <c r="A178" s="153"/>
      <c r="B178" s="68" t="s">
        <v>0</v>
      </c>
      <c r="C178" s="68" t="s">
        <v>1</v>
      </c>
      <c r="D178" s="68" t="s">
        <v>2</v>
      </c>
      <c r="E178" s="68" t="s">
        <v>3</v>
      </c>
      <c r="F178" s="68" t="s">
        <v>4</v>
      </c>
      <c r="G178" s="69" t="s">
        <v>321</v>
      </c>
      <c r="H178" s="69" t="s">
        <v>322</v>
      </c>
    </row>
    <row r="179" spans="1:8">
      <c r="A179" s="153"/>
      <c r="B179" s="189" t="s">
        <v>48</v>
      </c>
      <c r="C179" s="190" t="s">
        <v>6</v>
      </c>
      <c r="D179" s="190"/>
      <c r="E179" s="190"/>
      <c r="F179" s="191"/>
      <c r="G179" s="192"/>
      <c r="H179" s="191"/>
    </row>
    <row r="180" spans="1:8">
      <c r="A180" s="153"/>
      <c r="B180" s="193"/>
      <c r="C180" s="194" t="s">
        <v>7</v>
      </c>
      <c r="D180" s="195" t="s">
        <v>8</v>
      </c>
      <c r="E180" s="193" t="s">
        <v>9</v>
      </c>
      <c r="F180" s="196">
        <v>0.2</v>
      </c>
      <c r="G180" s="197">
        <f>G161</f>
        <v>85000</v>
      </c>
      <c r="H180" s="197">
        <f>G180*F180</f>
        <v>17000</v>
      </c>
    </row>
    <row r="181" spans="1:8">
      <c r="A181" s="153"/>
      <c r="B181" s="198"/>
      <c r="C181" s="194" t="s">
        <v>351</v>
      </c>
      <c r="D181" s="195" t="s">
        <v>29</v>
      </c>
      <c r="E181" s="193" t="s">
        <v>9</v>
      </c>
      <c r="F181" s="196">
        <v>0.15</v>
      </c>
      <c r="G181" s="197" t="e">
        <f>G162</f>
        <v>#REF!</v>
      </c>
      <c r="H181" s="197" t="e">
        <f>G181*F181</f>
        <v>#REF!</v>
      </c>
    </row>
    <row r="182" spans="1:8">
      <c r="A182" s="153"/>
      <c r="B182" s="198"/>
      <c r="C182" s="194" t="s">
        <v>212</v>
      </c>
      <c r="D182" s="195" t="s">
        <v>31</v>
      </c>
      <c r="E182" s="193" t="s">
        <v>9</v>
      </c>
      <c r="F182" s="196">
        <v>3.5000000000000003E-2</v>
      </c>
      <c r="G182" s="197" t="e">
        <f>G163</f>
        <v>#REF!</v>
      </c>
      <c r="H182" s="197" t="e">
        <f>G182*F182</f>
        <v>#REF!</v>
      </c>
    </row>
    <row r="183" spans="1:8">
      <c r="A183" s="153"/>
      <c r="B183" s="199"/>
      <c r="C183" s="200"/>
      <c r="D183" s="201"/>
      <c r="E183" s="93"/>
      <c r="F183" s="201"/>
      <c r="G183" s="202" t="s">
        <v>49</v>
      </c>
      <c r="H183" s="203" t="e">
        <f>SUM(H180:H182)</f>
        <v>#REF!</v>
      </c>
    </row>
    <row r="184" spans="1:8">
      <c r="A184" s="153"/>
      <c r="B184" s="189" t="s">
        <v>50</v>
      </c>
      <c r="C184" s="190" t="s">
        <v>14</v>
      </c>
      <c r="D184" s="204"/>
      <c r="E184" s="205"/>
      <c r="F184" s="206"/>
      <c r="G184" s="207"/>
      <c r="H184" s="207"/>
    </row>
    <row r="185" spans="1:8">
      <c r="A185" s="153"/>
      <c r="B185" s="208"/>
      <c r="C185" s="209" t="s">
        <v>361</v>
      </c>
      <c r="D185" s="210"/>
      <c r="E185" s="211" t="s">
        <v>161</v>
      </c>
      <c r="F185" s="212">
        <v>1</v>
      </c>
      <c r="G185" s="213"/>
      <c r="H185" s="197">
        <f>G185*F185</f>
        <v>0</v>
      </c>
    </row>
    <row r="186" spans="1:8">
      <c r="A186" s="153"/>
      <c r="B186" s="208"/>
      <c r="C186" s="209" t="s">
        <v>359</v>
      </c>
      <c r="D186" s="210"/>
      <c r="E186" s="211" t="s">
        <v>161</v>
      </c>
      <c r="F186" s="212">
        <v>1</v>
      </c>
      <c r="G186" s="213"/>
      <c r="H186" s="197">
        <f>G186*F186</f>
        <v>0</v>
      </c>
    </row>
    <row r="187" spans="1:8">
      <c r="A187" s="153"/>
      <c r="B187" s="214"/>
      <c r="C187" s="215"/>
      <c r="D187" s="216"/>
      <c r="E187" s="217"/>
      <c r="F187" s="218"/>
      <c r="G187" s="202" t="s">
        <v>16</v>
      </c>
      <c r="H187" s="203">
        <f>SUM(H185:H186)</f>
        <v>0</v>
      </c>
    </row>
    <row r="188" spans="1:8">
      <c r="A188" s="153"/>
      <c r="B188" s="219" t="s">
        <v>53</v>
      </c>
      <c r="C188" s="220" t="s">
        <v>18</v>
      </c>
      <c r="D188" s="221"/>
      <c r="E188" s="222"/>
      <c r="F188" s="223"/>
      <c r="G188" s="224"/>
      <c r="H188" s="213"/>
    </row>
    <row r="189" spans="1:8">
      <c r="A189" s="153"/>
      <c r="B189" s="225"/>
      <c r="C189" s="226"/>
      <c r="D189" s="225"/>
      <c r="E189" s="227"/>
      <c r="F189" s="228"/>
      <c r="G189" s="229"/>
      <c r="H189" s="230"/>
    </row>
    <row r="190" spans="1:8">
      <c r="A190" s="153"/>
      <c r="B190" s="214"/>
      <c r="C190" s="231"/>
      <c r="D190" s="216"/>
      <c r="E190" s="217"/>
      <c r="F190" s="218"/>
      <c r="G190" s="202" t="s">
        <v>19</v>
      </c>
      <c r="H190" s="203">
        <v>0</v>
      </c>
    </row>
    <row r="191" spans="1:8">
      <c r="A191" s="153"/>
      <c r="B191" s="232" t="s">
        <v>55</v>
      </c>
      <c r="C191" s="233" t="s">
        <v>21</v>
      </c>
      <c r="D191" s="216"/>
      <c r="E191" s="217"/>
      <c r="F191" s="218"/>
      <c r="G191" s="202"/>
      <c r="H191" s="203" t="e">
        <f>H183+H187+H190</f>
        <v>#REF!</v>
      </c>
    </row>
    <row r="192" spans="1:8">
      <c r="A192" s="153"/>
      <c r="B192" s="232" t="s">
        <v>56</v>
      </c>
      <c r="C192" s="233" t="s">
        <v>339</v>
      </c>
      <c r="D192" s="216"/>
      <c r="E192" s="217"/>
      <c r="F192" s="28">
        <v>0.05</v>
      </c>
      <c r="G192" s="123" t="s">
        <v>44</v>
      </c>
      <c r="H192" s="172" t="e">
        <f>F192*H191</f>
        <v>#REF!</v>
      </c>
    </row>
    <row r="193" spans="1:8">
      <c r="A193" s="153"/>
      <c r="B193" s="232" t="s">
        <v>57</v>
      </c>
      <c r="C193" s="233" t="s">
        <v>45</v>
      </c>
      <c r="D193" s="216"/>
      <c r="E193" s="217"/>
      <c r="F193" s="218"/>
      <c r="G193" s="202"/>
      <c r="H193" s="203" t="e">
        <f>SUM(H191:H192)</f>
        <v>#REF!</v>
      </c>
    </row>
    <row r="194" spans="1:8">
      <c r="A194" s="153"/>
      <c r="B194" s="236"/>
      <c r="C194" s="237"/>
      <c r="D194" s="183"/>
      <c r="E194" s="153"/>
      <c r="F194" s="184"/>
      <c r="G194" s="238"/>
      <c r="H194" s="239"/>
    </row>
    <row r="195" spans="1:8">
      <c r="A195" s="67" t="s">
        <v>545</v>
      </c>
      <c r="C195" s="152" t="s">
        <v>659</v>
      </c>
      <c r="D195" s="153"/>
      <c r="E195" s="153"/>
      <c r="F195" s="153"/>
      <c r="G195" s="153"/>
      <c r="H195" s="153"/>
    </row>
    <row r="196" spans="1:8" ht="31.5">
      <c r="A196" s="66"/>
      <c r="B196" s="68" t="s">
        <v>0</v>
      </c>
      <c r="C196" s="68" t="s">
        <v>1</v>
      </c>
      <c r="D196" s="68" t="s">
        <v>2</v>
      </c>
      <c r="E196" s="68" t="s">
        <v>3</v>
      </c>
      <c r="F196" s="68" t="s">
        <v>4</v>
      </c>
      <c r="G196" s="69" t="s">
        <v>321</v>
      </c>
      <c r="H196" s="69" t="s">
        <v>322</v>
      </c>
    </row>
    <row r="197" spans="1:8">
      <c r="A197" s="66"/>
      <c r="B197" s="154" t="s">
        <v>5</v>
      </c>
      <c r="C197" s="155" t="s">
        <v>6</v>
      </c>
      <c r="D197" s="156"/>
      <c r="E197" s="156"/>
      <c r="F197" s="156"/>
      <c r="G197" s="156"/>
      <c r="H197" s="156"/>
    </row>
    <row r="198" spans="1:8">
      <c r="A198" s="66"/>
      <c r="B198" s="89"/>
      <c r="C198" s="194" t="s">
        <v>405</v>
      </c>
      <c r="D198" s="211" t="s">
        <v>207</v>
      </c>
      <c r="E198" s="193" t="s">
        <v>9</v>
      </c>
      <c r="F198" s="310">
        <v>0.1</v>
      </c>
      <c r="G198" s="352" t="e">
        <f>'BAHAN+UPAH'!#REF!</f>
        <v>#REF!</v>
      </c>
      <c r="H198" s="197" t="e">
        <f>G198*F198</f>
        <v>#REF!</v>
      </c>
    </row>
    <row r="199" spans="1:8">
      <c r="A199" s="66"/>
      <c r="B199" s="89"/>
      <c r="C199" s="194" t="s">
        <v>446</v>
      </c>
      <c r="D199" s="193" t="s">
        <v>208</v>
      </c>
      <c r="E199" s="193" t="s">
        <v>9</v>
      </c>
      <c r="F199" s="196">
        <v>0.04</v>
      </c>
      <c r="G199" s="352" t="e">
        <f>'BAHAN+UPAH'!#REF!</f>
        <v>#REF!</v>
      </c>
      <c r="H199" s="197" t="e">
        <f>G199*F199</f>
        <v>#REF!</v>
      </c>
    </row>
    <row r="200" spans="1:8">
      <c r="A200" s="66"/>
      <c r="B200" s="89"/>
      <c r="C200" s="188" t="s">
        <v>10</v>
      </c>
      <c r="D200" s="193" t="s">
        <v>25</v>
      </c>
      <c r="E200" s="193" t="s">
        <v>9</v>
      </c>
      <c r="F200" s="257">
        <v>4.0000000000000001E-3</v>
      </c>
      <c r="G200" s="95">
        <f>'BAHAN+UPAH'!$F$70</f>
        <v>140000</v>
      </c>
      <c r="H200" s="197">
        <f>G200*F200</f>
        <v>560</v>
      </c>
    </row>
    <row r="201" spans="1:8">
      <c r="A201" s="66"/>
      <c r="B201" s="89"/>
      <c r="C201" s="157"/>
      <c r="D201" s="89"/>
      <c r="E201" s="90"/>
      <c r="F201" s="92"/>
      <c r="G201" s="91"/>
      <c r="H201" s="158"/>
    </row>
    <row r="202" spans="1:8">
      <c r="A202" s="66"/>
      <c r="B202" s="164"/>
      <c r="C202" s="159"/>
      <c r="D202" s="159"/>
      <c r="E202" s="159"/>
      <c r="F202" s="160" t="s">
        <v>12</v>
      </c>
      <c r="G202" s="159"/>
      <c r="H202" s="161" t="e">
        <f>SUM(H198:H201)</f>
        <v>#REF!</v>
      </c>
    </row>
    <row r="203" spans="1:8">
      <c r="A203" s="66"/>
      <c r="B203" s="162" t="s">
        <v>13</v>
      </c>
      <c r="C203" s="163" t="s">
        <v>14</v>
      </c>
      <c r="D203" s="164"/>
      <c r="E203" s="164"/>
      <c r="F203" s="164"/>
      <c r="G203" s="164"/>
      <c r="H203" s="164"/>
    </row>
    <row r="204" spans="1:8">
      <c r="A204" s="66"/>
      <c r="B204" s="89"/>
      <c r="C204" s="158" t="s">
        <v>660</v>
      </c>
      <c r="D204" s="89"/>
      <c r="E204" s="89" t="s">
        <v>161</v>
      </c>
      <c r="F204" s="165">
        <v>1</v>
      </c>
      <c r="G204" s="158" t="e">
        <f>'BAHAN+UPAH'!#REF!</f>
        <v>#REF!</v>
      </c>
      <c r="H204" s="158" t="e">
        <f>+G204*F204</f>
        <v>#REF!</v>
      </c>
    </row>
    <row r="205" spans="1:8">
      <c r="A205" s="66"/>
      <c r="B205" s="89"/>
      <c r="C205" s="158"/>
      <c r="D205" s="89"/>
      <c r="E205" s="89"/>
      <c r="F205" s="165"/>
      <c r="G205" s="158"/>
      <c r="H205" s="158"/>
    </row>
    <row r="206" spans="1:8">
      <c r="A206" s="66"/>
      <c r="B206" s="164"/>
      <c r="C206" s="159"/>
      <c r="D206" s="159"/>
      <c r="E206" s="159"/>
      <c r="F206" s="938" t="s">
        <v>16</v>
      </c>
      <c r="G206" s="938"/>
      <c r="H206" s="161" t="e">
        <f>SUM(H203:H205)</f>
        <v>#REF!</v>
      </c>
    </row>
    <row r="207" spans="1:8">
      <c r="A207" s="66"/>
      <c r="B207" s="166" t="s">
        <v>17</v>
      </c>
      <c r="C207" s="167" t="s">
        <v>18</v>
      </c>
      <c r="D207" s="164"/>
      <c r="E207" s="164"/>
      <c r="F207" s="164"/>
      <c r="G207" s="164"/>
      <c r="H207" s="168"/>
    </row>
    <row r="208" spans="1:8">
      <c r="A208" s="66"/>
      <c r="B208" s="164"/>
      <c r="C208" s="158"/>
      <c r="D208" s="164"/>
      <c r="E208" s="164"/>
      <c r="F208" s="164"/>
      <c r="G208" s="164"/>
      <c r="H208" s="168"/>
    </row>
    <row r="209" spans="1:8">
      <c r="A209" s="66"/>
      <c r="B209" s="164"/>
      <c r="C209" s="158"/>
      <c r="D209" s="164"/>
      <c r="E209" s="164"/>
      <c r="F209" s="164"/>
      <c r="G209" s="164"/>
      <c r="H209" s="168"/>
    </row>
    <row r="210" spans="1:8">
      <c r="A210" s="66"/>
      <c r="B210" s="175"/>
      <c r="C210" s="159"/>
      <c r="D210" s="159"/>
      <c r="E210" s="159"/>
      <c r="F210" s="938" t="s">
        <v>19</v>
      </c>
      <c r="G210" s="938"/>
      <c r="H210" s="169">
        <v>0</v>
      </c>
    </row>
    <row r="211" spans="1:8">
      <c r="A211" s="66"/>
      <c r="B211" s="307"/>
      <c r="C211" s="307"/>
      <c r="D211" s="308"/>
      <c r="E211" s="308"/>
      <c r="F211" s="307"/>
      <c r="G211" s="308"/>
      <c r="H211" s="308"/>
    </row>
    <row r="212" spans="1:8">
      <c r="A212" s="66"/>
      <c r="B212" s="170" t="s">
        <v>20</v>
      </c>
      <c r="C212" s="939" t="s">
        <v>21</v>
      </c>
      <c r="D212" s="939"/>
      <c r="E212" s="939"/>
      <c r="F212" s="939"/>
      <c r="G212" s="939"/>
      <c r="H212" s="171" t="e">
        <f>H210+H206+H202</f>
        <v>#REF!</v>
      </c>
    </row>
    <row r="213" spans="1:8">
      <c r="A213" s="66"/>
      <c r="B213" s="170" t="s">
        <v>22</v>
      </c>
      <c r="C213" s="939" t="s">
        <v>43</v>
      </c>
      <c r="D213" s="939"/>
      <c r="E213" s="940"/>
      <c r="F213" s="28">
        <v>0.05</v>
      </c>
      <c r="G213" s="123" t="s">
        <v>44</v>
      </c>
      <c r="H213" s="172" t="e">
        <f>F213*H212</f>
        <v>#REF!</v>
      </c>
    </row>
    <row r="214" spans="1:8">
      <c r="A214" s="66"/>
      <c r="B214" s="173" t="s">
        <v>24</v>
      </c>
      <c r="C214" s="937" t="s">
        <v>45</v>
      </c>
      <c r="D214" s="937"/>
      <c r="E214" s="937"/>
      <c r="F214" s="937"/>
      <c r="G214" s="937"/>
      <c r="H214" s="174" t="e">
        <f>+H213+H212</f>
        <v>#REF!</v>
      </c>
    </row>
    <row r="215" spans="1:8">
      <c r="A215" s="66"/>
      <c r="B215" s="83"/>
      <c r="C215" s="84"/>
      <c r="D215" s="85"/>
      <c r="E215" s="85"/>
      <c r="F215" s="85"/>
      <c r="G215" s="85"/>
      <c r="H215" s="85"/>
    </row>
    <row r="216" spans="1:8">
      <c r="A216" s="67" t="s">
        <v>546</v>
      </c>
      <c r="C216" s="152" t="s">
        <v>661</v>
      </c>
      <c r="D216" s="153"/>
      <c r="E216" s="153"/>
      <c r="F216" s="153"/>
      <c r="G216" s="153"/>
      <c r="H216" s="153"/>
    </row>
    <row r="217" spans="1:8" ht="31.5">
      <c r="A217" s="66"/>
      <c r="B217" s="68" t="s">
        <v>0</v>
      </c>
      <c r="C217" s="68" t="s">
        <v>1</v>
      </c>
      <c r="D217" s="68" t="s">
        <v>2</v>
      </c>
      <c r="E217" s="68" t="s">
        <v>3</v>
      </c>
      <c r="F217" s="68" t="s">
        <v>4</v>
      </c>
      <c r="G217" s="69" t="s">
        <v>321</v>
      </c>
      <c r="H217" s="69" t="s">
        <v>322</v>
      </c>
    </row>
    <row r="218" spans="1:8">
      <c r="A218" s="66"/>
      <c r="B218" s="154" t="s">
        <v>5</v>
      </c>
      <c r="C218" s="155" t="s">
        <v>6</v>
      </c>
      <c r="D218" s="156"/>
      <c r="E218" s="156"/>
      <c r="F218" s="156"/>
      <c r="G218" s="156"/>
      <c r="H218" s="156"/>
    </row>
    <row r="219" spans="1:8">
      <c r="A219" s="66"/>
      <c r="B219" s="89"/>
      <c r="C219" s="194" t="s">
        <v>405</v>
      </c>
      <c r="D219" s="211" t="s">
        <v>207</v>
      </c>
      <c r="E219" s="193" t="s">
        <v>9</v>
      </c>
      <c r="F219" s="310">
        <v>0.1</v>
      </c>
      <c r="G219" s="352" t="e">
        <f>'BAHAN+UPAH'!#REF!</f>
        <v>#REF!</v>
      </c>
      <c r="H219" s="197" t="e">
        <f>G219*F219</f>
        <v>#REF!</v>
      </c>
    </row>
    <row r="220" spans="1:8">
      <c r="A220" s="66"/>
      <c r="B220" s="89"/>
      <c r="C220" s="194" t="s">
        <v>446</v>
      </c>
      <c r="D220" s="193" t="s">
        <v>208</v>
      </c>
      <c r="E220" s="193" t="s">
        <v>9</v>
      </c>
      <c r="F220" s="196">
        <v>0.04</v>
      </c>
      <c r="G220" s="352" t="e">
        <f>'BAHAN+UPAH'!#REF!</f>
        <v>#REF!</v>
      </c>
      <c r="H220" s="197" t="e">
        <f>G220*F220</f>
        <v>#REF!</v>
      </c>
    </row>
    <row r="221" spans="1:8">
      <c r="A221" s="66"/>
      <c r="B221" s="89"/>
      <c r="C221" s="188" t="s">
        <v>10</v>
      </c>
      <c r="D221" s="193" t="s">
        <v>25</v>
      </c>
      <c r="E221" s="193" t="s">
        <v>9</v>
      </c>
      <c r="F221" s="257">
        <v>4.0000000000000001E-3</v>
      </c>
      <c r="G221" s="95">
        <f>'BAHAN+UPAH'!$F$70</f>
        <v>140000</v>
      </c>
      <c r="H221" s="197">
        <f>G221*F221</f>
        <v>560</v>
      </c>
    </row>
    <row r="222" spans="1:8">
      <c r="A222" s="66"/>
      <c r="B222" s="89"/>
      <c r="C222" s="157"/>
      <c r="D222" s="89"/>
      <c r="E222" s="90"/>
      <c r="F222" s="92"/>
      <c r="G222" s="91"/>
      <c r="H222" s="158"/>
    </row>
    <row r="223" spans="1:8">
      <c r="A223" s="66"/>
      <c r="B223" s="164"/>
      <c r="C223" s="159"/>
      <c r="D223" s="159"/>
      <c r="E223" s="159"/>
      <c r="F223" s="160" t="s">
        <v>12</v>
      </c>
      <c r="G223" s="159"/>
      <c r="H223" s="161" t="e">
        <f>SUM(H219:H222)</f>
        <v>#REF!</v>
      </c>
    </row>
    <row r="224" spans="1:8">
      <c r="A224" s="66"/>
      <c r="B224" s="162" t="s">
        <v>13</v>
      </c>
      <c r="C224" s="163" t="s">
        <v>14</v>
      </c>
      <c r="D224" s="164"/>
      <c r="E224" s="164"/>
      <c r="F224" s="164"/>
      <c r="G224" s="164"/>
      <c r="H224" s="164"/>
    </row>
    <row r="225" spans="1:8">
      <c r="A225" s="66"/>
      <c r="B225" s="89"/>
      <c r="C225" s="158" t="s">
        <v>662</v>
      </c>
      <c r="D225" s="89"/>
      <c r="E225" s="89" t="s">
        <v>67</v>
      </c>
      <c r="F225" s="165">
        <v>1</v>
      </c>
      <c r="G225" s="158" t="e">
        <f>'BAHAN+UPAH'!#REF!</f>
        <v>#REF!</v>
      </c>
      <c r="H225" s="158" t="e">
        <f>+G225*F225</f>
        <v>#REF!</v>
      </c>
    </row>
    <row r="226" spans="1:8">
      <c r="A226" s="66"/>
      <c r="B226" s="89"/>
      <c r="C226" s="158"/>
      <c r="D226" s="89"/>
      <c r="E226" s="89"/>
      <c r="F226" s="165"/>
      <c r="G226" s="158"/>
      <c r="H226" s="158"/>
    </row>
    <row r="227" spans="1:8">
      <c r="A227" s="66"/>
      <c r="B227" s="164"/>
      <c r="C227" s="159"/>
      <c r="D227" s="159"/>
      <c r="E227" s="159"/>
      <c r="F227" s="938" t="s">
        <v>16</v>
      </c>
      <c r="G227" s="938"/>
      <c r="H227" s="161" t="e">
        <f>SUM(H224:H226)</f>
        <v>#REF!</v>
      </c>
    </row>
    <row r="228" spans="1:8">
      <c r="A228" s="66"/>
      <c r="B228" s="166" t="s">
        <v>17</v>
      </c>
      <c r="C228" s="167" t="s">
        <v>18</v>
      </c>
      <c r="D228" s="164"/>
      <c r="E228" s="164"/>
      <c r="F228" s="164"/>
      <c r="G228" s="164"/>
      <c r="H228" s="168"/>
    </row>
    <row r="229" spans="1:8">
      <c r="A229" s="66"/>
      <c r="B229" s="164"/>
      <c r="C229" s="158"/>
      <c r="D229" s="164"/>
      <c r="E229" s="164"/>
      <c r="F229" s="164"/>
      <c r="G229" s="164"/>
      <c r="H229" s="168"/>
    </row>
    <row r="230" spans="1:8">
      <c r="A230" s="66"/>
      <c r="B230" s="164"/>
      <c r="C230" s="158"/>
      <c r="D230" s="164"/>
      <c r="E230" s="164"/>
      <c r="F230" s="164"/>
      <c r="G230" s="164"/>
      <c r="H230" s="168"/>
    </row>
    <row r="231" spans="1:8">
      <c r="A231" s="66"/>
      <c r="B231" s="175"/>
      <c r="C231" s="159"/>
      <c r="D231" s="159"/>
      <c r="E231" s="159"/>
      <c r="F231" s="938" t="s">
        <v>19</v>
      </c>
      <c r="G231" s="938"/>
      <c r="H231" s="169">
        <v>0</v>
      </c>
    </row>
    <row r="232" spans="1:8">
      <c r="A232" s="66"/>
      <c r="B232" s="307"/>
      <c r="C232" s="307"/>
      <c r="D232" s="308"/>
      <c r="E232" s="308"/>
      <c r="F232" s="307"/>
      <c r="G232" s="308"/>
      <c r="H232" s="308"/>
    </row>
    <row r="233" spans="1:8">
      <c r="A233" s="66"/>
      <c r="B233" s="170" t="s">
        <v>20</v>
      </c>
      <c r="C233" s="939" t="s">
        <v>21</v>
      </c>
      <c r="D233" s="939"/>
      <c r="E233" s="939"/>
      <c r="F233" s="939"/>
      <c r="G233" s="939"/>
      <c r="H233" s="171" t="e">
        <f>H231+H227+H223</f>
        <v>#REF!</v>
      </c>
    </row>
    <row r="234" spans="1:8">
      <c r="A234" s="66"/>
      <c r="B234" s="170" t="s">
        <v>22</v>
      </c>
      <c r="C234" s="939" t="s">
        <v>43</v>
      </c>
      <c r="D234" s="939"/>
      <c r="E234" s="940"/>
      <c r="F234" s="28">
        <v>0.05</v>
      </c>
      <c r="G234" s="123" t="s">
        <v>44</v>
      </c>
      <c r="H234" s="172" t="e">
        <f>F234*H233</f>
        <v>#REF!</v>
      </c>
    </row>
    <row r="235" spans="1:8">
      <c r="A235" s="66"/>
      <c r="B235" s="173" t="s">
        <v>24</v>
      </c>
      <c r="C235" s="937" t="s">
        <v>45</v>
      </c>
      <c r="D235" s="937"/>
      <c r="E235" s="937"/>
      <c r="F235" s="937"/>
      <c r="G235" s="937"/>
      <c r="H235" s="174" t="e">
        <f>+H234+H233</f>
        <v>#REF!</v>
      </c>
    </row>
    <row r="236" spans="1:8">
      <c r="A236" s="66"/>
      <c r="B236" s="177"/>
      <c r="C236" s="315"/>
      <c r="D236" s="315"/>
      <c r="E236" s="315"/>
      <c r="F236" s="315"/>
      <c r="G236" s="315"/>
      <c r="H236" s="178"/>
    </row>
    <row r="237" spans="1:8">
      <c r="A237" s="67" t="s">
        <v>547</v>
      </c>
      <c r="C237" s="152" t="s">
        <v>663</v>
      </c>
      <c r="D237" s="153"/>
      <c r="E237" s="153"/>
      <c r="F237" s="153"/>
      <c r="G237" s="153"/>
      <c r="H237" s="153"/>
    </row>
    <row r="238" spans="1:8" ht="31.5">
      <c r="A238" s="66"/>
      <c r="B238" s="68" t="s">
        <v>0</v>
      </c>
      <c r="C238" s="68" t="s">
        <v>1</v>
      </c>
      <c r="D238" s="68" t="s">
        <v>2</v>
      </c>
      <c r="E238" s="68" t="s">
        <v>3</v>
      </c>
      <c r="F238" s="68" t="s">
        <v>4</v>
      </c>
      <c r="G238" s="69" t="s">
        <v>321</v>
      </c>
      <c r="H238" s="69" t="s">
        <v>322</v>
      </c>
    </row>
    <row r="239" spans="1:8">
      <c r="A239" s="66"/>
      <c r="B239" s="154" t="s">
        <v>5</v>
      </c>
      <c r="C239" s="155" t="s">
        <v>6</v>
      </c>
      <c r="D239" s="156"/>
      <c r="E239" s="156"/>
      <c r="F239" s="156"/>
      <c r="G239" s="156"/>
      <c r="H239" s="156"/>
    </row>
    <row r="240" spans="1:8">
      <c r="A240" s="66"/>
      <c r="B240" s="89"/>
      <c r="C240" s="194" t="s">
        <v>405</v>
      </c>
      <c r="D240" s="211" t="s">
        <v>207</v>
      </c>
      <c r="E240" s="193" t="s">
        <v>9</v>
      </c>
      <c r="F240" s="310">
        <v>0.1</v>
      </c>
      <c r="G240" s="352" t="e">
        <f>'BAHAN+UPAH'!#REF!</f>
        <v>#REF!</v>
      </c>
      <c r="H240" s="197" t="e">
        <f>G240*F240</f>
        <v>#REF!</v>
      </c>
    </row>
    <row r="241" spans="1:8">
      <c r="A241" s="66"/>
      <c r="B241" s="89"/>
      <c r="C241" s="194" t="s">
        <v>446</v>
      </c>
      <c r="D241" s="193" t="s">
        <v>208</v>
      </c>
      <c r="E241" s="193" t="s">
        <v>9</v>
      </c>
      <c r="F241" s="196">
        <v>0.04</v>
      </c>
      <c r="G241" s="352" t="e">
        <f>'BAHAN+UPAH'!#REF!</f>
        <v>#REF!</v>
      </c>
      <c r="H241" s="197" t="e">
        <f>G241*F241</f>
        <v>#REF!</v>
      </c>
    </row>
    <row r="242" spans="1:8">
      <c r="A242" s="66"/>
      <c r="B242" s="89"/>
      <c r="C242" s="188" t="s">
        <v>10</v>
      </c>
      <c r="D242" s="193" t="s">
        <v>25</v>
      </c>
      <c r="E242" s="193" t="s">
        <v>9</v>
      </c>
      <c r="F242" s="257">
        <v>4.0000000000000001E-3</v>
      </c>
      <c r="G242" s="95">
        <f>'BAHAN+UPAH'!$F$70</f>
        <v>140000</v>
      </c>
      <c r="H242" s="197">
        <f>G242*F242</f>
        <v>560</v>
      </c>
    </row>
    <row r="243" spans="1:8">
      <c r="A243" s="66"/>
      <c r="B243" s="89"/>
      <c r="C243" s="157"/>
      <c r="D243" s="89"/>
      <c r="E243" s="90"/>
      <c r="F243" s="92"/>
      <c r="G243" s="91"/>
      <c r="H243" s="158"/>
    </row>
    <row r="244" spans="1:8">
      <c r="A244" s="66"/>
      <c r="B244" s="164"/>
      <c r="C244" s="159"/>
      <c r="D244" s="159"/>
      <c r="E244" s="159"/>
      <c r="F244" s="160" t="s">
        <v>12</v>
      </c>
      <c r="G244" s="159"/>
      <c r="H244" s="161" t="e">
        <f>SUM(H240:H243)</f>
        <v>#REF!</v>
      </c>
    </row>
    <row r="245" spans="1:8">
      <c r="A245" s="66"/>
      <c r="B245" s="162" t="s">
        <v>13</v>
      </c>
      <c r="C245" s="163" t="s">
        <v>14</v>
      </c>
      <c r="D245" s="164"/>
      <c r="E245" s="164"/>
      <c r="F245" s="164"/>
      <c r="G245" s="164"/>
      <c r="H245" s="164"/>
    </row>
    <row r="246" spans="1:8">
      <c r="A246" s="66"/>
      <c r="B246" s="89"/>
      <c r="C246" s="158" t="s">
        <v>664</v>
      </c>
      <c r="D246" s="89"/>
      <c r="E246" s="89" t="s">
        <v>67</v>
      </c>
      <c r="F246" s="165">
        <v>1</v>
      </c>
      <c r="G246" s="158" t="e">
        <f>'BAHAN+UPAH'!#REF!</f>
        <v>#REF!</v>
      </c>
      <c r="H246" s="158" t="e">
        <f>+G246*F246</f>
        <v>#REF!</v>
      </c>
    </row>
    <row r="247" spans="1:8">
      <c r="A247" s="66"/>
      <c r="B247" s="89"/>
      <c r="C247" s="158"/>
      <c r="D247" s="89"/>
      <c r="E247" s="89"/>
      <c r="F247" s="165"/>
      <c r="G247" s="158"/>
      <c r="H247" s="158"/>
    </row>
    <row r="248" spans="1:8">
      <c r="A248" s="66"/>
      <c r="B248" s="164"/>
      <c r="C248" s="159"/>
      <c r="D248" s="159"/>
      <c r="E248" s="159"/>
      <c r="F248" s="938" t="s">
        <v>16</v>
      </c>
      <c r="G248" s="938"/>
      <c r="H248" s="161" t="e">
        <f>SUM(H245:H247)</f>
        <v>#REF!</v>
      </c>
    </row>
    <row r="249" spans="1:8">
      <c r="A249" s="66"/>
      <c r="B249" s="166" t="s">
        <v>17</v>
      </c>
      <c r="C249" s="167" t="s">
        <v>18</v>
      </c>
      <c r="D249" s="164"/>
      <c r="E249" s="164"/>
      <c r="F249" s="164"/>
      <c r="G249" s="164"/>
      <c r="H249" s="168"/>
    </row>
    <row r="250" spans="1:8">
      <c r="A250" s="66"/>
      <c r="B250" s="164"/>
      <c r="C250" s="158"/>
      <c r="D250" s="164"/>
      <c r="E250" s="164"/>
      <c r="F250" s="164"/>
      <c r="G250" s="164"/>
      <c r="H250" s="168"/>
    </row>
    <row r="251" spans="1:8">
      <c r="A251" s="66"/>
      <c r="B251" s="164"/>
      <c r="C251" s="158"/>
      <c r="D251" s="164"/>
      <c r="E251" s="164"/>
      <c r="F251" s="164"/>
      <c r="G251" s="164"/>
      <c r="H251" s="168"/>
    </row>
    <row r="252" spans="1:8">
      <c r="A252" s="66"/>
      <c r="B252" s="175"/>
      <c r="C252" s="159"/>
      <c r="D252" s="159"/>
      <c r="E252" s="159"/>
      <c r="F252" s="938" t="s">
        <v>19</v>
      </c>
      <c r="G252" s="938"/>
      <c r="H252" s="169">
        <v>0</v>
      </c>
    </row>
    <row r="253" spans="1:8">
      <c r="A253" s="66"/>
      <c r="B253" s="307"/>
      <c r="C253" s="307"/>
      <c r="D253" s="308"/>
      <c r="E253" s="308"/>
      <c r="F253" s="307"/>
      <c r="G253" s="308"/>
      <c r="H253" s="308"/>
    </row>
    <row r="254" spans="1:8">
      <c r="A254" s="66"/>
      <c r="B254" s="170" t="s">
        <v>20</v>
      </c>
      <c r="C254" s="939" t="s">
        <v>21</v>
      </c>
      <c r="D254" s="939"/>
      <c r="E254" s="939"/>
      <c r="F254" s="939"/>
      <c r="G254" s="939"/>
      <c r="H254" s="171" t="e">
        <f>H252+H248+H244</f>
        <v>#REF!</v>
      </c>
    </row>
    <row r="255" spans="1:8">
      <c r="A255" s="66"/>
      <c r="B255" s="170" t="s">
        <v>22</v>
      </c>
      <c r="C255" s="939" t="s">
        <v>43</v>
      </c>
      <c r="D255" s="939"/>
      <c r="E255" s="940"/>
      <c r="F255" s="28">
        <v>0.05</v>
      </c>
      <c r="G255" s="123" t="s">
        <v>44</v>
      </c>
      <c r="H255" s="172" t="e">
        <f>F255*H254</f>
        <v>#REF!</v>
      </c>
    </row>
    <row r="256" spans="1:8">
      <c r="A256" s="66"/>
      <c r="B256" s="173" t="s">
        <v>24</v>
      </c>
      <c r="C256" s="937" t="s">
        <v>45</v>
      </c>
      <c r="D256" s="937"/>
      <c r="E256" s="937"/>
      <c r="F256" s="937"/>
      <c r="G256" s="937"/>
      <c r="H256" s="174" t="e">
        <f>+H255+H254</f>
        <v>#REF!</v>
      </c>
    </row>
    <row r="257" spans="1:8">
      <c r="A257" s="66"/>
      <c r="B257" s="83"/>
      <c r="C257" s="84"/>
      <c r="D257" s="85"/>
      <c r="E257" s="85"/>
      <c r="F257" s="85"/>
      <c r="G257" s="85"/>
      <c r="H257" s="85"/>
    </row>
    <row r="258" spans="1:8">
      <c r="A258" s="66"/>
    </row>
    <row r="259" spans="1:8">
      <c r="A259" s="67" t="s">
        <v>548</v>
      </c>
      <c r="C259" s="152" t="s">
        <v>665</v>
      </c>
      <c r="D259" s="153"/>
      <c r="E259" s="153"/>
      <c r="F259" s="153"/>
      <c r="G259" s="153"/>
      <c r="H259" s="153"/>
    </row>
    <row r="260" spans="1:8" ht="31.5">
      <c r="A260" s="66"/>
      <c r="B260" s="68" t="s">
        <v>0</v>
      </c>
      <c r="C260" s="68" t="s">
        <v>1</v>
      </c>
      <c r="D260" s="68" t="s">
        <v>2</v>
      </c>
      <c r="E260" s="68" t="s">
        <v>3</v>
      </c>
      <c r="F260" s="68" t="s">
        <v>4</v>
      </c>
      <c r="G260" s="69" t="s">
        <v>321</v>
      </c>
      <c r="H260" s="69" t="s">
        <v>322</v>
      </c>
    </row>
    <row r="261" spans="1:8">
      <c r="A261" s="66"/>
      <c r="B261" s="154" t="s">
        <v>5</v>
      </c>
      <c r="C261" s="155" t="s">
        <v>6</v>
      </c>
      <c r="D261" s="156"/>
      <c r="E261" s="156"/>
      <c r="F261" s="156"/>
      <c r="G261" s="156"/>
      <c r="H261" s="156"/>
    </row>
    <row r="262" spans="1:8">
      <c r="A262" s="66"/>
      <c r="B262" s="89"/>
      <c r="C262" s="194" t="s">
        <v>405</v>
      </c>
      <c r="D262" s="211" t="s">
        <v>207</v>
      </c>
      <c r="E262" s="193" t="s">
        <v>9</v>
      </c>
      <c r="F262" s="310">
        <v>0.1</v>
      </c>
      <c r="G262" s="352" t="e">
        <f>'BAHAN+UPAH'!#REF!</f>
        <v>#REF!</v>
      </c>
      <c r="H262" s="197" t="e">
        <f>G262*F262</f>
        <v>#REF!</v>
      </c>
    </row>
    <row r="263" spans="1:8">
      <c r="A263" s="66"/>
      <c r="B263" s="89"/>
      <c r="C263" s="194" t="s">
        <v>446</v>
      </c>
      <c r="D263" s="193" t="s">
        <v>208</v>
      </c>
      <c r="E263" s="193" t="s">
        <v>9</v>
      </c>
      <c r="F263" s="196">
        <v>0.04</v>
      </c>
      <c r="G263" s="352" t="e">
        <f>'BAHAN+UPAH'!#REF!</f>
        <v>#REF!</v>
      </c>
      <c r="H263" s="197" t="e">
        <f>G263*F263</f>
        <v>#REF!</v>
      </c>
    </row>
    <row r="264" spans="1:8">
      <c r="A264" s="66"/>
      <c r="B264" s="89"/>
      <c r="C264" s="188" t="s">
        <v>10</v>
      </c>
      <c r="D264" s="193" t="s">
        <v>25</v>
      </c>
      <c r="E264" s="193" t="s">
        <v>9</v>
      </c>
      <c r="F264" s="257">
        <v>4.0000000000000001E-3</v>
      </c>
      <c r="G264" s="95">
        <f>'BAHAN+UPAH'!$F$70</f>
        <v>140000</v>
      </c>
      <c r="H264" s="197">
        <f>G264*F264</f>
        <v>560</v>
      </c>
    </row>
    <row r="265" spans="1:8">
      <c r="A265" s="66"/>
      <c r="B265" s="89"/>
      <c r="C265" s="157"/>
      <c r="D265" s="89"/>
      <c r="E265" s="90"/>
      <c r="F265" s="92"/>
      <c r="G265" s="91"/>
      <c r="H265" s="158"/>
    </row>
    <row r="266" spans="1:8">
      <c r="A266" s="66"/>
      <c r="B266" s="164"/>
      <c r="C266" s="159"/>
      <c r="D266" s="159"/>
      <c r="E266" s="159"/>
      <c r="F266" s="160" t="s">
        <v>12</v>
      </c>
      <c r="G266" s="159"/>
      <c r="H266" s="161" t="e">
        <f>SUM(H262:H265)</f>
        <v>#REF!</v>
      </c>
    </row>
    <row r="267" spans="1:8">
      <c r="A267" s="66"/>
      <c r="B267" s="162" t="s">
        <v>13</v>
      </c>
      <c r="C267" s="163" t="s">
        <v>14</v>
      </c>
      <c r="D267" s="164"/>
      <c r="E267" s="164"/>
      <c r="F267" s="164"/>
      <c r="G267" s="164"/>
      <c r="H267" s="164"/>
    </row>
    <row r="268" spans="1:8">
      <c r="A268" s="66"/>
      <c r="B268" s="89"/>
      <c r="C268" s="158" t="s">
        <v>666</v>
      </c>
      <c r="D268" s="89"/>
      <c r="E268" s="89" t="s">
        <v>67</v>
      </c>
      <c r="F268" s="165">
        <v>1</v>
      </c>
      <c r="G268" s="158" t="e">
        <f>'BAHAN+UPAH'!#REF!</f>
        <v>#REF!</v>
      </c>
      <c r="H268" s="158" t="e">
        <f>+G268*F268</f>
        <v>#REF!</v>
      </c>
    </row>
    <row r="269" spans="1:8">
      <c r="A269" s="66"/>
      <c r="B269" s="89"/>
      <c r="C269" s="158"/>
      <c r="D269" s="89"/>
      <c r="E269" s="89"/>
      <c r="F269" s="165"/>
      <c r="G269" s="158"/>
      <c r="H269" s="158"/>
    </row>
    <row r="270" spans="1:8">
      <c r="A270" s="66"/>
      <c r="B270" s="164"/>
      <c r="C270" s="159"/>
      <c r="D270" s="159"/>
      <c r="E270" s="159"/>
      <c r="F270" s="938" t="s">
        <v>16</v>
      </c>
      <c r="G270" s="938"/>
      <c r="H270" s="161" t="e">
        <f>SUM(H267:H269)</f>
        <v>#REF!</v>
      </c>
    </row>
    <row r="271" spans="1:8">
      <c r="A271" s="66"/>
      <c r="B271" s="166" t="s">
        <v>17</v>
      </c>
      <c r="C271" s="167" t="s">
        <v>18</v>
      </c>
      <c r="D271" s="164"/>
      <c r="E271" s="164"/>
      <c r="F271" s="164"/>
      <c r="G271" s="164"/>
      <c r="H271" s="168"/>
    </row>
    <row r="272" spans="1:8">
      <c r="A272" s="66"/>
      <c r="B272" s="164"/>
      <c r="C272" s="158"/>
      <c r="D272" s="164"/>
      <c r="E272" s="164"/>
      <c r="F272" s="164"/>
      <c r="G272" s="164"/>
      <c r="H272" s="168"/>
    </row>
    <row r="273" spans="1:8">
      <c r="A273" s="66"/>
      <c r="B273" s="164"/>
      <c r="C273" s="158"/>
      <c r="D273" s="164"/>
      <c r="E273" s="164"/>
      <c r="F273" s="164"/>
      <c r="G273" s="164"/>
      <c r="H273" s="168"/>
    </row>
    <row r="274" spans="1:8">
      <c r="A274" s="66"/>
      <c r="B274" s="175"/>
      <c r="C274" s="159"/>
      <c r="D274" s="159"/>
      <c r="E274" s="159"/>
      <c r="F274" s="938" t="s">
        <v>19</v>
      </c>
      <c r="G274" s="938"/>
      <c r="H274" s="169">
        <v>0</v>
      </c>
    </row>
    <row r="275" spans="1:8">
      <c r="A275" s="66"/>
      <c r="B275" s="307"/>
      <c r="C275" s="307"/>
      <c r="D275" s="308"/>
      <c r="E275" s="308"/>
      <c r="F275" s="307"/>
      <c r="G275" s="308"/>
      <c r="H275" s="308"/>
    </row>
    <row r="276" spans="1:8">
      <c r="A276" s="66"/>
      <c r="B276" s="170" t="s">
        <v>20</v>
      </c>
      <c r="C276" s="939" t="s">
        <v>21</v>
      </c>
      <c r="D276" s="939"/>
      <c r="E276" s="939"/>
      <c r="F276" s="939"/>
      <c r="G276" s="939"/>
      <c r="H276" s="171" t="e">
        <f>H274+H270+H266</f>
        <v>#REF!</v>
      </c>
    </row>
    <row r="277" spans="1:8">
      <c r="A277" s="66"/>
      <c r="B277" s="170" t="s">
        <v>22</v>
      </c>
      <c r="C277" s="939" t="s">
        <v>43</v>
      </c>
      <c r="D277" s="939"/>
      <c r="E277" s="940"/>
      <c r="F277" s="28">
        <v>0.05</v>
      </c>
      <c r="G277" s="123" t="s">
        <v>44</v>
      </c>
      <c r="H277" s="172" t="e">
        <f>F277*H276</f>
        <v>#REF!</v>
      </c>
    </row>
    <row r="278" spans="1:8">
      <c r="A278" s="66"/>
      <c r="B278" s="173" t="s">
        <v>24</v>
      </c>
      <c r="C278" s="937" t="s">
        <v>45</v>
      </c>
      <c r="D278" s="937"/>
      <c r="E278" s="937"/>
      <c r="F278" s="937"/>
      <c r="G278" s="937"/>
      <c r="H278" s="174" t="e">
        <f>+H277+H276</f>
        <v>#REF!</v>
      </c>
    </row>
    <row r="279" spans="1:8">
      <c r="A279" s="66"/>
      <c r="B279" s="177"/>
      <c r="C279" s="315"/>
      <c r="D279" s="315"/>
      <c r="E279" s="315"/>
      <c r="F279" s="315"/>
      <c r="G279" s="315"/>
      <c r="H279" s="178"/>
    </row>
    <row r="280" spans="1:8">
      <c r="A280" s="67" t="s">
        <v>549</v>
      </c>
      <c r="C280" s="152" t="s">
        <v>667</v>
      </c>
      <c r="D280" s="153"/>
      <c r="E280" s="153"/>
      <c r="F280" s="153"/>
      <c r="G280" s="153"/>
      <c r="H280" s="153"/>
    </row>
    <row r="281" spans="1:8" ht="31.5">
      <c r="A281" s="66"/>
      <c r="B281" s="68" t="s">
        <v>0</v>
      </c>
      <c r="C281" s="68" t="s">
        <v>1</v>
      </c>
      <c r="D281" s="68" t="s">
        <v>2</v>
      </c>
      <c r="E281" s="68" t="s">
        <v>3</v>
      </c>
      <c r="F281" s="68" t="s">
        <v>4</v>
      </c>
      <c r="G281" s="69" t="s">
        <v>321</v>
      </c>
      <c r="H281" s="69" t="s">
        <v>322</v>
      </c>
    </row>
    <row r="282" spans="1:8">
      <c r="A282" s="66"/>
      <c r="B282" s="154" t="s">
        <v>5</v>
      </c>
      <c r="C282" s="155" t="s">
        <v>6</v>
      </c>
      <c r="D282" s="156"/>
      <c r="E282" s="156"/>
      <c r="F282" s="156"/>
      <c r="G282" s="156"/>
      <c r="H282" s="156"/>
    </row>
    <row r="283" spans="1:8">
      <c r="A283" s="66"/>
      <c r="B283" s="89"/>
      <c r="C283" s="194" t="s">
        <v>405</v>
      </c>
      <c r="D283" s="211" t="s">
        <v>207</v>
      </c>
      <c r="E283" s="193" t="s">
        <v>9</v>
      </c>
      <c r="F283" s="310">
        <v>0.1</v>
      </c>
      <c r="G283" s="352" t="e">
        <f>'BAHAN+UPAH'!#REF!</f>
        <v>#REF!</v>
      </c>
      <c r="H283" s="197" t="e">
        <f>G283*F283</f>
        <v>#REF!</v>
      </c>
    </row>
    <row r="284" spans="1:8">
      <c r="A284" s="66"/>
      <c r="B284" s="89"/>
      <c r="C284" s="194" t="s">
        <v>446</v>
      </c>
      <c r="D284" s="193" t="s">
        <v>208</v>
      </c>
      <c r="E284" s="193" t="s">
        <v>9</v>
      </c>
      <c r="F284" s="196">
        <v>0.04</v>
      </c>
      <c r="G284" s="352" t="e">
        <f>'BAHAN+UPAH'!#REF!</f>
        <v>#REF!</v>
      </c>
      <c r="H284" s="197" t="e">
        <f>G284*F284</f>
        <v>#REF!</v>
      </c>
    </row>
    <row r="285" spans="1:8">
      <c r="A285" s="66"/>
      <c r="B285" s="89"/>
      <c r="C285" s="188" t="s">
        <v>10</v>
      </c>
      <c r="D285" s="193" t="s">
        <v>25</v>
      </c>
      <c r="E285" s="193" t="s">
        <v>9</v>
      </c>
      <c r="F285" s="257">
        <v>4.0000000000000001E-3</v>
      </c>
      <c r="G285" s="95">
        <f>'BAHAN+UPAH'!$F$70</f>
        <v>140000</v>
      </c>
      <c r="H285" s="197">
        <f>G285*F285</f>
        <v>560</v>
      </c>
    </row>
    <row r="286" spans="1:8">
      <c r="A286" s="66"/>
      <c r="B286" s="89"/>
      <c r="C286" s="157"/>
      <c r="D286" s="89"/>
      <c r="E286" s="90"/>
      <c r="F286" s="92"/>
      <c r="G286" s="91"/>
      <c r="H286" s="158"/>
    </row>
    <row r="287" spans="1:8">
      <c r="A287" s="66"/>
      <c r="B287" s="164"/>
      <c r="C287" s="159"/>
      <c r="D287" s="159"/>
      <c r="E287" s="159"/>
      <c r="F287" s="160" t="s">
        <v>12</v>
      </c>
      <c r="G287" s="159"/>
      <c r="H287" s="161" t="e">
        <f>SUM(H283:H286)</f>
        <v>#REF!</v>
      </c>
    </row>
    <row r="288" spans="1:8">
      <c r="A288" s="66"/>
      <c r="B288" s="162" t="s">
        <v>13</v>
      </c>
      <c r="C288" s="163" t="s">
        <v>14</v>
      </c>
      <c r="D288" s="164"/>
      <c r="E288" s="164"/>
      <c r="F288" s="164"/>
      <c r="G288" s="164"/>
      <c r="H288" s="164"/>
    </row>
    <row r="289" spans="1:8">
      <c r="A289" s="66"/>
      <c r="B289" s="89"/>
      <c r="C289" s="158" t="s">
        <v>668</v>
      </c>
      <c r="D289" s="89"/>
      <c r="E289" s="89" t="s">
        <v>161</v>
      </c>
      <c r="F289" s="165">
        <v>1</v>
      </c>
      <c r="G289" s="158" t="e">
        <f>'BAHAN+UPAH'!#REF!</f>
        <v>#REF!</v>
      </c>
      <c r="H289" s="158" t="e">
        <f>+G289*F289</f>
        <v>#REF!</v>
      </c>
    </row>
    <row r="290" spans="1:8">
      <c r="A290" s="66"/>
      <c r="B290" s="89"/>
      <c r="C290" s="158"/>
      <c r="D290" s="89"/>
      <c r="E290" s="89"/>
      <c r="F290" s="165"/>
      <c r="G290" s="158"/>
      <c r="H290" s="158"/>
    </row>
    <row r="291" spans="1:8">
      <c r="A291" s="66"/>
      <c r="B291" s="164"/>
      <c r="C291" s="159"/>
      <c r="D291" s="159"/>
      <c r="E291" s="159"/>
      <c r="F291" s="938" t="s">
        <v>16</v>
      </c>
      <c r="G291" s="938"/>
      <c r="H291" s="161" t="e">
        <f>SUM(H288:H290)</f>
        <v>#REF!</v>
      </c>
    </row>
    <row r="292" spans="1:8">
      <c r="A292" s="66"/>
      <c r="B292" s="166" t="s">
        <v>17</v>
      </c>
      <c r="C292" s="167" t="s">
        <v>18</v>
      </c>
      <c r="D292" s="164"/>
      <c r="E292" s="164"/>
      <c r="F292" s="164"/>
      <c r="G292" s="164"/>
      <c r="H292" s="168"/>
    </row>
    <row r="293" spans="1:8">
      <c r="A293" s="66"/>
      <c r="B293" s="164"/>
      <c r="C293" s="158"/>
      <c r="D293" s="164"/>
      <c r="E293" s="164"/>
      <c r="F293" s="164"/>
      <c r="G293" s="164"/>
      <c r="H293" s="168"/>
    </row>
    <row r="294" spans="1:8">
      <c r="A294" s="66"/>
      <c r="B294" s="164"/>
      <c r="C294" s="158"/>
      <c r="D294" s="164"/>
      <c r="E294" s="164"/>
      <c r="F294" s="164"/>
      <c r="G294" s="164"/>
      <c r="H294" s="168"/>
    </row>
    <row r="295" spans="1:8">
      <c r="A295" s="66"/>
      <c r="B295" s="175"/>
      <c r="C295" s="159"/>
      <c r="D295" s="159"/>
      <c r="E295" s="159"/>
      <c r="F295" s="938" t="s">
        <v>19</v>
      </c>
      <c r="G295" s="938"/>
      <c r="H295" s="169">
        <v>0</v>
      </c>
    </row>
    <row r="296" spans="1:8">
      <c r="A296" s="66"/>
      <c r="B296" s="307"/>
      <c r="C296" s="307"/>
      <c r="D296" s="308"/>
      <c r="E296" s="308"/>
      <c r="F296" s="307"/>
      <c r="G296" s="308"/>
      <c r="H296" s="308"/>
    </row>
    <row r="297" spans="1:8">
      <c r="A297" s="66"/>
      <c r="B297" s="170" t="s">
        <v>20</v>
      </c>
      <c r="C297" s="939" t="s">
        <v>21</v>
      </c>
      <c r="D297" s="939"/>
      <c r="E297" s="939"/>
      <c r="F297" s="939"/>
      <c r="G297" s="939"/>
      <c r="H297" s="171" t="e">
        <f>H295+H291+H287</f>
        <v>#REF!</v>
      </c>
    </row>
    <row r="298" spans="1:8">
      <c r="A298" s="66"/>
      <c r="B298" s="170" t="s">
        <v>22</v>
      </c>
      <c r="C298" s="939" t="s">
        <v>43</v>
      </c>
      <c r="D298" s="939"/>
      <c r="E298" s="940"/>
      <c r="F298" s="28">
        <v>0.05</v>
      </c>
      <c r="G298" s="123" t="s">
        <v>44</v>
      </c>
      <c r="H298" s="172" t="e">
        <f>F298*H297</f>
        <v>#REF!</v>
      </c>
    </row>
    <row r="299" spans="1:8">
      <c r="A299" s="66"/>
      <c r="B299" s="173" t="s">
        <v>24</v>
      </c>
      <c r="C299" s="937" t="s">
        <v>45</v>
      </c>
      <c r="D299" s="937"/>
      <c r="E299" s="937"/>
      <c r="F299" s="937"/>
      <c r="G299" s="937"/>
      <c r="H299" s="174" t="e">
        <f>+H298+H297</f>
        <v>#REF!</v>
      </c>
    </row>
    <row r="300" spans="1:8">
      <c r="A300" s="66"/>
      <c r="B300" s="83"/>
      <c r="C300" s="84"/>
      <c r="D300" s="85"/>
      <c r="E300" s="85"/>
      <c r="F300" s="85"/>
      <c r="G300" s="85"/>
      <c r="H300" s="85"/>
    </row>
    <row r="301" spans="1:8">
      <c r="A301" s="67" t="s">
        <v>550</v>
      </c>
      <c r="C301" s="152" t="s">
        <v>669</v>
      </c>
      <c r="D301" s="153"/>
      <c r="E301" s="153"/>
      <c r="F301" s="153"/>
      <c r="G301" s="153"/>
      <c r="H301" s="153"/>
    </row>
    <row r="302" spans="1:8" ht="31.5">
      <c r="A302" s="66"/>
      <c r="B302" s="68" t="s">
        <v>0</v>
      </c>
      <c r="C302" s="68" t="s">
        <v>1</v>
      </c>
      <c r="D302" s="68" t="s">
        <v>2</v>
      </c>
      <c r="E302" s="68" t="s">
        <v>3</v>
      </c>
      <c r="F302" s="68" t="s">
        <v>4</v>
      </c>
      <c r="G302" s="69" t="s">
        <v>321</v>
      </c>
      <c r="H302" s="69" t="s">
        <v>322</v>
      </c>
    </row>
    <row r="303" spans="1:8">
      <c r="A303" s="66"/>
      <c r="B303" s="154" t="s">
        <v>5</v>
      </c>
      <c r="C303" s="155" t="s">
        <v>6</v>
      </c>
      <c r="D303" s="156"/>
      <c r="E303" s="156"/>
      <c r="F303" s="156"/>
      <c r="G303" s="156"/>
      <c r="H303" s="156"/>
    </row>
    <row r="304" spans="1:8">
      <c r="A304" s="66"/>
      <c r="B304" s="89"/>
      <c r="C304" s="194" t="s">
        <v>405</v>
      </c>
      <c r="D304" s="211" t="s">
        <v>207</v>
      </c>
      <c r="E304" s="193" t="s">
        <v>9</v>
      </c>
      <c r="F304" s="310">
        <v>0.1</v>
      </c>
      <c r="G304" s="352" t="e">
        <f>'BAHAN+UPAH'!#REF!</f>
        <v>#REF!</v>
      </c>
      <c r="H304" s="197" t="e">
        <f>G304*F304</f>
        <v>#REF!</v>
      </c>
    </row>
    <row r="305" spans="1:8">
      <c r="A305" s="66"/>
      <c r="B305" s="89"/>
      <c r="C305" s="194" t="s">
        <v>446</v>
      </c>
      <c r="D305" s="193" t="s">
        <v>208</v>
      </c>
      <c r="E305" s="193" t="s">
        <v>9</v>
      </c>
      <c r="F305" s="196">
        <v>0.04</v>
      </c>
      <c r="G305" s="352" t="e">
        <f>'BAHAN+UPAH'!#REF!</f>
        <v>#REF!</v>
      </c>
      <c r="H305" s="197" t="e">
        <f>G305*F305</f>
        <v>#REF!</v>
      </c>
    </row>
    <row r="306" spans="1:8">
      <c r="A306" s="66"/>
      <c r="B306" s="89"/>
      <c r="C306" s="188" t="s">
        <v>10</v>
      </c>
      <c r="D306" s="193" t="s">
        <v>25</v>
      </c>
      <c r="E306" s="193" t="s">
        <v>9</v>
      </c>
      <c r="F306" s="257">
        <v>4.0000000000000001E-3</v>
      </c>
      <c r="G306" s="95">
        <f>'BAHAN+UPAH'!$F$70</f>
        <v>140000</v>
      </c>
      <c r="H306" s="197">
        <f>G306*F306</f>
        <v>560</v>
      </c>
    </row>
    <row r="307" spans="1:8">
      <c r="A307" s="66"/>
      <c r="B307" s="89"/>
      <c r="C307" s="157"/>
      <c r="D307" s="89"/>
      <c r="E307" s="90"/>
      <c r="F307" s="92"/>
      <c r="G307" s="91"/>
      <c r="H307" s="158"/>
    </row>
    <row r="308" spans="1:8">
      <c r="A308" s="66"/>
      <c r="B308" s="164"/>
      <c r="C308" s="159"/>
      <c r="D308" s="159"/>
      <c r="E308" s="159"/>
      <c r="F308" s="160" t="s">
        <v>12</v>
      </c>
      <c r="G308" s="159"/>
      <c r="H308" s="161" t="e">
        <f>SUM(H304:H307)</f>
        <v>#REF!</v>
      </c>
    </row>
    <row r="309" spans="1:8">
      <c r="A309" s="66"/>
      <c r="B309" s="162" t="s">
        <v>13</v>
      </c>
      <c r="C309" s="163" t="s">
        <v>14</v>
      </c>
      <c r="D309" s="164"/>
      <c r="E309" s="164"/>
      <c r="F309" s="164"/>
      <c r="G309" s="164"/>
      <c r="H309" s="164"/>
    </row>
    <row r="310" spans="1:8">
      <c r="A310" s="66"/>
      <c r="B310" s="89"/>
      <c r="C310" s="158" t="s">
        <v>670</v>
      </c>
      <c r="D310" s="89"/>
      <c r="E310" s="89" t="s">
        <v>67</v>
      </c>
      <c r="F310" s="165">
        <v>1</v>
      </c>
      <c r="G310" s="158" t="e">
        <f>'BAHAN+UPAH'!#REF!</f>
        <v>#REF!</v>
      </c>
      <c r="H310" s="158" t="e">
        <f>+G310*F310</f>
        <v>#REF!</v>
      </c>
    </row>
    <row r="311" spans="1:8">
      <c r="A311" s="66"/>
      <c r="B311" s="89"/>
      <c r="C311" s="158"/>
      <c r="D311" s="89"/>
      <c r="E311" s="89"/>
      <c r="F311" s="165"/>
      <c r="G311" s="158"/>
      <c r="H311" s="158"/>
    </row>
    <row r="312" spans="1:8">
      <c r="A312" s="66"/>
      <c r="B312" s="164"/>
      <c r="C312" s="159"/>
      <c r="D312" s="159"/>
      <c r="E312" s="159"/>
      <c r="F312" s="938" t="s">
        <v>16</v>
      </c>
      <c r="G312" s="938"/>
      <c r="H312" s="161" t="e">
        <f>SUM(H309:H311)</f>
        <v>#REF!</v>
      </c>
    </row>
    <row r="313" spans="1:8">
      <c r="A313" s="66"/>
      <c r="B313" s="166" t="s">
        <v>17</v>
      </c>
      <c r="C313" s="167" t="s">
        <v>18</v>
      </c>
      <c r="D313" s="164"/>
      <c r="E313" s="164"/>
      <c r="F313" s="164"/>
      <c r="G313" s="164"/>
      <c r="H313" s="168"/>
    </row>
    <row r="314" spans="1:8">
      <c r="A314" s="66"/>
      <c r="B314" s="164"/>
      <c r="C314" s="158"/>
      <c r="D314" s="164"/>
      <c r="E314" s="164"/>
      <c r="F314" s="164"/>
      <c r="G314" s="164"/>
      <c r="H314" s="168"/>
    </row>
    <row r="315" spans="1:8">
      <c r="A315" s="66"/>
      <c r="B315" s="164"/>
      <c r="C315" s="158"/>
      <c r="D315" s="164"/>
      <c r="E315" s="164"/>
      <c r="F315" s="164"/>
      <c r="G315" s="164"/>
      <c r="H315" s="168"/>
    </row>
    <row r="316" spans="1:8">
      <c r="A316" s="66"/>
      <c r="B316" s="175"/>
      <c r="C316" s="159"/>
      <c r="D316" s="159"/>
      <c r="E316" s="159"/>
      <c r="F316" s="938" t="s">
        <v>19</v>
      </c>
      <c r="G316" s="938"/>
      <c r="H316" s="169">
        <v>0</v>
      </c>
    </row>
    <row r="317" spans="1:8">
      <c r="A317" s="66"/>
      <c r="B317" s="307"/>
      <c r="C317" s="307"/>
      <c r="D317" s="308"/>
      <c r="E317" s="308"/>
      <c r="F317" s="307"/>
      <c r="G317" s="308"/>
      <c r="H317" s="308"/>
    </row>
    <row r="318" spans="1:8">
      <c r="A318" s="66"/>
      <c r="B318" s="170" t="s">
        <v>20</v>
      </c>
      <c r="C318" s="939" t="s">
        <v>21</v>
      </c>
      <c r="D318" s="939"/>
      <c r="E318" s="939"/>
      <c r="F318" s="939"/>
      <c r="G318" s="939"/>
      <c r="H318" s="171" t="e">
        <f>H316+H312+H308</f>
        <v>#REF!</v>
      </c>
    </row>
    <row r="319" spans="1:8">
      <c r="A319" s="66"/>
      <c r="B319" s="170" t="s">
        <v>22</v>
      </c>
      <c r="C319" s="939" t="s">
        <v>43</v>
      </c>
      <c r="D319" s="939"/>
      <c r="E319" s="940"/>
      <c r="F319" s="28">
        <v>0.05</v>
      </c>
      <c r="G319" s="123" t="s">
        <v>44</v>
      </c>
      <c r="H319" s="172" t="e">
        <f>F319*H318</f>
        <v>#REF!</v>
      </c>
    </row>
    <row r="320" spans="1:8">
      <c r="A320" s="66"/>
      <c r="B320" s="173" t="s">
        <v>24</v>
      </c>
      <c r="C320" s="937" t="s">
        <v>45</v>
      </c>
      <c r="D320" s="937"/>
      <c r="E320" s="937"/>
      <c r="F320" s="937"/>
      <c r="G320" s="937"/>
      <c r="H320" s="174" t="e">
        <f>+H319+H318</f>
        <v>#REF!</v>
      </c>
    </row>
    <row r="321" spans="1:8">
      <c r="A321" s="66"/>
      <c r="B321" s="177"/>
      <c r="C321" s="315"/>
      <c r="D321" s="315"/>
      <c r="E321" s="315"/>
      <c r="F321" s="315"/>
      <c r="G321" s="315"/>
      <c r="H321" s="178"/>
    </row>
    <row r="322" spans="1:8">
      <c r="A322" s="67" t="s">
        <v>551</v>
      </c>
      <c r="C322" s="152" t="s">
        <v>671</v>
      </c>
      <c r="D322" s="153"/>
      <c r="E322" s="153"/>
      <c r="F322" s="153"/>
      <c r="G322" s="153"/>
      <c r="H322" s="153"/>
    </row>
    <row r="323" spans="1:8" ht="31.5">
      <c r="A323" s="66"/>
      <c r="B323" s="68" t="s">
        <v>0</v>
      </c>
      <c r="C323" s="68" t="s">
        <v>1</v>
      </c>
      <c r="D323" s="68" t="s">
        <v>2</v>
      </c>
      <c r="E323" s="68" t="s">
        <v>3</v>
      </c>
      <c r="F323" s="68" t="s">
        <v>4</v>
      </c>
      <c r="G323" s="69" t="s">
        <v>321</v>
      </c>
      <c r="H323" s="69" t="s">
        <v>322</v>
      </c>
    </row>
    <row r="324" spans="1:8">
      <c r="A324" s="66"/>
      <c r="B324" s="154" t="s">
        <v>5</v>
      </c>
      <c r="C324" s="155" t="s">
        <v>6</v>
      </c>
      <c r="D324" s="156"/>
      <c r="E324" s="156"/>
      <c r="F324" s="156"/>
      <c r="G324" s="156"/>
      <c r="H324" s="156"/>
    </row>
    <row r="325" spans="1:8">
      <c r="A325" s="66"/>
      <c r="B325" s="89"/>
      <c r="C325" s="194" t="s">
        <v>405</v>
      </c>
      <c r="D325" s="211" t="s">
        <v>207</v>
      </c>
      <c r="E325" s="193" t="s">
        <v>9</v>
      </c>
      <c r="F325" s="310">
        <v>0.1</v>
      </c>
      <c r="G325" s="352" t="e">
        <f>'BAHAN+UPAH'!#REF!</f>
        <v>#REF!</v>
      </c>
      <c r="H325" s="197" t="e">
        <f>G325*F325</f>
        <v>#REF!</v>
      </c>
    </row>
    <row r="326" spans="1:8">
      <c r="A326" s="66"/>
      <c r="B326" s="89"/>
      <c r="C326" s="194" t="s">
        <v>446</v>
      </c>
      <c r="D326" s="193" t="s">
        <v>208</v>
      </c>
      <c r="E326" s="193" t="s">
        <v>9</v>
      </c>
      <c r="F326" s="196">
        <v>0.04</v>
      </c>
      <c r="G326" s="352" t="e">
        <f>'BAHAN+UPAH'!#REF!</f>
        <v>#REF!</v>
      </c>
      <c r="H326" s="197" t="e">
        <f>G326*F326</f>
        <v>#REF!</v>
      </c>
    </row>
    <row r="327" spans="1:8">
      <c r="A327" s="66"/>
      <c r="B327" s="89"/>
      <c r="C327" s="188" t="s">
        <v>10</v>
      </c>
      <c r="D327" s="193" t="s">
        <v>25</v>
      </c>
      <c r="E327" s="193" t="s">
        <v>9</v>
      </c>
      <c r="F327" s="257">
        <v>4.0000000000000001E-3</v>
      </c>
      <c r="G327" s="95">
        <f>'BAHAN+UPAH'!$F$70</f>
        <v>140000</v>
      </c>
      <c r="H327" s="197">
        <f>G327*F327</f>
        <v>560</v>
      </c>
    </row>
    <row r="328" spans="1:8">
      <c r="A328" s="66"/>
      <c r="B328" s="89"/>
      <c r="C328" s="157"/>
      <c r="D328" s="89"/>
      <c r="E328" s="90"/>
      <c r="F328" s="92"/>
      <c r="G328" s="91"/>
      <c r="H328" s="158"/>
    </row>
    <row r="329" spans="1:8">
      <c r="A329" s="66"/>
      <c r="B329" s="164"/>
      <c r="C329" s="159"/>
      <c r="D329" s="159"/>
      <c r="E329" s="159"/>
      <c r="F329" s="160" t="s">
        <v>12</v>
      </c>
      <c r="G329" s="159"/>
      <c r="H329" s="161" t="e">
        <f>SUM(H325:H328)</f>
        <v>#REF!</v>
      </c>
    </row>
    <row r="330" spans="1:8">
      <c r="A330" s="66"/>
      <c r="B330" s="162" t="s">
        <v>13</v>
      </c>
      <c r="C330" s="163" t="s">
        <v>14</v>
      </c>
      <c r="D330" s="164"/>
      <c r="E330" s="164"/>
      <c r="F330" s="164"/>
      <c r="G330" s="164"/>
      <c r="H330" s="164"/>
    </row>
    <row r="331" spans="1:8">
      <c r="A331" s="66"/>
      <c r="B331" s="89"/>
      <c r="C331" s="158" t="s">
        <v>672</v>
      </c>
      <c r="D331" s="89"/>
      <c r="E331" s="89" t="s">
        <v>67</v>
      </c>
      <c r="F331" s="165">
        <v>1</v>
      </c>
      <c r="G331" s="158" t="e">
        <f>'BAHAN+UPAH'!#REF!</f>
        <v>#REF!</v>
      </c>
      <c r="H331" s="158" t="e">
        <f>+G331*F331</f>
        <v>#REF!</v>
      </c>
    </row>
    <row r="332" spans="1:8">
      <c r="A332" s="66"/>
      <c r="B332" s="89"/>
      <c r="C332" s="158"/>
      <c r="D332" s="89"/>
      <c r="E332" s="89"/>
      <c r="F332" s="165"/>
      <c r="G332" s="158"/>
      <c r="H332" s="158"/>
    </row>
    <row r="333" spans="1:8">
      <c r="A333" s="66"/>
      <c r="B333" s="164"/>
      <c r="C333" s="159"/>
      <c r="D333" s="159"/>
      <c r="E333" s="159"/>
      <c r="F333" s="938" t="s">
        <v>16</v>
      </c>
      <c r="G333" s="938"/>
      <c r="H333" s="161" t="e">
        <f>SUM(H330:H332)</f>
        <v>#REF!</v>
      </c>
    </row>
    <row r="334" spans="1:8">
      <c r="A334" s="66"/>
      <c r="B334" s="166" t="s">
        <v>17</v>
      </c>
      <c r="C334" s="167" t="s">
        <v>18</v>
      </c>
      <c r="D334" s="164"/>
      <c r="E334" s="164"/>
      <c r="F334" s="164"/>
      <c r="G334" s="164"/>
      <c r="H334" s="168"/>
    </row>
    <row r="335" spans="1:8">
      <c r="A335" s="66"/>
      <c r="B335" s="164"/>
      <c r="C335" s="158"/>
      <c r="D335" s="164"/>
      <c r="E335" s="164"/>
      <c r="F335" s="164"/>
      <c r="G335" s="164"/>
      <c r="H335" s="168"/>
    </row>
    <row r="336" spans="1:8">
      <c r="A336" s="66"/>
      <c r="B336" s="164"/>
      <c r="C336" s="158"/>
      <c r="D336" s="164"/>
      <c r="E336" s="164"/>
      <c r="F336" s="164"/>
      <c r="G336" s="164"/>
      <c r="H336" s="168"/>
    </row>
    <row r="337" spans="1:8">
      <c r="A337" s="66"/>
      <c r="B337" s="175"/>
      <c r="C337" s="159"/>
      <c r="D337" s="159"/>
      <c r="E337" s="159"/>
      <c r="F337" s="938" t="s">
        <v>19</v>
      </c>
      <c r="G337" s="938"/>
      <c r="H337" s="169">
        <v>0</v>
      </c>
    </row>
    <row r="338" spans="1:8">
      <c r="A338" s="66"/>
      <c r="B338" s="307"/>
      <c r="C338" s="307"/>
      <c r="D338" s="308"/>
      <c r="E338" s="308"/>
      <c r="F338" s="307"/>
      <c r="G338" s="308"/>
      <c r="H338" s="308"/>
    </row>
    <row r="339" spans="1:8">
      <c r="A339" s="66"/>
      <c r="B339" s="170" t="s">
        <v>20</v>
      </c>
      <c r="C339" s="939" t="s">
        <v>21</v>
      </c>
      <c r="D339" s="939"/>
      <c r="E339" s="939"/>
      <c r="F339" s="939"/>
      <c r="G339" s="939"/>
      <c r="H339" s="171" t="e">
        <f>H337+H333+H329</f>
        <v>#REF!</v>
      </c>
    </row>
    <row r="340" spans="1:8">
      <c r="A340" s="66"/>
      <c r="B340" s="170" t="s">
        <v>22</v>
      </c>
      <c r="C340" s="939" t="s">
        <v>43</v>
      </c>
      <c r="D340" s="939"/>
      <c r="E340" s="940"/>
      <c r="F340" s="28">
        <v>0.05</v>
      </c>
      <c r="G340" s="123" t="s">
        <v>44</v>
      </c>
      <c r="H340" s="172" t="e">
        <f>F340*H339</f>
        <v>#REF!</v>
      </c>
    </row>
    <row r="341" spans="1:8">
      <c r="A341" s="66"/>
      <c r="B341" s="173" t="s">
        <v>24</v>
      </c>
      <c r="C341" s="937" t="s">
        <v>45</v>
      </c>
      <c r="D341" s="937"/>
      <c r="E341" s="937"/>
      <c r="F341" s="937"/>
      <c r="G341" s="937"/>
      <c r="H341" s="174" t="e">
        <f>+H340+H339</f>
        <v>#REF!</v>
      </c>
    </row>
    <row r="342" spans="1:8">
      <c r="A342" s="66"/>
      <c r="B342" s="83"/>
      <c r="C342" s="84"/>
      <c r="D342" s="85"/>
      <c r="E342" s="85"/>
      <c r="F342" s="85"/>
      <c r="G342" s="85"/>
      <c r="H342" s="85"/>
    </row>
    <row r="343" spans="1:8">
      <c r="A343" s="66"/>
    </row>
    <row r="344" spans="1:8">
      <c r="A344" s="67" t="s">
        <v>675</v>
      </c>
      <c r="C344" s="152" t="s">
        <v>673</v>
      </c>
      <c r="D344" s="153"/>
      <c r="E344" s="153"/>
      <c r="F344" s="153"/>
      <c r="G344" s="153"/>
      <c r="H344" s="153"/>
    </row>
    <row r="345" spans="1:8" ht="31.5">
      <c r="A345" s="66"/>
      <c r="B345" s="68" t="s">
        <v>0</v>
      </c>
      <c r="C345" s="68" t="s">
        <v>1</v>
      </c>
      <c r="D345" s="68" t="s">
        <v>2</v>
      </c>
      <c r="E345" s="68" t="s">
        <v>3</v>
      </c>
      <c r="F345" s="68" t="s">
        <v>4</v>
      </c>
      <c r="G345" s="69" t="s">
        <v>321</v>
      </c>
      <c r="H345" s="69" t="s">
        <v>322</v>
      </c>
    </row>
    <row r="346" spans="1:8">
      <c r="A346" s="66"/>
      <c r="B346" s="154" t="s">
        <v>5</v>
      </c>
      <c r="C346" s="155" t="s">
        <v>6</v>
      </c>
      <c r="D346" s="156"/>
      <c r="E346" s="156"/>
      <c r="F346" s="156"/>
      <c r="G346" s="156"/>
      <c r="H346" s="156"/>
    </row>
    <row r="347" spans="1:8">
      <c r="A347" s="66"/>
      <c r="B347" s="89"/>
      <c r="C347" s="194" t="s">
        <v>405</v>
      </c>
      <c r="D347" s="211" t="s">
        <v>207</v>
      </c>
      <c r="E347" s="193" t="s">
        <v>9</v>
      </c>
      <c r="F347" s="310">
        <v>0.1</v>
      </c>
      <c r="G347" s="352" t="e">
        <f>'BAHAN+UPAH'!#REF!</f>
        <v>#REF!</v>
      </c>
      <c r="H347" s="197" t="e">
        <f>G347*F347</f>
        <v>#REF!</v>
      </c>
    </row>
    <row r="348" spans="1:8">
      <c r="A348" s="66"/>
      <c r="B348" s="89"/>
      <c r="C348" s="194" t="s">
        <v>446</v>
      </c>
      <c r="D348" s="193" t="s">
        <v>208</v>
      </c>
      <c r="E348" s="193" t="s">
        <v>9</v>
      </c>
      <c r="F348" s="196">
        <v>0.04</v>
      </c>
      <c r="G348" s="352" t="e">
        <f>'BAHAN+UPAH'!#REF!</f>
        <v>#REF!</v>
      </c>
      <c r="H348" s="197" t="e">
        <f>G348*F348</f>
        <v>#REF!</v>
      </c>
    </row>
    <row r="349" spans="1:8">
      <c r="A349" s="66"/>
      <c r="B349" s="89"/>
      <c r="C349" s="188" t="s">
        <v>10</v>
      </c>
      <c r="D349" s="193" t="s">
        <v>25</v>
      </c>
      <c r="E349" s="193" t="s">
        <v>9</v>
      </c>
      <c r="F349" s="257">
        <v>4.0000000000000001E-3</v>
      </c>
      <c r="G349" s="95">
        <f>'BAHAN+UPAH'!$F$70</f>
        <v>140000</v>
      </c>
      <c r="H349" s="197">
        <f>G349*F349</f>
        <v>560</v>
      </c>
    </row>
    <row r="350" spans="1:8">
      <c r="A350" s="66"/>
      <c r="B350" s="89"/>
      <c r="C350" s="157"/>
      <c r="D350" s="89"/>
      <c r="E350" s="90"/>
      <c r="F350" s="92"/>
      <c r="G350" s="91"/>
      <c r="H350" s="158"/>
    </row>
    <row r="351" spans="1:8">
      <c r="A351" s="66"/>
      <c r="B351" s="164"/>
      <c r="C351" s="159"/>
      <c r="D351" s="159"/>
      <c r="E351" s="159"/>
      <c r="F351" s="160" t="s">
        <v>12</v>
      </c>
      <c r="G351" s="159"/>
      <c r="H351" s="161" t="e">
        <f>SUM(H347:H350)</f>
        <v>#REF!</v>
      </c>
    </row>
    <row r="352" spans="1:8">
      <c r="A352" s="66"/>
      <c r="B352" s="162" t="s">
        <v>13</v>
      </c>
      <c r="C352" s="163" t="s">
        <v>14</v>
      </c>
      <c r="D352" s="164"/>
      <c r="E352" s="164"/>
      <c r="F352" s="164"/>
      <c r="G352" s="164"/>
      <c r="H352" s="164"/>
    </row>
    <row r="353" spans="1:8">
      <c r="A353" s="66"/>
      <c r="B353" s="89"/>
      <c r="C353" s="158" t="s">
        <v>674</v>
      </c>
      <c r="D353" s="89"/>
      <c r="E353" s="89" t="s">
        <v>67</v>
      </c>
      <c r="F353" s="165">
        <v>1</v>
      </c>
      <c r="G353" s="158" t="e">
        <f>'BAHAN+UPAH'!#REF!</f>
        <v>#REF!</v>
      </c>
      <c r="H353" s="158" t="e">
        <f>+G353*F353</f>
        <v>#REF!</v>
      </c>
    </row>
    <row r="354" spans="1:8">
      <c r="A354" s="66"/>
      <c r="B354" s="89"/>
      <c r="C354" s="158"/>
      <c r="D354" s="89"/>
      <c r="E354" s="89"/>
      <c r="F354" s="165"/>
      <c r="G354" s="158"/>
      <c r="H354" s="158"/>
    </row>
    <row r="355" spans="1:8">
      <c r="A355" s="66"/>
      <c r="B355" s="164"/>
      <c r="C355" s="159"/>
      <c r="D355" s="159"/>
      <c r="E355" s="159"/>
      <c r="F355" s="938" t="s">
        <v>16</v>
      </c>
      <c r="G355" s="938"/>
      <c r="H355" s="161" t="e">
        <f>SUM(H352:H354)</f>
        <v>#REF!</v>
      </c>
    </row>
    <row r="356" spans="1:8">
      <c r="A356" s="66"/>
      <c r="B356" s="166" t="s">
        <v>17</v>
      </c>
      <c r="C356" s="167" t="s">
        <v>18</v>
      </c>
      <c r="D356" s="164"/>
      <c r="E356" s="164"/>
      <c r="F356" s="164"/>
      <c r="G356" s="164"/>
      <c r="H356" s="168"/>
    </row>
    <row r="357" spans="1:8">
      <c r="A357" s="66"/>
      <c r="B357" s="164"/>
      <c r="C357" s="158"/>
      <c r="D357" s="164"/>
      <c r="E357" s="164"/>
      <c r="F357" s="164"/>
      <c r="G357" s="164"/>
      <c r="H357" s="168"/>
    </row>
    <row r="358" spans="1:8">
      <c r="A358" s="66"/>
      <c r="B358" s="164"/>
      <c r="C358" s="158"/>
      <c r="D358" s="164"/>
      <c r="E358" s="164"/>
      <c r="F358" s="164"/>
      <c r="G358" s="164"/>
      <c r="H358" s="168"/>
    </row>
    <row r="359" spans="1:8">
      <c r="A359" s="66"/>
      <c r="B359" s="175"/>
      <c r="C359" s="159"/>
      <c r="D359" s="159"/>
      <c r="E359" s="159"/>
      <c r="F359" s="938" t="s">
        <v>19</v>
      </c>
      <c r="G359" s="938"/>
      <c r="H359" s="169">
        <v>0</v>
      </c>
    </row>
    <row r="360" spans="1:8">
      <c r="A360" s="66"/>
      <c r="B360" s="307"/>
      <c r="C360" s="307"/>
      <c r="D360" s="308"/>
      <c r="E360" s="308"/>
      <c r="F360" s="307"/>
      <c r="G360" s="308"/>
      <c r="H360" s="308"/>
    </row>
    <row r="361" spans="1:8">
      <c r="A361" s="66"/>
      <c r="B361" s="170" t="s">
        <v>20</v>
      </c>
      <c r="C361" s="939" t="s">
        <v>21</v>
      </c>
      <c r="D361" s="939"/>
      <c r="E361" s="939"/>
      <c r="F361" s="939"/>
      <c r="G361" s="939"/>
      <c r="H361" s="171" t="e">
        <f>H359+H355+H351</f>
        <v>#REF!</v>
      </c>
    </row>
    <row r="362" spans="1:8">
      <c r="A362" s="66"/>
      <c r="B362" s="170" t="s">
        <v>22</v>
      </c>
      <c r="C362" s="939" t="s">
        <v>43</v>
      </c>
      <c r="D362" s="939"/>
      <c r="E362" s="940"/>
      <c r="F362" s="28">
        <v>0.05</v>
      </c>
      <c r="G362" s="123" t="s">
        <v>44</v>
      </c>
      <c r="H362" s="172" t="e">
        <f>F362*H361</f>
        <v>#REF!</v>
      </c>
    </row>
    <row r="363" spans="1:8">
      <c r="A363" s="66"/>
      <c r="B363" s="173" t="s">
        <v>24</v>
      </c>
      <c r="C363" s="937" t="s">
        <v>45</v>
      </c>
      <c r="D363" s="937"/>
      <c r="E363" s="937"/>
      <c r="F363" s="937"/>
      <c r="G363" s="937"/>
      <c r="H363" s="174" t="e">
        <f>+H362+H361</f>
        <v>#REF!</v>
      </c>
    </row>
    <row r="364" spans="1:8">
      <c r="A364" s="66"/>
      <c r="B364" s="177"/>
      <c r="C364" s="315"/>
      <c r="D364" s="315"/>
      <c r="E364" s="315"/>
      <c r="F364" s="315"/>
      <c r="G364" s="315"/>
      <c r="H364" s="178"/>
    </row>
    <row r="365" spans="1:8">
      <c r="A365" s="67" t="s">
        <v>678</v>
      </c>
      <c r="C365" s="152" t="s">
        <v>676</v>
      </c>
      <c r="D365" s="153"/>
      <c r="E365" s="153"/>
      <c r="F365" s="153"/>
      <c r="G365" s="153"/>
      <c r="H365" s="153"/>
    </row>
    <row r="366" spans="1:8" ht="31.5">
      <c r="A366" s="66"/>
      <c r="B366" s="68" t="s">
        <v>0</v>
      </c>
      <c r="C366" s="68" t="s">
        <v>1</v>
      </c>
      <c r="D366" s="68" t="s">
        <v>2</v>
      </c>
      <c r="E366" s="68" t="s">
        <v>3</v>
      </c>
      <c r="F366" s="68" t="s">
        <v>4</v>
      </c>
      <c r="G366" s="69" t="s">
        <v>321</v>
      </c>
      <c r="H366" s="69" t="s">
        <v>322</v>
      </c>
    </row>
    <row r="367" spans="1:8">
      <c r="A367" s="66"/>
      <c r="B367" s="154" t="s">
        <v>5</v>
      </c>
      <c r="C367" s="155" t="s">
        <v>6</v>
      </c>
      <c r="D367" s="156"/>
      <c r="E367" s="156"/>
      <c r="F367" s="156"/>
      <c r="G367" s="156"/>
      <c r="H367" s="156"/>
    </row>
    <row r="368" spans="1:8">
      <c r="A368" s="66"/>
      <c r="B368" s="89"/>
      <c r="C368" s="194" t="s">
        <v>405</v>
      </c>
      <c r="D368" s="211" t="s">
        <v>207</v>
      </c>
      <c r="E368" s="193" t="s">
        <v>9</v>
      </c>
      <c r="F368" s="310">
        <v>0.2</v>
      </c>
      <c r="G368" s="352" t="e">
        <f>'BAHAN+UPAH'!#REF!</f>
        <v>#REF!</v>
      </c>
      <c r="H368" s="197" t="e">
        <f>G368*F368</f>
        <v>#REF!</v>
      </c>
    </row>
    <row r="369" spans="1:8">
      <c r="A369" s="66"/>
      <c r="B369" s="89"/>
      <c r="C369" s="194" t="s">
        <v>446</v>
      </c>
      <c r="D369" s="193" t="s">
        <v>208</v>
      </c>
      <c r="E369" s="193" t="s">
        <v>9</v>
      </c>
      <c r="F369" s="196">
        <v>0.08</v>
      </c>
      <c r="G369" s="352" t="e">
        <f>'BAHAN+UPAH'!#REF!</f>
        <v>#REF!</v>
      </c>
      <c r="H369" s="197" t="e">
        <f>G369*F369</f>
        <v>#REF!</v>
      </c>
    </row>
    <row r="370" spans="1:8">
      <c r="A370" s="66"/>
      <c r="B370" s="89"/>
      <c r="C370" s="188" t="s">
        <v>10</v>
      </c>
      <c r="D370" s="193" t="s">
        <v>25</v>
      </c>
      <c r="E370" s="193" t="s">
        <v>9</v>
      </c>
      <c r="F370" s="257">
        <v>8.0000000000000002E-3</v>
      </c>
      <c r="G370" s="95">
        <f>'BAHAN+UPAH'!$F$70</f>
        <v>140000</v>
      </c>
      <c r="H370" s="197">
        <f>G370*F370</f>
        <v>1120</v>
      </c>
    </row>
    <row r="371" spans="1:8">
      <c r="A371" s="66"/>
      <c r="B371" s="89"/>
      <c r="C371" s="157"/>
      <c r="D371" s="89"/>
      <c r="E371" s="90"/>
      <c r="F371" s="92"/>
      <c r="G371" s="91"/>
      <c r="H371" s="158"/>
    </row>
    <row r="372" spans="1:8">
      <c r="A372" s="66"/>
      <c r="B372" s="164"/>
      <c r="C372" s="159"/>
      <c r="D372" s="159"/>
      <c r="E372" s="159"/>
      <c r="F372" s="160" t="s">
        <v>12</v>
      </c>
      <c r="G372" s="159"/>
      <c r="H372" s="161" t="e">
        <f>SUM(H368:H371)</f>
        <v>#REF!</v>
      </c>
    </row>
    <row r="373" spans="1:8">
      <c r="A373" s="66"/>
      <c r="B373" s="162" t="s">
        <v>13</v>
      </c>
      <c r="C373" s="163" t="s">
        <v>14</v>
      </c>
      <c r="D373" s="164"/>
      <c r="E373" s="164"/>
      <c r="F373" s="164"/>
      <c r="G373" s="164"/>
      <c r="H373" s="164"/>
    </row>
    <row r="374" spans="1:8">
      <c r="A374" s="66"/>
      <c r="B374" s="89"/>
      <c r="C374" s="158" t="s">
        <v>677</v>
      </c>
      <c r="D374" s="89"/>
      <c r="E374" s="89" t="s">
        <v>161</v>
      </c>
      <c r="F374" s="165">
        <v>1</v>
      </c>
      <c r="G374" s="158" t="e">
        <f>'BAHAN+UPAH'!#REF!</f>
        <v>#REF!</v>
      </c>
      <c r="H374" s="158" t="e">
        <f>+G374*F374</f>
        <v>#REF!</v>
      </c>
    </row>
    <row r="375" spans="1:8">
      <c r="A375" s="66"/>
      <c r="B375" s="89"/>
      <c r="C375" s="158"/>
      <c r="D375" s="89"/>
      <c r="E375" s="89"/>
      <c r="F375" s="165"/>
      <c r="G375" s="158"/>
      <c r="H375" s="158"/>
    </row>
    <row r="376" spans="1:8">
      <c r="A376" s="66"/>
      <c r="B376" s="164"/>
      <c r="C376" s="159"/>
      <c r="D376" s="159"/>
      <c r="E376" s="159"/>
      <c r="F376" s="938" t="s">
        <v>16</v>
      </c>
      <c r="G376" s="938"/>
      <c r="H376" s="161" t="e">
        <f>SUM(H373:H375)</f>
        <v>#REF!</v>
      </c>
    </row>
    <row r="377" spans="1:8">
      <c r="A377" s="66"/>
      <c r="B377" s="166" t="s">
        <v>17</v>
      </c>
      <c r="C377" s="167" t="s">
        <v>18</v>
      </c>
      <c r="D377" s="164"/>
      <c r="E377" s="164"/>
      <c r="F377" s="164"/>
      <c r="G377" s="164"/>
      <c r="H377" s="168"/>
    </row>
    <row r="378" spans="1:8">
      <c r="A378" s="66"/>
      <c r="B378" s="164"/>
      <c r="C378" s="158"/>
      <c r="D378" s="164"/>
      <c r="E378" s="164"/>
      <c r="F378" s="164"/>
      <c r="G378" s="164"/>
      <c r="H378" s="168"/>
    </row>
    <row r="379" spans="1:8">
      <c r="A379" s="66"/>
      <c r="B379" s="164"/>
      <c r="C379" s="158"/>
      <c r="D379" s="164"/>
      <c r="E379" s="164"/>
      <c r="F379" s="164"/>
      <c r="G379" s="164"/>
      <c r="H379" s="168"/>
    </row>
    <row r="380" spans="1:8">
      <c r="A380" s="66"/>
      <c r="B380" s="175"/>
      <c r="C380" s="159"/>
      <c r="D380" s="159"/>
      <c r="E380" s="159"/>
      <c r="F380" s="938" t="s">
        <v>19</v>
      </c>
      <c r="G380" s="938"/>
      <c r="H380" s="169">
        <v>0</v>
      </c>
    </row>
    <row r="381" spans="1:8">
      <c r="A381" s="66"/>
      <c r="B381" s="307"/>
      <c r="C381" s="307"/>
      <c r="D381" s="308"/>
      <c r="E381" s="308"/>
      <c r="F381" s="307"/>
      <c r="G381" s="308"/>
      <c r="H381" s="308"/>
    </row>
    <row r="382" spans="1:8">
      <c r="A382" s="66"/>
      <c r="B382" s="170" t="s">
        <v>20</v>
      </c>
      <c r="C382" s="939" t="s">
        <v>21</v>
      </c>
      <c r="D382" s="939"/>
      <c r="E382" s="939"/>
      <c r="F382" s="939"/>
      <c r="G382" s="939"/>
      <c r="H382" s="171" t="e">
        <f>H380+H376+H372</f>
        <v>#REF!</v>
      </c>
    </row>
    <row r="383" spans="1:8">
      <c r="A383" s="66"/>
      <c r="B383" s="170" t="s">
        <v>22</v>
      </c>
      <c r="C383" s="939" t="s">
        <v>43</v>
      </c>
      <c r="D383" s="939"/>
      <c r="E383" s="940"/>
      <c r="F383" s="28">
        <v>0.05</v>
      </c>
      <c r="G383" s="123" t="s">
        <v>44</v>
      </c>
      <c r="H383" s="172" t="e">
        <f>F383*H382</f>
        <v>#REF!</v>
      </c>
    </row>
    <row r="384" spans="1:8">
      <c r="A384" s="66"/>
      <c r="B384" s="173" t="s">
        <v>24</v>
      </c>
      <c r="C384" s="937" t="s">
        <v>45</v>
      </c>
      <c r="D384" s="937"/>
      <c r="E384" s="937"/>
      <c r="F384" s="937"/>
      <c r="G384" s="937"/>
      <c r="H384" s="174" t="e">
        <f>+H383+H382</f>
        <v>#REF!</v>
      </c>
    </row>
    <row r="385" spans="1:8">
      <c r="A385" s="66"/>
      <c r="B385" s="177"/>
      <c r="C385" s="315"/>
      <c r="D385" s="315"/>
      <c r="E385" s="315"/>
      <c r="F385" s="315"/>
      <c r="G385" s="315"/>
      <c r="H385" s="178"/>
    </row>
    <row r="386" spans="1:8">
      <c r="A386" s="67" t="s">
        <v>681</v>
      </c>
      <c r="C386" s="152" t="s">
        <v>679</v>
      </c>
      <c r="D386" s="153"/>
      <c r="E386" s="153"/>
      <c r="F386" s="153"/>
      <c r="G386" s="153"/>
      <c r="H386" s="153"/>
    </row>
    <row r="387" spans="1:8" ht="31.5">
      <c r="A387" s="66"/>
      <c r="B387" s="68" t="s">
        <v>0</v>
      </c>
      <c r="C387" s="68" t="s">
        <v>1</v>
      </c>
      <c r="D387" s="68" t="s">
        <v>2</v>
      </c>
      <c r="E387" s="68" t="s">
        <v>3</v>
      </c>
      <c r="F387" s="68" t="s">
        <v>4</v>
      </c>
      <c r="G387" s="69" t="s">
        <v>321</v>
      </c>
      <c r="H387" s="69" t="s">
        <v>322</v>
      </c>
    </row>
    <row r="388" spans="1:8">
      <c r="A388" s="66"/>
      <c r="B388" s="154" t="s">
        <v>5</v>
      </c>
      <c r="C388" s="155" t="s">
        <v>6</v>
      </c>
      <c r="D388" s="156"/>
      <c r="E388" s="156"/>
      <c r="F388" s="156"/>
      <c r="G388" s="156"/>
      <c r="H388" s="156"/>
    </row>
    <row r="389" spans="1:8">
      <c r="A389" s="66"/>
      <c r="B389" s="89"/>
      <c r="C389" s="194" t="s">
        <v>405</v>
      </c>
      <c r="D389" s="211" t="s">
        <v>207</v>
      </c>
      <c r="E389" s="193" t="s">
        <v>9</v>
      </c>
      <c r="F389" s="310">
        <v>0.1</v>
      </c>
      <c r="G389" s="352" t="e">
        <f>'BAHAN+UPAH'!#REF!</f>
        <v>#REF!</v>
      </c>
      <c r="H389" s="197" t="e">
        <f>G389*F389</f>
        <v>#REF!</v>
      </c>
    </row>
    <row r="390" spans="1:8">
      <c r="A390" s="66"/>
      <c r="B390" s="89"/>
      <c r="C390" s="194" t="s">
        <v>446</v>
      </c>
      <c r="D390" s="193" t="s">
        <v>208</v>
      </c>
      <c r="E390" s="193" t="s">
        <v>9</v>
      </c>
      <c r="F390" s="196">
        <v>0.04</v>
      </c>
      <c r="G390" s="352" t="e">
        <f>'BAHAN+UPAH'!#REF!</f>
        <v>#REF!</v>
      </c>
      <c r="H390" s="197" t="e">
        <f>G390*F390</f>
        <v>#REF!</v>
      </c>
    </row>
    <row r="391" spans="1:8">
      <c r="A391" s="66"/>
      <c r="B391" s="89"/>
      <c r="C391" s="188" t="s">
        <v>10</v>
      </c>
      <c r="D391" s="193" t="s">
        <v>25</v>
      </c>
      <c r="E391" s="193" t="s">
        <v>9</v>
      </c>
      <c r="F391" s="257">
        <v>4.0000000000000001E-3</v>
      </c>
      <c r="G391" s="95">
        <f>'BAHAN+UPAH'!$F$70</f>
        <v>140000</v>
      </c>
      <c r="H391" s="197">
        <f>G391*F391</f>
        <v>560</v>
      </c>
    </row>
    <row r="392" spans="1:8">
      <c r="A392" s="66"/>
      <c r="B392" s="89"/>
      <c r="C392" s="157"/>
      <c r="D392" s="89"/>
      <c r="E392" s="90"/>
      <c r="F392" s="92"/>
      <c r="G392" s="91"/>
      <c r="H392" s="158"/>
    </row>
    <row r="393" spans="1:8">
      <c r="A393" s="66"/>
      <c r="B393" s="164"/>
      <c r="C393" s="159"/>
      <c r="D393" s="159"/>
      <c r="E393" s="159"/>
      <c r="F393" s="160" t="s">
        <v>12</v>
      </c>
      <c r="G393" s="159"/>
      <c r="H393" s="161" t="e">
        <f>SUM(H389:H392)</f>
        <v>#REF!</v>
      </c>
    </row>
    <row r="394" spans="1:8">
      <c r="A394" s="66"/>
      <c r="B394" s="162" t="s">
        <v>13</v>
      </c>
      <c r="C394" s="163" t="s">
        <v>14</v>
      </c>
      <c r="D394" s="164"/>
      <c r="E394" s="164"/>
      <c r="F394" s="164"/>
      <c r="G394" s="164"/>
      <c r="H394" s="164"/>
    </row>
    <row r="395" spans="1:8">
      <c r="A395" s="66"/>
      <c r="B395" s="89"/>
      <c r="C395" s="158" t="s">
        <v>680</v>
      </c>
      <c r="D395" s="89"/>
      <c r="E395" s="89" t="s">
        <v>161</v>
      </c>
      <c r="F395" s="165">
        <v>1</v>
      </c>
      <c r="G395" s="158" t="e">
        <f>'BAHAN+UPAH'!#REF!</f>
        <v>#REF!</v>
      </c>
      <c r="H395" s="158" t="e">
        <f>+G395*F395</f>
        <v>#REF!</v>
      </c>
    </row>
    <row r="396" spans="1:8">
      <c r="A396" s="66"/>
      <c r="B396" s="89"/>
      <c r="C396" s="158"/>
      <c r="D396" s="89"/>
      <c r="E396" s="89"/>
      <c r="F396" s="165"/>
      <c r="G396" s="158"/>
      <c r="H396" s="158"/>
    </row>
    <row r="397" spans="1:8">
      <c r="A397" s="66"/>
      <c r="B397" s="164"/>
      <c r="C397" s="159"/>
      <c r="D397" s="159"/>
      <c r="E397" s="159"/>
      <c r="F397" s="938" t="s">
        <v>16</v>
      </c>
      <c r="G397" s="938"/>
      <c r="H397" s="161" t="e">
        <f>SUM(H394:H396)</f>
        <v>#REF!</v>
      </c>
    </row>
    <row r="398" spans="1:8">
      <c r="A398" s="66"/>
      <c r="B398" s="166" t="s">
        <v>17</v>
      </c>
      <c r="C398" s="167" t="s">
        <v>18</v>
      </c>
      <c r="D398" s="164"/>
      <c r="E398" s="164"/>
      <c r="F398" s="164"/>
      <c r="G398" s="164"/>
      <c r="H398" s="168"/>
    </row>
    <row r="399" spans="1:8">
      <c r="A399" s="66"/>
      <c r="B399" s="164"/>
      <c r="C399" s="158"/>
      <c r="D399" s="164"/>
      <c r="E399" s="164"/>
      <c r="F399" s="164"/>
      <c r="G399" s="164"/>
      <c r="H399" s="168"/>
    </row>
    <row r="400" spans="1:8">
      <c r="A400" s="66"/>
      <c r="B400" s="164"/>
      <c r="C400" s="158"/>
      <c r="D400" s="164"/>
      <c r="E400" s="164"/>
      <c r="F400" s="164"/>
      <c r="G400" s="164"/>
      <c r="H400" s="168"/>
    </row>
    <row r="401" spans="1:8">
      <c r="A401" s="66"/>
      <c r="B401" s="175"/>
      <c r="C401" s="159"/>
      <c r="D401" s="159"/>
      <c r="E401" s="159"/>
      <c r="F401" s="938" t="s">
        <v>19</v>
      </c>
      <c r="G401" s="938"/>
      <c r="H401" s="169">
        <v>0</v>
      </c>
    </row>
    <row r="402" spans="1:8">
      <c r="A402" s="66"/>
      <c r="B402" s="307"/>
      <c r="C402" s="307"/>
      <c r="D402" s="308"/>
      <c r="E402" s="308"/>
      <c r="F402" s="307"/>
      <c r="G402" s="308"/>
      <c r="H402" s="308"/>
    </row>
    <row r="403" spans="1:8">
      <c r="A403" s="66"/>
      <c r="B403" s="170" t="s">
        <v>20</v>
      </c>
      <c r="C403" s="939" t="s">
        <v>21</v>
      </c>
      <c r="D403" s="939"/>
      <c r="E403" s="939"/>
      <c r="F403" s="939"/>
      <c r="G403" s="939"/>
      <c r="H403" s="171" t="e">
        <f>H401+H397+H393</f>
        <v>#REF!</v>
      </c>
    </row>
    <row r="404" spans="1:8">
      <c r="A404" s="66"/>
      <c r="B404" s="170" t="s">
        <v>22</v>
      </c>
      <c r="C404" s="939" t="s">
        <v>43</v>
      </c>
      <c r="D404" s="939"/>
      <c r="E404" s="940"/>
      <c r="F404" s="28">
        <v>0.05</v>
      </c>
      <c r="G404" s="123" t="s">
        <v>44</v>
      </c>
      <c r="H404" s="172" t="e">
        <f>F404*H403</f>
        <v>#REF!</v>
      </c>
    </row>
    <row r="405" spans="1:8">
      <c r="A405" s="66"/>
      <c r="B405" s="173" t="s">
        <v>24</v>
      </c>
      <c r="C405" s="937" t="s">
        <v>45</v>
      </c>
      <c r="D405" s="937"/>
      <c r="E405" s="937"/>
      <c r="F405" s="937"/>
      <c r="G405" s="937"/>
      <c r="H405" s="174" t="e">
        <f>+H404+H403</f>
        <v>#REF!</v>
      </c>
    </row>
    <row r="406" spans="1:8">
      <c r="A406" s="66"/>
      <c r="B406" s="177"/>
      <c r="C406" s="315"/>
      <c r="D406" s="315"/>
      <c r="E406" s="315"/>
      <c r="F406" s="315"/>
      <c r="G406" s="315"/>
      <c r="H406" s="178"/>
    </row>
    <row r="407" spans="1:8">
      <c r="A407" s="67" t="s">
        <v>684</v>
      </c>
      <c r="C407" s="152" t="s">
        <v>682</v>
      </c>
      <c r="D407" s="153"/>
      <c r="E407" s="153"/>
      <c r="F407" s="153"/>
      <c r="G407" s="153"/>
      <c r="H407" s="153"/>
    </row>
    <row r="408" spans="1:8" ht="31.5">
      <c r="A408" s="66"/>
      <c r="B408" s="68" t="s">
        <v>0</v>
      </c>
      <c r="C408" s="68" t="s">
        <v>1</v>
      </c>
      <c r="D408" s="68" t="s">
        <v>2</v>
      </c>
      <c r="E408" s="68" t="s">
        <v>3</v>
      </c>
      <c r="F408" s="68" t="s">
        <v>4</v>
      </c>
      <c r="G408" s="69" t="s">
        <v>321</v>
      </c>
      <c r="H408" s="69" t="s">
        <v>322</v>
      </c>
    </row>
    <row r="409" spans="1:8">
      <c r="A409" s="66"/>
      <c r="B409" s="154" t="s">
        <v>5</v>
      </c>
      <c r="C409" s="155" t="s">
        <v>6</v>
      </c>
      <c r="D409" s="156"/>
      <c r="E409" s="156"/>
      <c r="F409" s="156"/>
      <c r="G409" s="156"/>
      <c r="H409" s="156"/>
    </row>
    <row r="410" spans="1:8">
      <c r="A410" s="66"/>
      <c r="B410" s="89"/>
      <c r="C410" s="194" t="s">
        <v>405</v>
      </c>
      <c r="D410" s="211" t="s">
        <v>207</v>
      </c>
      <c r="E410" s="193" t="s">
        <v>9</v>
      </c>
      <c r="F410" s="310">
        <v>0.1</v>
      </c>
      <c r="G410" s="352" t="e">
        <f>'BAHAN+UPAH'!#REF!</f>
        <v>#REF!</v>
      </c>
      <c r="H410" s="197" t="e">
        <f>G410*F410</f>
        <v>#REF!</v>
      </c>
    </row>
    <row r="411" spans="1:8">
      <c r="A411" s="66"/>
      <c r="B411" s="89"/>
      <c r="C411" s="194" t="s">
        <v>446</v>
      </c>
      <c r="D411" s="193" t="s">
        <v>208</v>
      </c>
      <c r="E411" s="193" t="s">
        <v>9</v>
      </c>
      <c r="F411" s="196">
        <v>0.04</v>
      </c>
      <c r="G411" s="352" t="e">
        <f>'BAHAN+UPAH'!#REF!</f>
        <v>#REF!</v>
      </c>
      <c r="H411" s="197" t="e">
        <f>G411*F411</f>
        <v>#REF!</v>
      </c>
    </row>
    <row r="412" spans="1:8">
      <c r="A412" s="66"/>
      <c r="B412" s="89"/>
      <c r="C412" s="188" t="s">
        <v>10</v>
      </c>
      <c r="D412" s="193" t="s">
        <v>25</v>
      </c>
      <c r="E412" s="193" t="s">
        <v>9</v>
      </c>
      <c r="F412" s="257">
        <v>4.0000000000000001E-3</v>
      </c>
      <c r="G412" s="95">
        <f>'BAHAN+UPAH'!$F$70</f>
        <v>140000</v>
      </c>
      <c r="H412" s="197">
        <f>G412*F412</f>
        <v>560</v>
      </c>
    </row>
    <row r="413" spans="1:8">
      <c r="A413" s="66"/>
      <c r="B413" s="89"/>
      <c r="C413" s="157"/>
      <c r="D413" s="89"/>
      <c r="E413" s="90"/>
      <c r="F413" s="92"/>
      <c r="G413" s="91"/>
      <c r="H413" s="158"/>
    </row>
    <row r="414" spans="1:8">
      <c r="A414" s="66"/>
      <c r="B414" s="164"/>
      <c r="C414" s="159"/>
      <c r="D414" s="159"/>
      <c r="E414" s="159"/>
      <c r="F414" s="160" t="s">
        <v>12</v>
      </c>
      <c r="G414" s="159"/>
      <c r="H414" s="161" t="e">
        <f>SUM(H410:H413)</f>
        <v>#REF!</v>
      </c>
    </row>
    <row r="415" spans="1:8">
      <c r="A415" s="66"/>
      <c r="B415" s="162" t="s">
        <v>13</v>
      </c>
      <c r="C415" s="163" t="s">
        <v>14</v>
      </c>
      <c r="D415" s="164"/>
      <c r="E415" s="164"/>
      <c r="F415" s="164"/>
      <c r="G415" s="164"/>
      <c r="H415" s="164"/>
    </row>
    <row r="416" spans="1:8">
      <c r="A416" s="66"/>
      <c r="B416" s="89"/>
      <c r="C416" s="158" t="s">
        <v>683</v>
      </c>
      <c r="D416" s="89"/>
      <c r="E416" s="89" t="s">
        <v>161</v>
      </c>
      <c r="F416" s="165">
        <v>1</v>
      </c>
      <c r="G416" s="158" t="e">
        <f>'BAHAN+UPAH'!#REF!</f>
        <v>#REF!</v>
      </c>
      <c r="H416" s="158" t="e">
        <f>+G416*F416</f>
        <v>#REF!</v>
      </c>
    </row>
    <row r="417" spans="1:8">
      <c r="A417" s="66"/>
      <c r="B417" s="89"/>
      <c r="C417" s="158"/>
      <c r="D417" s="89"/>
      <c r="E417" s="89"/>
      <c r="F417" s="165"/>
      <c r="G417" s="158"/>
      <c r="H417" s="158"/>
    </row>
    <row r="418" spans="1:8">
      <c r="A418" s="66"/>
      <c r="B418" s="164"/>
      <c r="C418" s="159"/>
      <c r="D418" s="159"/>
      <c r="E418" s="159"/>
      <c r="F418" s="938" t="s">
        <v>16</v>
      </c>
      <c r="G418" s="938"/>
      <c r="H418" s="161" t="e">
        <f>SUM(H415:H417)</f>
        <v>#REF!</v>
      </c>
    </row>
    <row r="419" spans="1:8">
      <c r="A419" s="66"/>
      <c r="B419" s="166" t="s">
        <v>17</v>
      </c>
      <c r="C419" s="167" t="s">
        <v>18</v>
      </c>
      <c r="D419" s="164"/>
      <c r="E419" s="164"/>
      <c r="F419" s="164"/>
      <c r="G419" s="164"/>
      <c r="H419" s="168"/>
    </row>
    <row r="420" spans="1:8">
      <c r="A420" s="66"/>
      <c r="B420" s="164"/>
      <c r="C420" s="158"/>
      <c r="D420" s="164"/>
      <c r="E420" s="164"/>
      <c r="F420" s="164"/>
      <c r="G420" s="164"/>
      <c r="H420" s="168"/>
    </row>
    <row r="421" spans="1:8">
      <c r="A421" s="66"/>
      <c r="B421" s="164"/>
      <c r="C421" s="158"/>
      <c r="D421" s="164"/>
      <c r="E421" s="164"/>
      <c r="F421" s="164"/>
      <c r="G421" s="164"/>
      <c r="H421" s="168"/>
    </row>
    <row r="422" spans="1:8">
      <c r="A422" s="66"/>
      <c r="B422" s="175"/>
      <c r="C422" s="159"/>
      <c r="D422" s="159"/>
      <c r="E422" s="159"/>
      <c r="F422" s="938" t="s">
        <v>19</v>
      </c>
      <c r="G422" s="938"/>
      <c r="H422" s="169">
        <v>0</v>
      </c>
    </row>
    <row r="423" spans="1:8">
      <c r="A423" s="66"/>
      <c r="B423" s="307"/>
      <c r="C423" s="307"/>
      <c r="D423" s="308"/>
      <c r="E423" s="308"/>
      <c r="F423" s="307"/>
      <c r="G423" s="308"/>
      <c r="H423" s="308"/>
    </row>
    <row r="424" spans="1:8">
      <c r="A424" s="66"/>
      <c r="B424" s="170" t="s">
        <v>20</v>
      </c>
      <c r="C424" s="939" t="s">
        <v>21</v>
      </c>
      <c r="D424" s="939"/>
      <c r="E424" s="939"/>
      <c r="F424" s="939"/>
      <c r="G424" s="939"/>
      <c r="H424" s="171" t="e">
        <f>H422+H418+H414</f>
        <v>#REF!</v>
      </c>
    </row>
    <row r="425" spans="1:8">
      <c r="A425" s="66"/>
      <c r="B425" s="170" t="s">
        <v>22</v>
      </c>
      <c r="C425" s="939" t="s">
        <v>43</v>
      </c>
      <c r="D425" s="939"/>
      <c r="E425" s="940"/>
      <c r="F425" s="28">
        <v>0.05</v>
      </c>
      <c r="G425" s="123" t="s">
        <v>44</v>
      </c>
      <c r="H425" s="172" t="e">
        <f>F425*H424</f>
        <v>#REF!</v>
      </c>
    </row>
    <row r="426" spans="1:8">
      <c r="A426" s="66"/>
      <c r="B426" s="173" t="s">
        <v>24</v>
      </c>
      <c r="C426" s="937" t="s">
        <v>45</v>
      </c>
      <c r="D426" s="937"/>
      <c r="E426" s="937"/>
      <c r="F426" s="937"/>
      <c r="G426" s="937"/>
      <c r="H426" s="174" t="e">
        <f>+H425+H424</f>
        <v>#REF!</v>
      </c>
    </row>
    <row r="427" spans="1:8">
      <c r="A427" s="66"/>
      <c r="B427" s="177"/>
      <c r="C427" s="315"/>
      <c r="D427" s="315"/>
      <c r="E427" s="315"/>
      <c r="F427" s="315"/>
      <c r="G427" s="315"/>
      <c r="H427" s="178"/>
    </row>
    <row r="428" spans="1:8">
      <c r="A428" s="67" t="s">
        <v>687</v>
      </c>
      <c r="C428" s="152" t="s">
        <v>685</v>
      </c>
      <c r="D428" s="153"/>
      <c r="E428" s="153"/>
      <c r="F428" s="153"/>
      <c r="G428" s="153"/>
      <c r="H428" s="153"/>
    </row>
    <row r="429" spans="1:8" ht="31.5">
      <c r="A429" s="66"/>
      <c r="B429" s="68" t="s">
        <v>0</v>
      </c>
      <c r="C429" s="68" t="s">
        <v>1</v>
      </c>
      <c r="D429" s="68" t="s">
        <v>2</v>
      </c>
      <c r="E429" s="68" t="s">
        <v>3</v>
      </c>
      <c r="F429" s="68" t="s">
        <v>4</v>
      </c>
      <c r="G429" s="69" t="s">
        <v>321</v>
      </c>
      <c r="H429" s="69" t="s">
        <v>322</v>
      </c>
    </row>
    <row r="430" spans="1:8">
      <c r="A430" s="66"/>
      <c r="B430" s="154" t="s">
        <v>5</v>
      </c>
      <c r="C430" s="155" t="s">
        <v>6</v>
      </c>
      <c r="D430" s="156"/>
      <c r="E430" s="156"/>
      <c r="F430" s="156"/>
      <c r="G430" s="156"/>
      <c r="H430" s="156"/>
    </row>
    <row r="431" spans="1:8">
      <c r="A431" s="66"/>
      <c r="B431" s="89"/>
      <c r="C431" s="194" t="s">
        <v>405</v>
      </c>
      <c r="D431" s="211" t="s">
        <v>207</v>
      </c>
      <c r="E431" s="193" t="s">
        <v>9</v>
      </c>
      <c r="F431" s="310">
        <v>0.1</v>
      </c>
      <c r="G431" s="352" t="e">
        <f>'BAHAN+UPAH'!#REF!</f>
        <v>#REF!</v>
      </c>
      <c r="H431" s="197" t="e">
        <f>G431*F431</f>
        <v>#REF!</v>
      </c>
    </row>
    <row r="432" spans="1:8">
      <c r="A432" s="66"/>
      <c r="B432" s="89"/>
      <c r="C432" s="194" t="s">
        <v>446</v>
      </c>
      <c r="D432" s="193" t="s">
        <v>208</v>
      </c>
      <c r="E432" s="193" t="s">
        <v>9</v>
      </c>
      <c r="F432" s="196">
        <v>0.04</v>
      </c>
      <c r="G432" s="352" t="e">
        <f>'BAHAN+UPAH'!#REF!</f>
        <v>#REF!</v>
      </c>
      <c r="H432" s="197" t="e">
        <f>G432*F432</f>
        <v>#REF!</v>
      </c>
    </row>
    <row r="433" spans="1:8">
      <c r="A433" s="66"/>
      <c r="B433" s="89"/>
      <c r="C433" s="188" t="s">
        <v>10</v>
      </c>
      <c r="D433" s="193" t="s">
        <v>25</v>
      </c>
      <c r="E433" s="193" t="s">
        <v>9</v>
      </c>
      <c r="F433" s="257">
        <v>4.0000000000000001E-3</v>
      </c>
      <c r="G433" s="95">
        <f>'BAHAN+UPAH'!$F$70</f>
        <v>140000</v>
      </c>
      <c r="H433" s="197">
        <f>G433*F433</f>
        <v>560</v>
      </c>
    </row>
    <row r="434" spans="1:8">
      <c r="A434" s="66"/>
      <c r="B434" s="89"/>
      <c r="C434" s="157"/>
      <c r="D434" s="89"/>
      <c r="E434" s="90"/>
      <c r="F434" s="92"/>
      <c r="G434" s="91"/>
      <c r="H434" s="158"/>
    </row>
    <row r="435" spans="1:8">
      <c r="A435" s="66"/>
      <c r="B435" s="164"/>
      <c r="C435" s="159"/>
      <c r="D435" s="159"/>
      <c r="E435" s="159"/>
      <c r="F435" s="160" t="s">
        <v>12</v>
      </c>
      <c r="G435" s="159"/>
      <c r="H435" s="161" t="e">
        <f>SUM(H431:H434)</f>
        <v>#REF!</v>
      </c>
    </row>
    <row r="436" spans="1:8">
      <c r="A436" s="66"/>
      <c r="B436" s="162" t="s">
        <v>13</v>
      </c>
      <c r="C436" s="163" t="s">
        <v>14</v>
      </c>
      <c r="D436" s="164"/>
      <c r="E436" s="164"/>
      <c r="F436" s="164"/>
      <c r="G436" s="164"/>
      <c r="H436" s="164"/>
    </row>
    <row r="437" spans="1:8">
      <c r="A437" s="66"/>
      <c r="B437" s="89"/>
      <c r="C437" s="158" t="s">
        <v>686</v>
      </c>
      <c r="D437" s="89"/>
      <c r="E437" s="89" t="s">
        <v>161</v>
      </c>
      <c r="F437" s="165">
        <v>1</v>
      </c>
      <c r="G437" s="158" t="e">
        <f>'BAHAN+UPAH'!#REF!</f>
        <v>#REF!</v>
      </c>
      <c r="H437" s="158" t="e">
        <f>+G437*F437</f>
        <v>#REF!</v>
      </c>
    </row>
    <row r="438" spans="1:8">
      <c r="A438" s="66"/>
      <c r="B438" s="89"/>
      <c r="C438" s="158"/>
      <c r="D438" s="89"/>
      <c r="E438" s="89"/>
      <c r="F438" s="165"/>
      <c r="G438" s="158"/>
      <c r="H438" s="158"/>
    </row>
    <row r="439" spans="1:8">
      <c r="A439" s="66"/>
      <c r="B439" s="164"/>
      <c r="C439" s="159"/>
      <c r="D439" s="159"/>
      <c r="E439" s="159"/>
      <c r="F439" s="938" t="s">
        <v>16</v>
      </c>
      <c r="G439" s="938"/>
      <c r="H439" s="161" t="e">
        <f>SUM(H436:H438)</f>
        <v>#REF!</v>
      </c>
    </row>
    <row r="440" spans="1:8">
      <c r="A440" s="66"/>
      <c r="B440" s="166" t="s">
        <v>17</v>
      </c>
      <c r="C440" s="167" t="s">
        <v>18</v>
      </c>
      <c r="D440" s="164"/>
      <c r="E440" s="164"/>
      <c r="F440" s="164"/>
      <c r="G440" s="164"/>
      <c r="H440" s="168"/>
    </row>
    <row r="441" spans="1:8">
      <c r="A441" s="66"/>
      <c r="B441" s="164"/>
      <c r="C441" s="158"/>
      <c r="D441" s="164"/>
      <c r="E441" s="164"/>
      <c r="F441" s="164"/>
      <c r="G441" s="164"/>
      <c r="H441" s="168"/>
    </row>
    <row r="442" spans="1:8">
      <c r="A442" s="66"/>
      <c r="B442" s="164"/>
      <c r="C442" s="158"/>
      <c r="D442" s="164"/>
      <c r="E442" s="164"/>
      <c r="F442" s="164"/>
      <c r="G442" s="164"/>
      <c r="H442" s="168"/>
    </row>
    <row r="443" spans="1:8">
      <c r="A443" s="66"/>
      <c r="B443" s="175"/>
      <c r="C443" s="159"/>
      <c r="D443" s="159"/>
      <c r="E443" s="159"/>
      <c r="F443" s="938" t="s">
        <v>19</v>
      </c>
      <c r="G443" s="938"/>
      <c r="H443" s="169">
        <v>0</v>
      </c>
    </row>
    <row r="444" spans="1:8">
      <c r="A444" s="66"/>
      <c r="B444" s="307"/>
      <c r="C444" s="307"/>
      <c r="D444" s="308"/>
      <c r="E444" s="308"/>
      <c r="F444" s="307"/>
      <c r="G444" s="308"/>
      <c r="H444" s="308"/>
    </row>
    <row r="445" spans="1:8">
      <c r="A445" s="66"/>
      <c r="B445" s="170" t="s">
        <v>20</v>
      </c>
      <c r="C445" s="939" t="s">
        <v>21</v>
      </c>
      <c r="D445" s="939"/>
      <c r="E445" s="939"/>
      <c r="F445" s="939"/>
      <c r="G445" s="939"/>
      <c r="H445" s="171" t="e">
        <f>H443+H439+H435</f>
        <v>#REF!</v>
      </c>
    </row>
    <row r="446" spans="1:8">
      <c r="A446" s="66"/>
      <c r="B446" s="170" t="s">
        <v>22</v>
      </c>
      <c r="C446" s="939" t="s">
        <v>43</v>
      </c>
      <c r="D446" s="939"/>
      <c r="E446" s="940"/>
      <c r="F446" s="28">
        <v>0.05</v>
      </c>
      <c r="G446" s="123" t="s">
        <v>44</v>
      </c>
      <c r="H446" s="172" t="e">
        <f>F446*H445</f>
        <v>#REF!</v>
      </c>
    </row>
    <row r="447" spans="1:8">
      <c r="A447" s="66"/>
      <c r="B447" s="173" t="s">
        <v>24</v>
      </c>
      <c r="C447" s="937" t="s">
        <v>45</v>
      </c>
      <c r="D447" s="937"/>
      <c r="E447" s="937"/>
      <c r="F447" s="937"/>
      <c r="G447" s="937"/>
      <c r="H447" s="174" t="e">
        <f>+H446+H445</f>
        <v>#REF!</v>
      </c>
    </row>
    <row r="448" spans="1:8">
      <c r="A448" s="66"/>
      <c r="B448" s="177"/>
      <c r="C448" s="315"/>
      <c r="D448" s="315"/>
      <c r="E448" s="315"/>
      <c r="F448" s="315"/>
      <c r="G448" s="315"/>
      <c r="H448" s="178"/>
    </row>
    <row r="449" spans="1:8">
      <c r="A449" s="67" t="s">
        <v>690</v>
      </c>
      <c r="C449" s="152" t="s">
        <v>688</v>
      </c>
      <c r="D449" s="153"/>
      <c r="E449" s="153"/>
      <c r="F449" s="153"/>
      <c r="G449" s="153"/>
      <c r="H449" s="153"/>
    </row>
    <row r="450" spans="1:8" ht="31.5">
      <c r="A450" s="66"/>
      <c r="B450" s="68" t="s">
        <v>0</v>
      </c>
      <c r="C450" s="68" t="s">
        <v>1</v>
      </c>
      <c r="D450" s="68" t="s">
        <v>2</v>
      </c>
      <c r="E450" s="68" t="s">
        <v>3</v>
      </c>
      <c r="F450" s="68" t="s">
        <v>4</v>
      </c>
      <c r="G450" s="69" t="s">
        <v>321</v>
      </c>
      <c r="H450" s="69" t="s">
        <v>322</v>
      </c>
    </row>
    <row r="451" spans="1:8">
      <c r="A451" s="66"/>
      <c r="B451" s="154" t="s">
        <v>5</v>
      </c>
      <c r="C451" s="155" t="s">
        <v>6</v>
      </c>
      <c r="D451" s="156"/>
      <c r="E451" s="156"/>
      <c r="F451" s="156"/>
      <c r="G451" s="156"/>
      <c r="H451" s="156"/>
    </row>
    <row r="452" spans="1:8">
      <c r="A452" s="66"/>
      <c r="B452" s="89"/>
      <c r="C452" s="194" t="s">
        <v>405</v>
      </c>
      <c r="D452" s="211" t="s">
        <v>207</v>
      </c>
      <c r="E452" s="193" t="s">
        <v>9</v>
      </c>
      <c r="F452" s="310">
        <v>0.2</v>
      </c>
      <c r="G452" s="352" t="e">
        <f>'BAHAN+UPAH'!#REF!</f>
        <v>#REF!</v>
      </c>
      <c r="H452" s="197" t="e">
        <f>G452*F452</f>
        <v>#REF!</v>
      </c>
    </row>
    <row r="453" spans="1:8">
      <c r="A453" s="66"/>
      <c r="B453" s="89"/>
      <c r="C453" s="194" t="s">
        <v>446</v>
      </c>
      <c r="D453" s="193" t="s">
        <v>208</v>
      </c>
      <c r="E453" s="193" t="s">
        <v>9</v>
      </c>
      <c r="F453" s="196">
        <v>0.08</v>
      </c>
      <c r="G453" s="352" t="e">
        <f>'BAHAN+UPAH'!#REF!</f>
        <v>#REF!</v>
      </c>
      <c r="H453" s="197" t="e">
        <f>G453*F453</f>
        <v>#REF!</v>
      </c>
    </row>
    <row r="454" spans="1:8">
      <c r="A454" s="66"/>
      <c r="B454" s="89"/>
      <c r="C454" s="188" t="s">
        <v>10</v>
      </c>
      <c r="D454" s="193" t="s">
        <v>25</v>
      </c>
      <c r="E454" s="193" t="s">
        <v>9</v>
      </c>
      <c r="F454" s="257">
        <v>8.0000000000000002E-3</v>
      </c>
      <c r="G454" s="95">
        <f>'BAHAN+UPAH'!$F$70</f>
        <v>140000</v>
      </c>
      <c r="H454" s="197">
        <f>G454*F454</f>
        <v>1120</v>
      </c>
    </row>
    <row r="455" spans="1:8">
      <c r="A455" s="66"/>
      <c r="B455" s="89"/>
      <c r="C455" s="157"/>
      <c r="D455" s="89"/>
      <c r="E455" s="90"/>
      <c r="F455" s="92"/>
      <c r="G455" s="91"/>
      <c r="H455" s="158"/>
    </row>
    <row r="456" spans="1:8">
      <c r="A456" s="66"/>
      <c r="B456" s="164"/>
      <c r="C456" s="159"/>
      <c r="D456" s="159"/>
      <c r="E456" s="159"/>
      <c r="F456" s="160" t="s">
        <v>12</v>
      </c>
      <c r="G456" s="159"/>
      <c r="H456" s="161" t="e">
        <f>SUM(H452:H455)</f>
        <v>#REF!</v>
      </c>
    </row>
    <row r="457" spans="1:8">
      <c r="A457" s="66"/>
      <c r="B457" s="162" t="s">
        <v>13</v>
      </c>
      <c r="C457" s="163" t="s">
        <v>14</v>
      </c>
      <c r="D457" s="164"/>
      <c r="E457" s="164"/>
      <c r="F457" s="164"/>
      <c r="G457" s="164"/>
      <c r="H457" s="164"/>
    </row>
    <row r="458" spans="1:8">
      <c r="A458" s="66"/>
      <c r="B458" s="89"/>
      <c r="C458" s="158" t="s">
        <v>689</v>
      </c>
      <c r="D458" s="89"/>
      <c r="E458" s="89" t="s">
        <v>67</v>
      </c>
      <c r="F458" s="165">
        <v>1</v>
      </c>
      <c r="G458" s="158" t="e">
        <f>'BAHAN+UPAH'!#REF!</f>
        <v>#REF!</v>
      </c>
      <c r="H458" s="158" t="e">
        <f>+G458*F458</f>
        <v>#REF!</v>
      </c>
    </row>
    <row r="459" spans="1:8">
      <c r="A459" s="66"/>
      <c r="B459" s="89"/>
      <c r="C459" s="158"/>
      <c r="D459" s="89"/>
      <c r="E459" s="89"/>
      <c r="F459" s="165"/>
      <c r="G459" s="158"/>
      <c r="H459" s="158"/>
    </row>
    <row r="460" spans="1:8">
      <c r="A460" s="66"/>
      <c r="B460" s="164"/>
      <c r="C460" s="159"/>
      <c r="D460" s="159"/>
      <c r="E460" s="159"/>
      <c r="F460" s="938" t="s">
        <v>16</v>
      </c>
      <c r="G460" s="938"/>
      <c r="H460" s="161" t="e">
        <f>SUM(H457:H459)</f>
        <v>#REF!</v>
      </c>
    </row>
    <row r="461" spans="1:8">
      <c r="A461" s="66"/>
      <c r="B461" s="166" t="s">
        <v>17</v>
      </c>
      <c r="C461" s="167" t="s">
        <v>18</v>
      </c>
      <c r="D461" s="164"/>
      <c r="E461" s="164"/>
      <c r="F461" s="164"/>
      <c r="G461" s="164"/>
      <c r="H461" s="168"/>
    </row>
    <row r="462" spans="1:8">
      <c r="A462" s="66"/>
      <c r="B462" s="164"/>
      <c r="C462" s="158"/>
      <c r="D462" s="164"/>
      <c r="E462" s="164"/>
      <c r="F462" s="164"/>
      <c r="G462" s="164"/>
      <c r="H462" s="168"/>
    </row>
    <row r="463" spans="1:8">
      <c r="A463" s="66"/>
      <c r="B463" s="164"/>
      <c r="C463" s="158"/>
      <c r="D463" s="164"/>
      <c r="E463" s="164"/>
      <c r="F463" s="164"/>
      <c r="G463" s="164"/>
      <c r="H463" s="168"/>
    </row>
    <row r="464" spans="1:8">
      <c r="A464" s="66"/>
      <c r="B464" s="175"/>
      <c r="C464" s="159"/>
      <c r="D464" s="159"/>
      <c r="E464" s="159"/>
      <c r="F464" s="938" t="s">
        <v>19</v>
      </c>
      <c r="G464" s="938"/>
      <c r="H464" s="169">
        <v>0</v>
      </c>
    </row>
    <row r="465" spans="1:8">
      <c r="A465" s="66"/>
      <c r="B465" s="307"/>
      <c r="C465" s="307"/>
      <c r="D465" s="308"/>
      <c r="E465" s="308"/>
      <c r="F465" s="307"/>
      <c r="G465" s="308"/>
      <c r="H465" s="308"/>
    </row>
    <row r="466" spans="1:8">
      <c r="A466" s="66"/>
      <c r="B466" s="170" t="s">
        <v>20</v>
      </c>
      <c r="C466" s="939" t="s">
        <v>21</v>
      </c>
      <c r="D466" s="939"/>
      <c r="E466" s="939"/>
      <c r="F466" s="939"/>
      <c r="G466" s="939"/>
      <c r="H466" s="171" t="e">
        <f>H464+H460+H456</f>
        <v>#REF!</v>
      </c>
    </row>
    <row r="467" spans="1:8">
      <c r="A467" s="66"/>
      <c r="B467" s="170" t="s">
        <v>22</v>
      </c>
      <c r="C467" s="939" t="s">
        <v>43</v>
      </c>
      <c r="D467" s="939"/>
      <c r="E467" s="940"/>
      <c r="F467" s="28">
        <v>0.05</v>
      </c>
      <c r="G467" s="123" t="s">
        <v>44</v>
      </c>
      <c r="H467" s="172" t="e">
        <f>F467*H466</f>
        <v>#REF!</v>
      </c>
    </row>
    <row r="468" spans="1:8">
      <c r="A468" s="66"/>
      <c r="B468" s="173" t="s">
        <v>24</v>
      </c>
      <c r="C468" s="937" t="s">
        <v>45</v>
      </c>
      <c r="D468" s="937"/>
      <c r="E468" s="937"/>
      <c r="F468" s="937"/>
      <c r="G468" s="937"/>
      <c r="H468" s="174" t="e">
        <f>+H467+H466</f>
        <v>#REF!</v>
      </c>
    </row>
    <row r="469" spans="1:8">
      <c r="A469" s="66"/>
      <c r="B469" s="83"/>
      <c r="C469" s="84"/>
      <c r="D469" s="85"/>
      <c r="E469" s="85"/>
      <c r="F469" s="85"/>
      <c r="G469" s="85"/>
      <c r="H469" s="85"/>
    </row>
    <row r="470" spans="1:8">
      <c r="A470" s="67" t="s">
        <v>693</v>
      </c>
      <c r="C470" s="152" t="s">
        <v>691</v>
      </c>
      <c r="D470" s="153"/>
      <c r="E470" s="153"/>
      <c r="F470" s="153"/>
      <c r="G470" s="153"/>
      <c r="H470" s="153"/>
    </row>
    <row r="471" spans="1:8" ht="31.5">
      <c r="A471" s="66"/>
      <c r="B471" s="68" t="s">
        <v>0</v>
      </c>
      <c r="C471" s="68" t="s">
        <v>1</v>
      </c>
      <c r="D471" s="68" t="s">
        <v>2</v>
      </c>
      <c r="E471" s="68" t="s">
        <v>3</v>
      </c>
      <c r="F471" s="68" t="s">
        <v>4</v>
      </c>
      <c r="G471" s="69" t="s">
        <v>321</v>
      </c>
      <c r="H471" s="69" t="s">
        <v>322</v>
      </c>
    </row>
    <row r="472" spans="1:8">
      <c r="A472" s="66"/>
      <c r="B472" s="154" t="s">
        <v>5</v>
      </c>
      <c r="C472" s="155" t="s">
        <v>6</v>
      </c>
      <c r="D472" s="156"/>
      <c r="E472" s="156"/>
      <c r="F472" s="156"/>
      <c r="G472" s="156"/>
      <c r="H472" s="156"/>
    </row>
    <row r="473" spans="1:8">
      <c r="A473" s="66"/>
      <c r="B473" s="89"/>
      <c r="C473" s="194" t="s">
        <v>405</v>
      </c>
      <c r="D473" s="211" t="s">
        <v>207</v>
      </c>
      <c r="E473" s="193" t="s">
        <v>9</v>
      </c>
      <c r="F473" s="310">
        <v>0.2</v>
      </c>
      <c r="G473" s="352" t="e">
        <f>'BAHAN+UPAH'!#REF!</f>
        <v>#REF!</v>
      </c>
      <c r="H473" s="197" t="e">
        <f>G473*F473</f>
        <v>#REF!</v>
      </c>
    </row>
    <row r="474" spans="1:8">
      <c r="A474" s="66"/>
      <c r="B474" s="89"/>
      <c r="C474" s="194" t="s">
        <v>446</v>
      </c>
      <c r="D474" s="193" t="s">
        <v>208</v>
      </c>
      <c r="E474" s="193" t="s">
        <v>9</v>
      </c>
      <c r="F474" s="196">
        <v>0.08</v>
      </c>
      <c r="G474" s="352" t="e">
        <f>'BAHAN+UPAH'!#REF!</f>
        <v>#REF!</v>
      </c>
      <c r="H474" s="197" t="e">
        <f>G474*F474</f>
        <v>#REF!</v>
      </c>
    </row>
    <row r="475" spans="1:8">
      <c r="A475" s="66"/>
      <c r="B475" s="89"/>
      <c r="C475" s="188" t="s">
        <v>10</v>
      </c>
      <c r="D475" s="193" t="s">
        <v>25</v>
      </c>
      <c r="E475" s="193" t="s">
        <v>9</v>
      </c>
      <c r="F475" s="257">
        <v>8.0000000000000002E-3</v>
      </c>
      <c r="G475" s="95">
        <f>'BAHAN+UPAH'!$F$70</f>
        <v>140000</v>
      </c>
      <c r="H475" s="197">
        <f>G475*F475</f>
        <v>1120</v>
      </c>
    </row>
    <row r="476" spans="1:8">
      <c r="A476" s="66"/>
      <c r="B476" s="89"/>
      <c r="C476" s="157"/>
      <c r="D476" s="89"/>
      <c r="E476" s="90"/>
      <c r="F476" s="92"/>
      <c r="G476" s="91"/>
      <c r="H476" s="158"/>
    </row>
    <row r="477" spans="1:8">
      <c r="A477" s="66"/>
      <c r="B477" s="164"/>
      <c r="C477" s="159"/>
      <c r="D477" s="159"/>
      <c r="E477" s="159"/>
      <c r="F477" s="160" t="s">
        <v>12</v>
      </c>
      <c r="G477" s="159"/>
      <c r="H477" s="161" t="e">
        <f>SUM(H473:H476)</f>
        <v>#REF!</v>
      </c>
    </row>
    <row r="478" spans="1:8">
      <c r="A478" s="66"/>
      <c r="B478" s="162" t="s">
        <v>13</v>
      </c>
      <c r="C478" s="163" t="s">
        <v>14</v>
      </c>
      <c r="D478" s="164"/>
      <c r="E478" s="164"/>
      <c r="F478" s="164"/>
      <c r="G478" s="164"/>
      <c r="H478" s="164"/>
    </row>
    <row r="479" spans="1:8">
      <c r="A479" s="66"/>
      <c r="B479" s="89"/>
      <c r="C479" s="158" t="s">
        <v>692</v>
      </c>
      <c r="D479" s="89"/>
      <c r="E479" s="89" t="s">
        <v>67</v>
      </c>
      <c r="F479" s="165">
        <v>1</v>
      </c>
      <c r="G479" s="158" t="e">
        <f>'BAHAN+UPAH'!#REF!</f>
        <v>#REF!</v>
      </c>
      <c r="H479" s="158" t="e">
        <f>+G479*F479</f>
        <v>#REF!</v>
      </c>
    </row>
    <row r="480" spans="1:8">
      <c r="A480" s="66"/>
      <c r="B480" s="89"/>
      <c r="C480" s="158"/>
      <c r="D480" s="89"/>
      <c r="E480" s="89"/>
      <c r="F480" s="165"/>
      <c r="G480" s="158"/>
      <c r="H480" s="158"/>
    </row>
    <row r="481" spans="1:8">
      <c r="A481" s="66"/>
      <c r="B481" s="164"/>
      <c r="C481" s="159"/>
      <c r="D481" s="159"/>
      <c r="E481" s="159"/>
      <c r="F481" s="938" t="s">
        <v>16</v>
      </c>
      <c r="G481" s="938"/>
      <c r="H481" s="161" t="e">
        <f>SUM(H478:H480)</f>
        <v>#REF!</v>
      </c>
    </row>
    <row r="482" spans="1:8">
      <c r="A482" s="66"/>
      <c r="B482" s="166" t="s">
        <v>17</v>
      </c>
      <c r="C482" s="167" t="s">
        <v>18</v>
      </c>
      <c r="D482" s="164"/>
      <c r="E482" s="164"/>
      <c r="F482" s="164"/>
      <c r="G482" s="164"/>
      <c r="H482" s="168"/>
    </row>
    <row r="483" spans="1:8">
      <c r="A483" s="66"/>
      <c r="B483" s="164"/>
      <c r="C483" s="158"/>
      <c r="D483" s="164"/>
      <c r="E483" s="164"/>
      <c r="F483" s="164"/>
      <c r="G483" s="164"/>
      <c r="H483" s="168"/>
    </row>
    <row r="484" spans="1:8">
      <c r="A484" s="66"/>
      <c r="B484" s="164"/>
      <c r="C484" s="158"/>
      <c r="D484" s="164"/>
      <c r="E484" s="164"/>
      <c r="F484" s="164"/>
      <c r="G484" s="164"/>
      <c r="H484" s="168"/>
    </row>
    <row r="485" spans="1:8">
      <c r="A485" s="66"/>
      <c r="B485" s="175"/>
      <c r="C485" s="159"/>
      <c r="D485" s="159"/>
      <c r="E485" s="159"/>
      <c r="F485" s="938" t="s">
        <v>19</v>
      </c>
      <c r="G485" s="938"/>
      <c r="H485" s="169">
        <v>0</v>
      </c>
    </row>
    <row r="486" spans="1:8">
      <c r="A486" s="66"/>
      <c r="B486" s="307"/>
      <c r="C486" s="307"/>
      <c r="D486" s="308"/>
      <c r="E486" s="308"/>
      <c r="F486" s="307"/>
      <c r="G486" s="308"/>
      <c r="H486" s="308"/>
    </row>
    <row r="487" spans="1:8">
      <c r="A487" s="66"/>
      <c r="B487" s="170" t="s">
        <v>20</v>
      </c>
      <c r="C487" s="939" t="s">
        <v>21</v>
      </c>
      <c r="D487" s="939"/>
      <c r="E487" s="939"/>
      <c r="F487" s="939"/>
      <c r="G487" s="939"/>
      <c r="H487" s="171" t="e">
        <f>H485+H481+H477</f>
        <v>#REF!</v>
      </c>
    </row>
    <row r="488" spans="1:8">
      <c r="A488" s="66"/>
      <c r="B488" s="170" t="s">
        <v>22</v>
      </c>
      <c r="C488" s="939" t="s">
        <v>43</v>
      </c>
      <c r="D488" s="939"/>
      <c r="E488" s="940"/>
      <c r="F488" s="28">
        <v>0.05</v>
      </c>
      <c r="G488" s="123" t="s">
        <v>44</v>
      </c>
      <c r="H488" s="172" t="e">
        <f>F488*H487</f>
        <v>#REF!</v>
      </c>
    </row>
    <row r="489" spans="1:8">
      <c r="A489" s="66"/>
      <c r="B489" s="173" t="s">
        <v>24</v>
      </c>
      <c r="C489" s="937" t="s">
        <v>45</v>
      </c>
      <c r="D489" s="937"/>
      <c r="E489" s="937"/>
      <c r="F489" s="937"/>
      <c r="G489" s="937"/>
      <c r="H489" s="174" t="e">
        <f>+H488+H487</f>
        <v>#REF!</v>
      </c>
    </row>
    <row r="490" spans="1:8">
      <c r="A490" s="66"/>
      <c r="B490" s="83"/>
      <c r="C490" s="84"/>
      <c r="D490" s="85"/>
      <c r="E490" s="85"/>
      <c r="F490" s="85"/>
      <c r="G490" s="85"/>
      <c r="H490" s="85"/>
    </row>
    <row r="491" spans="1:8">
      <c r="A491" s="67" t="s">
        <v>696</v>
      </c>
      <c r="C491" s="152" t="s">
        <v>694</v>
      </c>
      <c r="D491" s="153"/>
      <c r="E491" s="153"/>
      <c r="F491" s="153"/>
      <c r="G491" s="153"/>
      <c r="H491" s="153"/>
    </row>
    <row r="492" spans="1:8" ht="31.5">
      <c r="A492" s="66"/>
      <c r="B492" s="68" t="s">
        <v>0</v>
      </c>
      <c r="C492" s="68" t="s">
        <v>1</v>
      </c>
      <c r="D492" s="68" t="s">
        <v>2</v>
      </c>
      <c r="E492" s="68" t="s">
        <v>3</v>
      </c>
      <c r="F492" s="68" t="s">
        <v>4</v>
      </c>
      <c r="G492" s="69" t="s">
        <v>321</v>
      </c>
      <c r="H492" s="69" t="s">
        <v>322</v>
      </c>
    </row>
    <row r="493" spans="1:8">
      <c r="A493" s="66"/>
      <c r="B493" s="154" t="s">
        <v>5</v>
      </c>
      <c r="C493" s="155" t="s">
        <v>6</v>
      </c>
      <c r="D493" s="156"/>
      <c r="E493" s="156"/>
      <c r="F493" s="156"/>
      <c r="G493" s="156"/>
      <c r="H493" s="156"/>
    </row>
    <row r="494" spans="1:8">
      <c r="A494" s="66"/>
      <c r="B494" s="89"/>
      <c r="C494" s="194" t="s">
        <v>405</v>
      </c>
      <c r="D494" s="211" t="s">
        <v>207</v>
      </c>
      <c r="E494" s="193" t="s">
        <v>9</v>
      </c>
      <c r="F494" s="310">
        <v>0.2</v>
      </c>
      <c r="G494" s="352" t="e">
        <f>'BAHAN+UPAH'!#REF!</f>
        <v>#REF!</v>
      </c>
      <c r="H494" s="197" t="e">
        <f>G494*F494</f>
        <v>#REF!</v>
      </c>
    </row>
    <row r="495" spans="1:8">
      <c r="A495" s="66"/>
      <c r="B495" s="89"/>
      <c r="C495" s="194" t="s">
        <v>446</v>
      </c>
      <c r="D495" s="193" t="s">
        <v>208</v>
      </c>
      <c r="E495" s="193" t="s">
        <v>9</v>
      </c>
      <c r="F495" s="196">
        <v>0.08</v>
      </c>
      <c r="G495" s="352" t="e">
        <f>'BAHAN+UPAH'!#REF!</f>
        <v>#REF!</v>
      </c>
      <c r="H495" s="197" t="e">
        <f>G495*F495</f>
        <v>#REF!</v>
      </c>
    </row>
    <row r="496" spans="1:8">
      <c r="A496" s="66"/>
      <c r="B496" s="89"/>
      <c r="C496" s="188" t="s">
        <v>10</v>
      </c>
      <c r="D496" s="193" t="s">
        <v>25</v>
      </c>
      <c r="E496" s="193" t="s">
        <v>9</v>
      </c>
      <c r="F496" s="257">
        <v>8.0000000000000002E-3</v>
      </c>
      <c r="G496" s="95">
        <f>'BAHAN+UPAH'!$F$70</f>
        <v>140000</v>
      </c>
      <c r="H496" s="197">
        <f>G496*F496</f>
        <v>1120</v>
      </c>
    </row>
    <row r="497" spans="1:8">
      <c r="A497" s="66"/>
      <c r="B497" s="89"/>
      <c r="C497" s="157"/>
      <c r="D497" s="89"/>
      <c r="E497" s="90"/>
      <c r="F497" s="92"/>
      <c r="G497" s="91"/>
      <c r="H497" s="158"/>
    </row>
    <row r="498" spans="1:8">
      <c r="A498" s="66"/>
      <c r="B498" s="164"/>
      <c r="C498" s="159"/>
      <c r="D498" s="159"/>
      <c r="E498" s="159"/>
      <c r="F498" s="160" t="s">
        <v>12</v>
      </c>
      <c r="G498" s="159"/>
      <c r="H498" s="161" t="e">
        <f>SUM(H494:H497)</f>
        <v>#REF!</v>
      </c>
    </row>
    <row r="499" spans="1:8">
      <c r="A499" s="66"/>
      <c r="B499" s="162" t="s">
        <v>13</v>
      </c>
      <c r="C499" s="163" t="s">
        <v>14</v>
      </c>
      <c r="D499" s="164"/>
      <c r="E499" s="164"/>
      <c r="F499" s="164"/>
      <c r="G499" s="164"/>
      <c r="H499" s="164"/>
    </row>
    <row r="500" spans="1:8">
      <c r="A500" s="66"/>
      <c r="B500" s="89"/>
      <c r="C500" s="158" t="s">
        <v>695</v>
      </c>
      <c r="D500" s="89"/>
      <c r="E500" s="89" t="s">
        <v>67</v>
      </c>
      <c r="F500" s="165">
        <v>1</v>
      </c>
      <c r="G500" s="158" t="e">
        <f>'BAHAN+UPAH'!#REF!</f>
        <v>#REF!</v>
      </c>
      <c r="H500" s="158" t="e">
        <f>+G500*F500</f>
        <v>#REF!</v>
      </c>
    </row>
    <row r="501" spans="1:8">
      <c r="A501" s="66"/>
      <c r="B501" s="89"/>
      <c r="C501" s="158"/>
      <c r="D501" s="89"/>
      <c r="E501" s="89"/>
      <c r="F501" s="165"/>
      <c r="G501" s="158"/>
      <c r="H501" s="158"/>
    </row>
    <row r="502" spans="1:8">
      <c r="A502" s="66"/>
      <c r="B502" s="164"/>
      <c r="C502" s="159"/>
      <c r="D502" s="159"/>
      <c r="E502" s="159"/>
      <c r="F502" s="938" t="s">
        <v>16</v>
      </c>
      <c r="G502" s="938"/>
      <c r="H502" s="161" t="e">
        <f>SUM(H499:H501)</f>
        <v>#REF!</v>
      </c>
    </row>
    <row r="503" spans="1:8">
      <c r="A503" s="66"/>
      <c r="B503" s="166" t="s">
        <v>17</v>
      </c>
      <c r="C503" s="167" t="s">
        <v>18</v>
      </c>
      <c r="D503" s="164"/>
      <c r="E503" s="164"/>
      <c r="F503" s="164"/>
      <c r="G503" s="164"/>
      <c r="H503" s="168"/>
    </row>
    <row r="504" spans="1:8">
      <c r="A504" s="66"/>
      <c r="B504" s="164"/>
      <c r="C504" s="158"/>
      <c r="D504" s="164"/>
      <c r="E504" s="164"/>
      <c r="F504" s="164"/>
      <c r="G504" s="164"/>
      <c r="H504" s="168"/>
    </row>
    <row r="505" spans="1:8">
      <c r="A505" s="66"/>
      <c r="B505" s="164"/>
      <c r="C505" s="158"/>
      <c r="D505" s="164"/>
      <c r="E505" s="164"/>
      <c r="F505" s="164"/>
      <c r="G505" s="164"/>
      <c r="H505" s="168"/>
    </row>
    <row r="506" spans="1:8">
      <c r="A506" s="66"/>
      <c r="B506" s="175"/>
      <c r="C506" s="159"/>
      <c r="D506" s="159"/>
      <c r="E506" s="159"/>
      <c r="F506" s="938" t="s">
        <v>19</v>
      </c>
      <c r="G506" s="938"/>
      <c r="H506" s="169">
        <v>0</v>
      </c>
    </row>
    <row r="507" spans="1:8">
      <c r="A507" s="66"/>
      <c r="B507" s="307"/>
      <c r="C507" s="307"/>
      <c r="D507" s="308"/>
      <c r="E507" s="308"/>
      <c r="F507" s="307"/>
      <c r="G507" s="308"/>
      <c r="H507" s="308"/>
    </row>
    <row r="508" spans="1:8">
      <c r="A508" s="66"/>
      <c r="B508" s="170" t="s">
        <v>20</v>
      </c>
      <c r="C508" s="939" t="s">
        <v>21</v>
      </c>
      <c r="D508" s="939"/>
      <c r="E508" s="939"/>
      <c r="F508" s="939"/>
      <c r="G508" s="939"/>
      <c r="H508" s="171" t="e">
        <f>H506+H502+H498</f>
        <v>#REF!</v>
      </c>
    </row>
    <row r="509" spans="1:8">
      <c r="A509" s="66"/>
      <c r="B509" s="170" t="s">
        <v>22</v>
      </c>
      <c r="C509" s="939" t="s">
        <v>43</v>
      </c>
      <c r="D509" s="939"/>
      <c r="E509" s="940"/>
      <c r="F509" s="28">
        <v>0.05</v>
      </c>
      <c r="G509" s="123" t="s">
        <v>44</v>
      </c>
      <c r="H509" s="172" t="e">
        <f>F509*H508</f>
        <v>#REF!</v>
      </c>
    </row>
    <row r="510" spans="1:8">
      <c r="A510" s="66"/>
      <c r="B510" s="173" t="s">
        <v>24</v>
      </c>
      <c r="C510" s="937" t="s">
        <v>45</v>
      </c>
      <c r="D510" s="937"/>
      <c r="E510" s="937"/>
      <c r="F510" s="937"/>
      <c r="G510" s="937"/>
      <c r="H510" s="174" t="e">
        <f>+H509+H508</f>
        <v>#REF!</v>
      </c>
    </row>
    <row r="511" spans="1:8">
      <c r="A511" s="66"/>
      <c r="B511" s="83"/>
      <c r="C511" s="84"/>
      <c r="D511" s="85"/>
      <c r="E511" s="85"/>
      <c r="F511" s="85"/>
      <c r="G511" s="85"/>
      <c r="H511" s="85"/>
    </row>
    <row r="512" spans="1:8">
      <c r="A512" s="67" t="s">
        <v>700</v>
      </c>
      <c r="C512" s="152" t="s">
        <v>697</v>
      </c>
      <c r="D512" s="153"/>
      <c r="E512" s="153"/>
      <c r="F512" s="153"/>
      <c r="G512" s="153"/>
      <c r="H512" s="153"/>
    </row>
    <row r="513" spans="1:8" ht="31.5">
      <c r="A513" s="66"/>
      <c r="B513" s="68" t="s">
        <v>0</v>
      </c>
      <c r="C513" s="68" t="s">
        <v>1</v>
      </c>
      <c r="D513" s="68" t="s">
        <v>2</v>
      </c>
      <c r="E513" s="68" t="s">
        <v>3</v>
      </c>
      <c r="F513" s="68" t="s">
        <v>4</v>
      </c>
      <c r="G513" s="69" t="s">
        <v>321</v>
      </c>
      <c r="H513" s="69" t="s">
        <v>322</v>
      </c>
    </row>
    <row r="514" spans="1:8">
      <c r="A514" s="66"/>
      <c r="B514" s="154" t="s">
        <v>5</v>
      </c>
      <c r="C514" s="155" t="s">
        <v>6</v>
      </c>
      <c r="D514" s="156"/>
      <c r="E514" s="156"/>
      <c r="F514" s="156"/>
      <c r="G514" s="156"/>
      <c r="H514" s="156"/>
    </row>
    <row r="515" spans="1:8">
      <c r="A515" s="66"/>
      <c r="B515" s="89"/>
      <c r="C515" s="194" t="s">
        <v>405</v>
      </c>
      <c r="D515" s="211" t="s">
        <v>207</v>
      </c>
      <c r="E515" s="193" t="s">
        <v>9</v>
      </c>
      <c r="F515" s="310">
        <v>0.2</v>
      </c>
      <c r="G515" s="352" t="e">
        <f>'BAHAN+UPAH'!#REF!</f>
        <v>#REF!</v>
      </c>
      <c r="H515" s="197" t="e">
        <f>G515*F515</f>
        <v>#REF!</v>
      </c>
    </row>
    <row r="516" spans="1:8">
      <c r="A516" s="66"/>
      <c r="B516" s="89"/>
      <c r="C516" s="194" t="s">
        <v>446</v>
      </c>
      <c r="D516" s="193" t="s">
        <v>208</v>
      </c>
      <c r="E516" s="193" t="s">
        <v>9</v>
      </c>
      <c r="F516" s="196">
        <v>0.08</v>
      </c>
      <c r="G516" s="352" t="e">
        <f>'BAHAN+UPAH'!#REF!</f>
        <v>#REF!</v>
      </c>
      <c r="H516" s="197" t="e">
        <f>G516*F516</f>
        <v>#REF!</v>
      </c>
    </row>
    <row r="517" spans="1:8">
      <c r="A517" s="66"/>
      <c r="B517" s="89"/>
      <c r="C517" s="188" t="s">
        <v>10</v>
      </c>
      <c r="D517" s="193" t="s">
        <v>25</v>
      </c>
      <c r="E517" s="193" t="s">
        <v>9</v>
      </c>
      <c r="F517" s="257">
        <v>8.0000000000000002E-3</v>
      </c>
      <c r="G517" s="95">
        <f>'BAHAN+UPAH'!$F$70</f>
        <v>140000</v>
      </c>
      <c r="H517" s="197">
        <f>G517*F517</f>
        <v>1120</v>
      </c>
    </row>
    <row r="518" spans="1:8">
      <c r="A518" s="66"/>
      <c r="B518" s="89"/>
      <c r="C518" s="157"/>
      <c r="D518" s="89"/>
      <c r="E518" s="90"/>
      <c r="F518" s="92"/>
      <c r="G518" s="91"/>
      <c r="H518" s="158"/>
    </row>
    <row r="519" spans="1:8">
      <c r="A519" s="66"/>
      <c r="B519" s="164"/>
      <c r="C519" s="159"/>
      <c r="D519" s="159"/>
      <c r="E519" s="159"/>
      <c r="F519" s="160" t="s">
        <v>12</v>
      </c>
      <c r="G519" s="159"/>
      <c r="H519" s="161" t="e">
        <f>SUM(H515:H518)</f>
        <v>#REF!</v>
      </c>
    </row>
    <row r="520" spans="1:8">
      <c r="A520" s="66"/>
      <c r="B520" s="162" t="s">
        <v>13</v>
      </c>
      <c r="C520" s="163" t="s">
        <v>14</v>
      </c>
      <c r="D520" s="164"/>
      <c r="E520" s="164"/>
      <c r="F520" s="164"/>
      <c r="G520" s="164"/>
      <c r="H520" s="164"/>
    </row>
    <row r="521" spans="1:8">
      <c r="A521" s="66"/>
      <c r="B521" s="89"/>
      <c r="C521" s="158" t="s">
        <v>698</v>
      </c>
      <c r="D521" s="89"/>
      <c r="E521" s="89" t="s">
        <v>67</v>
      </c>
      <c r="F521" s="165">
        <v>1</v>
      </c>
      <c r="G521" s="158" t="e">
        <f>'BAHAN+UPAH'!#REF!</f>
        <v>#REF!</v>
      </c>
      <c r="H521" s="158" t="e">
        <f>+G521*F521</f>
        <v>#REF!</v>
      </c>
    </row>
    <row r="522" spans="1:8">
      <c r="A522" s="66"/>
      <c r="B522" s="89"/>
      <c r="C522" s="158"/>
      <c r="D522" s="89"/>
      <c r="E522" s="89"/>
      <c r="F522" s="165"/>
      <c r="G522" s="158"/>
      <c r="H522" s="158"/>
    </row>
    <row r="523" spans="1:8">
      <c r="A523" s="66"/>
      <c r="B523" s="164"/>
      <c r="C523" s="159"/>
      <c r="D523" s="159"/>
      <c r="E523" s="159"/>
      <c r="F523" s="938" t="s">
        <v>16</v>
      </c>
      <c r="G523" s="938"/>
      <c r="H523" s="161" t="e">
        <f>SUM(H520:H522)</f>
        <v>#REF!</v>
      </c>
    </row>
    <row r="524" spans="1:8">
      <c r="A524" s="66"/>
      <c r="B524" s="166" t="s">
        <v>17</v>
      </c>
      <c r="C524" s="167" t="s">
        <v>18</v>
      </c>
      <c r="D524" s="164"/>
      <c r="E524" s="164"/>
      <c r="F524" s="164"/>
      <c r="G524" s="164"/>
      <c r="H524" s="168"/>
    </row>
    <row r="525" spans="1:8">
      <c r="A525" s="66"/>
      <c r="B525" s="164"/>
      <c r="C525" s="158"/>
      <c r="D525" s="164"/>
      <c r="E525" s="164"/>
      <c r="F525" s="164"/>
      <c r="G525" s="164"/>
      <c r="H525" s="168"/>
    </row>
    <row r="526" spans="1:8">
      <c r="A526" s="66"/>
      <c r="B526" s="164"/>
      <c r="C526" s="158"/>
      <c r="D526" s="164"/>
      <c r="E526" s="164"/>
      <c r="F526" s="164"/>
      <c r="G526" s="164"/>
      <c r="H526" s="168"/>
    </row>
    <row r="527" spans="1:8">
      <c r="A527" s="66"/>
      <c r="B527" s="175"/>
      <c r="C527" s="159"/>
      <c r="D527" s="159"/>
      <c r="E527" s="159"/>
      <c r="F527" s="938" t="s">
        <v>19</v>
      </c>
      <c r="G527" s="938"/>
      <c r="H527" s="169">
        <v>0</v>
      </c>
    </row>
    <row r="528" spans="1:8">
      <c r="A528" s="66"/>
      <c r="B528" s="307"/>
      <c r="C528" s="307"/>
      <c r="D528" s="308"/>
      <c r="E528" s="308"/>
      <c r="F528" s="307"/>
      <c r="G528" s="308"/>
      <c r="H528" s="308"/>
    </row>
    <row r="529" spans="1:8">
      <c r="A529" s="66"/>
      <c r="B529" s="170" t="s">
        <v>20</v>
      </c>
      <c r="C529" s="939" t="s">
        <v>21</v>
      </c>
      <c r="D529" s="939"/>
      <c r="E529" s="939"/>
      <c r="F529" s="939"/>
      <c r="G529" s="939"/>
      <c r="H529" s="171" t="e">
        <f>H527+H523+H519</f>
        <v>#REF!</v>
      </c>
    </row>
    <row r="530" spans="1:8">
      <c r="A530" s="66"/>
      <c r="B530" s="170" t="s">
        <v>22</v>
      </c>
      <c r="C530" s="939" t="s">
        <v>43</v>
      </c>
      <c r="D530" s="939"/>
      <c r="E530" s="940"/>
      <c r="F530" s="28">
        <v>0.05</v>
      </c>
      <c r="G530" s="123" t="s">
        <v>44</v>
      </c>
      <c r="H530" s="172" t="e">
        <f>F530*H529</f>
        <v>#REF!</v>
      </c>
    </row>
    <row r="531" spans="1:8">
      <c r="A531" s="66"/>
      <c r="B531" s="173" t="s">
        <v>24</v>
      </c>
      <c r="C531" s="937" t="s">
        <v>45</v>
      </c>
      <c r="D531" s="937"/>
      <c r="E531" s="937"/>
      <c r="F531" s="937"/>
      <c r="G531" s="937"/>
      <c r="H531" s="174" t="e">
        <f>+H530+H529</f>
        <v>#REF!</v>
      </c>
    </row>
    <row r="532" spans="1:8">
      <c r="A532" s="66"/>
      <c r="B532" s="177"/>
      <c r="C532" s="315"/>
      <c r="D532" s="315"/>
      <c r="E532" s="315"/>
      <c r="F532" s="315"/>
      <c r="G532" s="315"/>
      <c r="H532" s="178"/>
    </row>
    <row r="533" spans="1:8">
      <c r="A533" s="185" t="s">
        <v>403</v>
      </c>
      <c r="B533" s="153"/>
      <c r="C533" s="185" t="s">
        <v>699</v>
      </c>
      <c r="D533" s="185"/>
      <c r="E533" s="185"/>
      <c r="F533" s="186"/>
      <c r="G533" s="187"/>
      <c r="H533" s="188"/>
    </row>
    <row r="534" spans="1:8">
      <c r="A534" s="153"/>
      <c r="B534" s="185"/>
      <c r="C534" s="185"/>
      <c r="D534" s="185"/>
      <c r="E534" s="185"/>
      <c r="F534" s="186"/>
      <c r="G534" s="187"/>
      <c r="H534" s="188"/>
    </row>
    <row r="535" spans="1:8" ht="31.5">
      <c r="A535" s="153"/>
      <c r="B535" s="68" t="s">
        <v>0</v>
      </c>
      <c r="C535" s="68" t="s">
        <v>1</v>
      </c>
      <c r="D535" s="68" t="s">
        <v>2</v>
      </c>
      <c r="E535" s="68" t="s">
        <v>3</v>
      </c>
      <c r="F535" s="68" t="s">
        <v>4</v>
      </c>
      <c r="G535" s="69" t="s">
        <v>321</v>
      </c>
      <c r="H535" s="69" t="s">
        <v>322</v>
      </c>
    </row>
    <row r="536" spans="1:8">
      <c r="A536" s="153"/>
      <c r="B536" s="189" t="s">
        <v>48</v>
      </c>
      <c r="C536" s="190" t="s">
        <v>6</v>
      </c>
      <c r="D536" s="190"/>
      <c r="E536" s="190"/>
      <c r="F536" s="191"/>
      <c r="G536" s="192"/>
      <c r="H536" s="191"/>
    </row>
    <row r="537" spans="1:8">
      <c r="A537" s="153"/>
      <c r="B537" s="193"/>
      <c r="C537" s="194" t="s">
        <v>405</v>
      </c>
      <c r="D537" s="195" t="s">
        <v>8</v>
      </c>
      <c r="E537" s="193" t="s">
        <v>9</v>
      </c>
      <c r="F537" s="196">
        <v>0.04</v>
      </c>
      <c r="G537" s="176">
        <f>'[104]BAHAN+UPAH'!$G$574</f>
        <v>120000</v>
      </c>
      <c r="H537" s="197">
        <f>G537*F537</f>
        <v>4800</v>
      </c>
    </row>
    <row r="538" spans="1:8">
      <c r="A538" s="153"/>
      <c r="B538" s="199"/>
      <c r="C538" s="200"/>
      <c r="D538" s="201"/>
      <c r="E538" s="93"/>
      <c r="F538" s="201"/>
      <c r="G538" s="202" t="s">
        <v>49</v>
      </c>
      <c r="H538" s="203">
        <f>SUM(H537:H537)</f>
        <v>4800</v>
      </c>
    </row>
    <row r="539" spans="1:8">
      <c r="A539" s="153"/>
      <c r="B539" s="189" t="s">
        <v>50</v>
      </c>
      <c r="C539" s="190" t="s">
        <v>14</v>
      </c>
      <c r="D539" s="204"/>
      <c r="E539" s="205"/>
      <c r="F539" s="206"/>
      <c r="G539" s="207"/>
      <c r="H539" s="207"/>
    </row>
    <row r="540" spans="1:8">
      <c r="A540" s="153"/>
      <c r="B540" s="208"/>
      <c r="C540" s="209" t="s">
        <v>406</v>
      </c>
      <c r="D540" s="210"/>
      <c r="E540" s="211" t="s">
        <v>161</v>
      </c>
      <c r="F540" s="212">
        <v>1</v>
      </c>
      <c r="G540" s="213"/>
      <c r="H540" s="197">
        <f>G540*F540</f>
        <v>0</v>
      </c>
    </row>
    <row r="541" spans="1:8">
      <c r="A541" s="153"/>
      <c r="B541" s="208"/>
      <c r="C541" s="209" t="s">
        <v>353</v>
      </c>
      <c r="D541" s="210"/>
      <c r="E541" s="211" t="s">
        <v>161</v>
      </c>
      <c r="F541" s="212">
        <v>1</v>
      </c>
      <c r="G541" s="213"/>
      <c r="H541" s="197">
        <f>G541*F541</f>
        <v>0</v>
      </c>
    </row>
    <row r="542" spans="1:8">
      <c r="A542" s="153"/>
      <c r="B542" s="214"/>
      <c r="C542" s="215"/>
      <c r="D542" s="216"/>
      <c r="E542" s="217"/>
      <c r="F542" s="218"/>
      <c r="G542" s="202" t="s">
        <v>16</v>
      </c>
      <c r="H542" s="203">
        <f>SUM(H540:H541)</f>
        <v>0</v>
      </c>
    </row>
    <row r="543" spans="1:8">
      <c r="A543" s="153"/>
      <c r="B543" s="219" t="s">
        <v>53</v>
      </c>
      <c r="C543" s="220" t="s">
        <v>18</v>
      </c>
      <c r="D543" s="221"/>
      <c r="E543" s="222"/>
      <c r="F543" s="223"/>
      <c r="G543" s="224"/>
      <c r="H543" s="213"/>
    </row>
    <row r="544" spans="1:8">
      <c r="A544" s="153"/>
      <c r="B544" s="225"/>
      <c r="C544" s="226"/>
      <c r="D544" s="225"/>
      <c r="E544" s="227"/>
      <c r="F544" s="228"/>
      <c r="G544" s="229"/>
      <c r="H544" s="230"/>
    </row>
    <row r="545" spans="1:8">
      <c r="A545" s="153"/>
      <c r="B545" s="214"/>
      <c r="C545" s="231"/>
      <c r="D545" s="216"/>
      <c r="E545" s="217"/>
      <c r="F545" s="218"/>
      <c r="G545" s="202" t="s">
        <v>19</v>
      </c>
      <c r="H545" s="203">
        <v>0</v>
      </c>
    </row>
    <row r="546" spans="1:8">
      <c r="A546" s="153"/>
      <c r="B546" s="232" t="s">
        <v>55</v>
      </c>
      <c r="C546" s="233" t="s">
        <v>21</v>
      </c>
      <c r="D546" s="216"/>
      <c r="E546" s="217"/>
      <c r="F546" s="218"/>
      <c r="G546" s="202"/>
      <c r="H546" s="203">
        <f>H538+H542+H545</f>
        <v>4800</v>
      </c>
    </row>
    <row r="547" spans="1:8">
      <c r="A547" s="153"/>
      <c r="B547" s="232" t="s">
        <v>56</v>
      </c>
      <c r="C547" s="233" t="s">
        <v>339</v>
      </c>
      <c r="D547" s="216"/>
      <c r="E547" s="217"/>
      <c r="F547" s="28">
        <v>0.05</v>
      </c>
      <c r="G547" s="123" t="s">
        <v>44</v>
      </c>
      <c r="H547" s="203">
        <f>F547*H546</f>
        <v>240</v>
      </c>
    </row>
    <row r="548" spans="1:8">
      <c r="A548" s="153"/>
      <c r="B548" s="232" t="s">
        <v>57</v>
      </c>
      <c r="C548" s="233" t="s">
        <v>45</v>
      </c>
      <c r="D548" s="216"/>
      <c r="E548" s="217"/>
      <c r="F548" s="218"/>
      <c r="G548" s="202"/>
      <c r="H548" s="203">
        <f>SUM(H546:H547)</f>
        <v>5040</v>
      </c>
    </row>
    <row r="549" spans="1:8">
      <c r="A549" s="153"/>
      <c r="B549" s="236"/>
      <c r="C549" s="237"/>
      <c r="D549" s="183"/>
      <c r="E549" s="153"/>
      <c r="F549" s="184"/>
      <c r="G549" s="238"/>
      <c r="H549" s="239"/>
    </row>
    <row r="550" spans="1:8">
      <c r="A550" s="185" t="s">
        <v>370</v>
      </c>
      <c r="B550" s="153"/>
      <c r="C550" s="185" t="s">
        <v>371</v>
      </c>
      <c r="D550" s="185"/>
      <c r="E550" s="185"/>
      <c r="F550" s="186"/>
      <c r="G550" s="187"/>
      <c r="H550" s="188"/>
    </row>
    <row r="551" spans="1:8">
      <c r="A551" s="185"/>
      <c r="B551" s="153"/>
      <c r="C551" s="185"/>
      <c r="D551" s="185"/>
      <c r="E551" s="185"/>
      <c r="F551" s="186"/>
      <c r="G551" s="187"/>
      <c r="H551" s="188"/>
    </row>
    <row r="552" spans="1:8" ht="31.5">
      <c r="A552" s="153"/>
      <c r="B552" s="68" t="s">
        <v>0</v>
      </c>
      <c r="C552" s="68" t="s">
        <v>1</v>
      </c>
      <c r="D552" s="68" t="s">
        <v>2</v>
      </c>
      <c r="E552" s="68" t="s">
        <v>3</v>
      </c>
      <c r="F552" s="68" t="s">
        <v>4</v>
      </c>
      <c r="G552" s="69" t="s">
        <v>321</v>
      </c>
      <c r="H552" s="69" t="s">
        <v>322</v>
      </c>
    </row>
    <row r="553" spans="1:8">
      <c r="A553" s="153"/>
      <c r="B553" s="189" t="s">
        <v>48</v>
      </c>
      <c r="C553" s="190" t="s">
        <v>6</v>
      </c>
      <c r="D553" s="190"/>
      <c r="E553" s="190"/>
      <c r="F553" s="191"/>
      <c r="G553" s="192"/>
      <c r="H553" s="191"/>
    </row>
    <row r="554" spans="1:8">
      <c r="A554" s="153"/>
      <c r="B554" s="198"/>
      <c r="C554" s="194" t="str">
        <f>C60</f>
        <v>Tukang listrik</v>
      </c>
      <c r="D554" s="195" t="s">
        <v>29</v>
      </c>
      <c r="E554" s="193" t="s">
        <v>9</v>
      </c>
      <c r="F554" s="196">
        <v>0.05</v>
      </c>
      <c r="G554" s="197" t="e">
        <f>G60</f>
        <v>#REF!</v>
      </c>
      <c r="H554" s="230" t="e">
        <f>F554*G554</f>
        <v>#REF!</v>
      </c>
    </row>
    <row r="555" spans="1:8">
      <c r="A555" s="153"/>
      <c r="B555" s="199"/>
      <c r="C555" s="200"/>
      <c r="D555" s="201"/>
      <c r="E555" s="93"/>
      <c r="F555" s="201"/>
      <c r="G555" s="202" t="s">
        <v>49</v>
      </c>
      <c r="H555" s="203" t="e">
        <f>SUM(H554:H554)</f>
        <v>#REF!</v>
      </c>
    </row>
    <row r="556" spans="1:8">
      <c r="A556" s="153"/>
      <c r="B556" s="247" t="s">
        <v>50</v>
      </c>
      <c r="C556" s="190" t="s">
        <v>14</v>
      </c>
      <c r="D556" s="248"/>
      <c r="E556" s="205"/>
      <c r="F556" s="249"/>
      <c r="G556" s="207"/>
      <c r="H556" s="207"/>
    </row>
    <row r="557" spans="1:8">
      <c r="A557" s="153"/>
      <c r="B557" s="250"/>
      <c r="C557" s="251" t="s">
        <v>372</v>
      </c>
      <c r="D557" s="252"/>
      <c r="E557" s="211" t="s">
        <v>161</v>
      </c>
      <c r="F557" s="253">
        <v>12</v>
      </c>
      <c r="G557" s="213" t="e">
        <f>G64</f>
        <v>#REF!</v>
      </c>
      <c r="H557" s="213" t="e">
        <f>G557*F557</f>
        <v>#REF!</v>
      </c>
    </row>
    <row r="558" spans="1:8">
      <c r="A558" s="153"/>
      <c r="B558" s="250"/>
      <c r="C558" s="251" t="s">
        <v>373</v>
      </c>
      <c r="D558" s="252"/>
      <c r="E558" s="211" t="s">
        <v>218</v>
      </c>
      <c r="F558" s="253">
        <v>2</v>
      </c>
      <c r="G558" s="213"/>
      <c r="H558" s="213">
        <f>G558*F558</f>
        <v>0</v>
      </c>
    </row>
    <row r="559" spans="1:8">
      <c r="A559" s="153"/>
      <c r="B559" s="254"/>
      <c r="C559" s="255" t="s">
        <v>374</v>
      </c>
      <c r="D559" s="186"/>
      <c r="E559" s="256" t="s">
        <v>135</v>
      </c>
      <c r="F559" s="257">
        <v>1</v>
      </c>
      <c r="G559" s="258" t="e">
        <f>'BAHAN+UPAH'!#REF!</f>
        <v>#REF!</v>
      </c>
      <c r="H559" s="213" t="e">
        <f>G559*F559</f>
        <v>#REF!</v>
      </c>
    </row>
    <row r="560" spans="1:8">
      <c r="A560" s="153"/>
      <c r="B560" s="214"/>
      <c r="C560" s="215"/>
      <c r="D560" s="216"/>
      <c r="E560" s="217"/>
      <c r="F560" s="218"/>
      <c r="G560" s="202" t="s">
        <v>16</v>
      </c>
      <c r="H560" s="203" t="e">
        <f>SUM(H557:H559)</f>
        <v>#REF!</v>
      </c>
    </row>
    <row r="561" spans="1:8">
      <c r="A561" s="153"/>
      <c r="B561" s="219" t="s">
        <v>53</v>
      </c>
      <c r="C561" s="220" t="s">
        <v>18</v>
      </c>
      <c r="D561" s="221"/>
      <c r="E561" s="222"/>
      <c r="F561" s="223"/>
      <c r="G561" s="224"/>
      <c r="H561" s="213"/>
    </row>
    <row r="562" spans="1:8">
      <c r="A562" s="153"/>
      <c r="B562" s="225"/>
      <c r="C562" s="226"/>
      <c r="D562" s="225"/>
      <c r="E562" s="227"/>
      <c r="F562" s="228"/>
      <c r="G562" s="229"/>
      <c r="H562" s="230"/>
    </row>
    <row r="563" spans="1:8">
      <c r="A563" s="153"/>
      <c r="B563" s="214"/>
      <c r="C563" s="231"/>
      <c r="D563" s="216"/>
      <c r="E563" s="217"/>
      <c r="F563" s="218"/>
      <c r="G563" s="202" t="s">
        <v>19</v>
      </c>
      <c r="H563" s="203">
        <v>0</v>
      </c>
    </row>
    <row r="564" spans="1:8">
      <c r="A564" s="153"/>
      <c r="B564" s="232" t="s">
        <v>55</v>
      </c>
      <c r="C564" s="233" t="s">
        <v>21</v>
      </c>
      <c r="D564" s="216"/>
      <c r="E564" s="217"/>
      <c r="F564" s="218"/>
      <c r="G564" s="202"/>
      <c r="H564" s="203" t="e">
        <f>H555+H560+H563</f>
        <v>#REF!</v>
      </c>
    </row>
    <row r="565" spans="1:8">
      <c r="A565" s="153"/>
      <c r="B565" s="232" t="s">
        <v>56</v>
      </c>
      <c r="C565" s="233" t="s">
        <v>339</v>
      </c>
      <c r="D565" s="216"/>
      <c r="E565" s="217"/>
      <c r="F565" s="234">
        <f>$F$72</f>
        <v>0.05</v>
      </c>
      <c r="G565" s="235" t="s">
        <v>340</v>
      </c>
      <c r="H565" s="203" t="e">
        <f>F565*H564</f>
        <v>#REF!</v>
      </c>
    </row>
    <row r="566" spans="1:8">
      <c r="A566" s="153"/>
      <c r="B566" s="232" t="s">
        <v>57</v>
      </c>
      <c r="C566" s="233" t="s">
        <v>45</v>
      </c>
      <c r="D566" s="216"/>
      <c r="E566" s="217"/>
      <c r="F566" s="218"/>
      <c r="G566" s="202"/>
      <c r="H566" s="203" t="e">
        <f>SUM(H564:H565)</f>
        <v>#REF!</v>
      </c>
    </row>
    <row r="567" spans="1:8">
      <c r="A567" s="153"/>
      <c r="B567" s="153"/>
      <c r="C567" s="182"/>
      <c r="D567" s="183"/>
      <c r="E567" s="153"/>
      <c r="F567" s="184"/>
      <c r="G567" s="184"/>
      <c r="H567" s="153"/>
    </row>
    <row r="568" spans="1:8">
      <c r="A568" s="185" t="s">
        <v>375</v>
      </c>
      <c r="B568" s="153"/>
      <c r="C568" s="185" t="s">
        <v>376</v>
      </c>
      <c r="D568" s="185"/>
      <c r="E568" s="185"/>
      <c r="F568" s="186"/>
      <c r="G568" s="187"/>
      <c r="H568" s="188"/>
    </row>
    <row r="569" spans="1:8">
      <c r="A569" s="185"/>
      <c r="B569" s="153"/>
      <c r="C569" s="185"/>
      <c r="D569" s="185"/>
      <c r="E569" s="185"/>
      <c r="F569" s="186"/>
      <c r="G569" s="187"/>
      <c r="H569" s="188"/>
    </row>
    <row r="570" spans="1:8">
      <c r="A570" s="153"/>
      <c r="B570" s="232" t="s">
        <v>48</v>
      </c>
      <c r="C570" s="233" t="s">
        <v>342</v>
      </c>
      <c r="D570" s="216"/>
      <c r="E570" s="217"/>
      <c r="F570" s="234"/>
      <c r="G570" s="246"/>
      <c r="H570" s="203"/>
    </row>
    <row r="571" spans="1:8">
      <c r="A571" s="153"/>
      <c r="B571" s="232" t="s">
        <v>50</v>
      </c>
      <c r="C571" s="233" t="s">
        <v>339</v>
      </c>
      <c r="D571" s="216"/>
      <c r="E571" s="217"/>
      <c r="F571" s="234">
        <f>$F$72</f>
        <v>0.05</v>
      </c>
      <c r="G571" s="246" t="s">
        <v>343</v>
      </c>
      <c r="H571" s="203"/>
    </row>
    <row r="572" spans="1:8">
      <c r="A572" s="153"/>
      <c r="B572" s="232" t="s">
        <v>53</v>
      </c>
      <c r="C572" s="233" t="s">
        <v>344</v>
      </c>
      <c r="D572" s="216"/>
      <c r="E572" s="217"/>
      <c r="F572" s="218"/>
      <c r="G572" s="246"/>
      <c r="H572" s="203"/>
    </row>
    <row r="573" spans="1:8">
      <c r="A573" s="153"/>
      <c r="B573" s="153"/>
      <c r="C573" s="182"/>
      <c r="D573" s="183"/>
      <c r="E573" s="153"/>
      <c r="F573" s="184"/>
      <c r="G573" s="184"/>
      <c r="H573" s="153"/>
    </row>
    <row r="574" spans="1:8">
      <c r="A574" s="185" t="s">
        <v>377</v>
      </c>
      <c r="B574" s="153"/>
      <c r="C574" s="185" t="s">
        <v>378</v>
      </c>
      <c r="D574" s="185"/>
      <c r="E574" s="185"/>
      <c r="F574" s="186"/>
      <c r="G574" s="187"/>
      <c r="H574" s="188"/>
    </row>
    <row r="575" spans="1:8">
      <c r="A575" s="185"/>
      <c r="B575" s="153"/>
      <c r="C575" s="185"/>
      <c r="D575" s="185"/>
      <c r="E575" s="185"/>
      <c r="F575" s="186"/>
      <c r="G575" s="187"/>
      <c r="H575" s="188"/>
    </row>
    <row r="576" spans="1:8">
      <c r="A576" s="153"/>
      <c r="B576" s="232" t="s">
        <v>48</v>
      </c>
      <c r="C576" s="233" t="s">
        <v>342</v>
      </c>
      <c r="D576" s="216"/>
      <c r="E576" s="217"/>
      <c r="F576" s="234"/>
      <c r="G576" s="246"/>
      <c r="H576" s="203"/>
    </row>
    <row r="577" spans="1:8">
      <c r="A577" s="153"/>
      <c r="B577" s="232" t="s">
        <v>50</v>
      </c>
      <c r="C577" s="233" t="s">
        <v>339</v>
      </c>
      <c r="D577" s="216"/>
      <c r="E577" s="217"/>
      <c r="F577" s="234">
        <f>$F$72</f>
        <v>0.05</v>
      </c>
      <c r="G577" s="246" t="s">
        <v>343</v>
      </c>
      <c r="H577" s="203"/>
    </row>
    <row r="578" spans="1:8">
      <c r="A578" s="153"/>
      <c r="B578" s="232" t="s">
        <v>53</v>
      </c>
      <c r="C578" s="233" t="s">
        <v>344</v>
      </c>
      <c r="D578" s="216"/>
      <c r="E578" s="217"/>
      <c r="F578" s="218"/>
      <c r="G578" s="246"/>
      <c r="H578" s="203"/>
    </row>
    <row r="579" spans="1:8">
      <c r="A579" s="153"/>
      <c r="B579" s="153"/>
      <c r="C579" s="182"/>
      <c r="D579" s="183"/>
      <c r="E579" s="153"/>
      <c r="F579" s="184"/>
      <c r="G579" s="184"/>
      <c r="H579" s="153"/>
    </row>
    <row r="580" spans="1:8">
      <c r="A580" s="185" t="s">
        <v>379</v>
      </c>
      <c r="B580" s="153"/>
      <c r="C580" s="185" t="s">
        <v>380</v>
      </c>
      <c r="D580" s="185"/>
      <c r="E580" s="185"/>
      <c r="F580" s="186"/>
      <c r="G580" s="187"/>
      <c r="H580" s="188"/>
    </row>
    <row r="581" spans="1:8" ht="31.5">
      <c r="A581" s="153"/>
      <c r="B581" s="68" t="s">
        <v>0</v>
      </c>
      <c r="C581" s="68" t="s">
        <v>1</v>
      </c>
      <c r="D581" s="68" t="s">
        <v>2</v>
      </c>
      <c r="E581" s="68" t="s">
        <v>3</v>
      </c>
      <c r="F581" s="68" t="s">
        <v>4</v>
      </c>
      <c r="G581" s="69" t="s">
        <v>321</v>
      </c>
      <c r="H581" s="69" t="s">
        <v>322</v>
      </c>
    </row>
    <row r="582" spans="1:8">
      <c r="A582" s="153"/>
      <c r="B582" s="189" t="s">
        <v>48</v>
      </c>
      <c r="C582" s="190" t="s">
        <v>6</v>
      </c>
      <c r="D582" s="190"/>
      <c r="E582" s="190"/>
      <c r="F582" s="191"/>
      <c r="G582" s="192"/>
      <c r="H582" s="191"/>
    </row>
    <row r="583" spans="1:8">
      <c r="A583" s="153"/>
      <c r="B583" s="198"/>
      <c r="C583" s="194" t="str">
        <f>C554</f>
        <v>Tukang listrik</v>
      </c>
      <c r="D583" s="195" t="s">
        <v>29</v>
      </c>
      <c r="E583" s="193" t="s">
        <v>9</v>
      </c>
      <c r="F583" s="196">
        <f>F554</f>
        <v>0.05</v>
      </c>
      <c r="G583" s="197" t="e">
        <f>G60</f>
        <v>#REF!</v>
      </c>
      <c r="H583" s="197" t="e">
        <f>G583*F583</f>
        <v>#REF!</v>
      </c>
    </row>
    <row r="584" spans="1:8">
      <c r="A584" s="153"/>
      <c r="B584" s="199"/>
      <c r="C584" s="200"/>
      <c r="D584" s="201"/>
      <c r="E584" s="93"/>
      <c r="F584" s="201"/>
      <c r="G584" s="202" t="s">
        <v>49</v>
      </c>
      <c r="H584" s="203" t="e">
        <f>SUM(H583:H583)</f>
        <v>#REF!</v>
      </c>
    </row>
    <row r="585" spans="1:8">
      <c r="A585" s="153"/>
      <c r="B585" s="189" t="s">
        <v>50</v>
      </c>
      <c r="C585" s="190" t="s">
        <v>14</v>
      </c>
      <c r="D585" s="204"/>
      <c r="E585" s="205"/>
      <c r="F585" s="206"/>
      <c r="G585" s="207"/>
      <c r="H585" s="207"/>
    </row>
    <row r="586" spans="1:8">
      <c r="A586" s="153"/>
      <c r="B586" s="208"/>
      <c r="C586" s="209" t="s">
        <v>381</v>
      </c>
      <c r="D586" s="210"/>
      <c r="E586" s="211" t="s">
        <v>161</v>
      </c>
      <c r="F586" s="212">
        <v>18</v>
      </c>
      <c r="G586" s="213" t="e">
        <f>G557</f>
        <v>#REF!</v>
      </c>
      <c r="H586" s="197" t="e">
        <f>G586*F586</f>
        <v>#REF!</v>
      </c>
    </row>
    <row r="587" spans="1:8">
      <c r="A587" s="153"/>
      <c r="B587" s="259"/>
      <c r="C587" s="195" t="s">
        <v>373</v>
      </c>
      <c r="D587" s="260"/>
      <c r="E587" s="193" t="s">
        <v>218</v>
      </c>
      <c r="F587" s="196">
        <v>2</v>
      </c>
      <c r="G587" s="213" t="e">
        <f>'BAHAN+UPAH'!#REF!*8</f>
        <v>#REF!</v>
      </c>
      <c r="H587" s="197" t="e">
        <f>G587*F587</f>
        <v>#REF!</v>
      </c>
    </row>
    <row r="588" spans="1:8">
      <c r="A588" s="153"/>
      <c r="B588" s="259"/>
      <c r="C588" s="195" t="s">
        <v>382</v>
      </c>
      <c r="D588" s="260"/>
      <c r="E588" s="193" t="s">
        <v>135</v>
      </c>
      <c r="F588" s="196">
        <v>1</v>
      </c>
      <c r="G588" s="245" t="e">
        <f>'BAHAN+UPAH'!#REF!</f>
        <v>#REF!</v>
      </c>
      <c r="H588" s="197" t="e">
        <f>G588*F588</f>
        <v>#REF!</v>
      </c>
    </row>
    <row r="589" spans="1:8">
      <c r="A589" s="153"/>
      <c r="B589" s="214"/>
      <c r="C589" s="215"/>
      <c r="D589" s="216"/>
      <c r="E589" s="217"/>
      <c r="F589" s="218"/>
      <c r="G589" s="213" t="str">
        <f>G560</f>
        <v>JUMLAH HARGA BAHAN</v>
      </c>
      <c r="H589" s="203" t="e">
        <f>SUM(H586:H588)</f>
        <v>#REF!</v>
      </c>
    </row>
    <row r="590" spans="1:8">
      <c r="A590" s="153"/>
      <c r="B590" s="219" t="s">
        <v>53</v>
      </c>
      <c r="C590" s="220" t="s">
        <v>18</v>
      </c>
      <c r="D590" s="221"/>
      <c r="E590" s="222"/>
      <c r="F590" s="223"/>
      <c r="G590" s="224"/>
      <c r="H590" s="213"/>
    </row>
    <row r="591" spans="1:8">
      <c r="A591" s="153"/>
      <c r="B591" s="225"/>
      <c r="C591" s="226"/>
      <c r="D591" s="225"/>
      <c r="E591" s="227"/>
      <c r="F591" s="228"/>
      <c r="G591" s="229"/>
      <c r="H591" s="230"/>
    </row>
    <row r="592" spans="1:8">
      <c r="A592" s="153"/>
      <c r="B592" s="214"/>
      <c r="C592" s="231"/>
      <c r="D592" s="216"/>
      <c r="E592" s="217"/>
      <c r="F592" s="218"/>
      <c r="G592" s="202" t="s">
        <v>19</v>
      </c>
      <c r="H592" s="203">
        <v>0</v>
      </c>
    </row>
    <row r="593" spans="1:8">
      <c r="A593" s="153"/>
      <c r="B593" s="232" t="s">
        <v>55</v>
      </c>
      <c r="C593" s="233" t="s">
        <v>21</v>
      </c>
      <c r="D593" s="216"/>
      <c r="E593" s="217"/>
      <c r="F593" s="218"/>
      <c r="G593" s="202"/>
      <c r="H593" s="203" t="e">
        <f>H584+H589+H592</f>
        <v>#REF!</v>
      </c>
    </row>
    <row r="594" spans="1:8">
      <c r="A594" s="153"/>
      <c r="B594" s="232" t="s">
        <v>56</v>
      </c>
      <c r="C594" s="233" t="s">
        <v>339</v>
      </c>
      <c r="D594" s="216"/>
      <c r="E594" s="217"/>
      <c r="F594" s="234">
        <f>$F$72</f>
        <v>0.05</v>
      </c>
      <c r="G594" s="235" t="s">
        <v>340</v>
      </c>
      <c r="H594" s="203" t="e">
        <f>F594*H593</f>
        <v>#REF!</v>
      </c>
    </row>
    <row r="595" spans="1:8">
      <c r="A595" s="153"/>
      <c r="B595" s="232" t="s">
        <v>57</v>
      </c>
      <c r="C595" s="233" t="s">
        <v>45</v>
      </c>
      <c r="D595" s="216"/>
      <c r="E595" s="217"/>
      <c r="F595" s="218"/>
      <c r="G595" s="202"/>
      <c r="H595" s="203" t="e">
        <f>SUM(H593:H594)</f>
        <v>#REF!</v>
      </c>
    </row>
    <row r="596" spans="1:8">
      <c r="A596" s="153"/>
      <c r="B596" s="153"/>
      <c r="C596" s="182"/>
      <c r="D596" s="183"/>
      <c r="E596" s="153"/>
      <c r="F596" s="184"/>
      <c r="G596" s="184"/>
      <c r="H596" s="153"/>
    </row>
    <row r="597" spans="1:8">
      <c r="A597" s="153" t="s">
        <v>425</v>
      </c>
      <c r="C597" s="185" t="s">
        <v>424</v>
      </c>
      <c r="D597" s="185"/>
      <c r="E597" s="185"/>
      <c r="F597" s="186"/>
      <c r="G597" s="187"/>
      <c r="H597" s="188"/>
    </row>
    <row r="598" spans="1:8">
      <c r="A598" s="153"/>
      <c r="B598" s="185"/>
      <c r="C598" s="185"/>
      <c r="D598" s="185"/>
      <c r="E598" s="185"/>
      <c r="F598" s="186"/>
      <c r="G598" s="187"/>
      <c r="H598" s="188"/>
    </row>
    <row r="599" spans="1:8" ht="31.5">
      <c r="A599" s="153"/>
      <c r="B599" s="68" t="s">
        <v>0</v>
      </c>
      <c r="C599" s="68" t="s">
        <v>1</v>
      </c>
      <c r="D599" s="68" t="s">
        <v>2</v>
      </c>
      <c r="E599" s="68" t="s">
        <v>3</v>
      </c>
      <c r="F599" s="68" t="s">
        <v>4</v>
      </c>
      <c r="G599" s="69" t="s">
        <v>321</v>
      </c>
      <c r="H599" s="69" t="s">
        <v>322</v>
      </c>
    </row>
    <row r="600" spans="1:8">
      <c r="A600" s="153"/>
      <c r="B600" s="189" t="s">
        <v>48</v>
      </c>
      <c r="C600" s="190" t="s">
        <v>6</v>
      </c>
      <c r="D600" s="190"/>
      <c r="E600" s="190"/>
      <c r="F600" s="191"/>
      <c r="G600" s="192"/>
      <c r="H600" s="191"/>
    </row>
    <row r="601" spans="1:8">
      <c r="A601" s="153"/>
      <c r="B601" s="193"/>
      <c r="C601" s="194" t="s">
        <v>7</v>
      </c>
      <c r="D601" s="195" t="s">
        <v>8</v>
      </c>
      <c r="E601" s="193" t="s">
        <v>9</v>
      </c>
      <c r="F601" s="196">
        <v>0.01</v>
      </c>
      <c r="G601" s="197">
        <f>G59</f>
        <v>85000</v>
      </c>
      <c r="H601" s="197">
        <f>G601*F601</f>
        <v>850</v>
      </c>
    </row>
    <row r="602" spans="1:8">
      <c r="A602" s="153"/>
      <c r="B602" s="198"/>
      <c r="C602" s="194" t="str">
        <f>C583</f>
        <v>Tukang listrik</v>
      </c>
      <c r="D602" s="195" t="s">
        <v>29</v>
      </c>
      <c r="E602" s="193" t="s">
        <v>9</v>
      </c>
      <c r="F602" s="196">
        <v>0.02</v>
      </c>
      <c r="G602" s="197" t="e">
        <f>G60</f>
        <v>#REF!</v>
      </c>
      <c r="H602" s="197" t="e">
        <f>G602*F602</f>
        <v>#REF!</v>
      </c>
    </row>
    <row r="603" spans="1:8">
      <c r="A603" s="153"/>
      <c r="B603" s="198"/>
      <c r="C603" s="194" t="s">
        <v>212</v>
      </c>
      <c r="D603" s="195" t="s">
        <v>31</v>
      </c>
      <c r="E603" s="193" t="s">
        <v>9</v>
      </c>
      <c r="F603" s="196">
        <v>5.0000000000000001E-3</v>
      </c>
      <c r="G603" s="197" t="e">
        <f>G61</f>
        <v>#REF!</v>
      </c>
      <c r="H603" s="197" t="e">
        <f>G603*F603</f>
        <v>#REF!</v>
      </c>
    </row>
    <row r="604" spans="1:8">
      <c r="A604" s="153"/>
      <c r="B604" s="199"/>
      <c r="C604" s="200"/>
      <c r="D604" s="201"/>
      <c r="E604" s="93"/>
      <c r="F604" s="201"/>
      <c r="G604" s="202" t="s">
        <v>49</v>
      </c>
      <c r="H604" s="203" t="e">
        <f>SUM(H601:H603)</f>
        <v>#REF!</v>
      </c>
    </row>
    <row r="605" spans="1:8">
      <c r="A605" s="153"/>
      <c r="B605" s="189" t="s">
        <v>50</v>
      </c>
      <c r="C605" s="190" t="s">
        <v>14</v>
      </c>
      <c r="D605" s="204"/>
      <c r="E605" s="205"/>
      <c r="F605" s="206"/>
      <c r="G605" s="207"/>
      <c r="H605" s="207"/>
    </row>
    <row r="606" spans="1:8">
      <c r="A606" s="153"/>
      <c r="B606" s="208"/>
      <c r="C606" s="209" t="s">
        <v>383</v>
      </c>
      <c r="D606" s="210"/>
      <c r="E606" s="211" t="s">
        <v>175</v>
      </c>
      <c r="F606" s="212">
        <v>1</v>
      </c>
      <c r="G606" s="213">
        <v>0</v>
      </c>
      <c r="H606" s="197">
        <f>G606*F606</f>
        <v>0</v>
      </c>
    </row>
    <row r="607" spans="1:8">
      <c r="A607" s="153"/>
      <c r="B607" s="214"/>
      <c r="C607" s="215"/>
      <c r="D607" s="216"/>
      <c r="E607" s="217"/>
      <c r="F607" s="218"/>
      <c r="G607" s="202" t="s">
        <v>16</v>
      </c>
      <c r="H607" s="203">
        <f>SUM(H606:H606)</f>
        <v>0</v>
      </c>
    </row>
    <row r="608" spans="1:8">
      <c r="A608" s="153"/>
      <c r="B608" s="219" t="s">
        <v>53</v>
      </c>
      <c r="C608" s="220" t="s">
        <v>18</v>
      </c>
      <c r="D608" s="221"/>
      <c r="E608" s="222"/>
      <c r="F608" s="223"/>
      <c r="G608" s="224"/>
      <c r="H608" s="213"/>
    </row>
    <row r="609" spans="1:8">
      <c r="A609" s="153"/>
      <c r="B609" s="225"/>
      <c r="C609" s="226"/>
      <c r="D609" s="225"/>
      <c r="E609" s="227"/>
      <c r="F609" s="228"/>
      <c r="G609" s="229"/>
      <c r="H609" s="230"/>
    </row>
    <row r="610" spans="1:8">
      <c r="A610" s="153"/>
      <c r="B610" s="214"/>
      <c r="C610" s="231"/>
      <c r="D610" s="216"/>
      <c r="E610" s="217"/>
      <c r="F610" s="218"/>
      <c r="G610" s="202" t="s">
        <v>19</v>
      </c>
      <c r="H610" s="203">
        <v>0</v>
      </c>
    </row>
    <row r="611" spans="1:8">
      <c r="A611" s="153"/>
      <c r="B611" s="232" t="s">
        <v>55</v>
      </c>
      <c r="C611" s="233" t="s">
        <v>21</v>
      </c>
      <c r="D611" s="216"/>
      <c r="E611" s="217"/>
      <c r="F611" s="218"/>
      <c r="G611" s="202"/>
      <c r="H611" s="203" t="e">
        <f>H604+H607+H610</f>
        <v>#REF!</v>
      </c>
    </row>
    <row r="612" spans="1:8">
      <c r="A612" s="153"/>
      <c r="B612" s="232" t="s">
        <v>56</v>
      </c>
      <c r="C612" s="233" t="s">
        <v>339</v>
      </c>
      <c r="D612" s="216"/>
      <c r="E612" s="217"/>
      <c r="F612" s="234">
        <f>$F$72</f>
        <v>0.05</v>
      </c>
      <c r="G612" s="235" t="s">
        <v>340</v>
      </c>
      <c r="H612" s="203" t="e">
        <f>F612*H611</f>
        <v>#REF!</v>
      </c>
    </row>
    <row r="613" spans="1:8">
      <c r="A613" s="153"/>
      <c r="B613" s="232" t="s">
        <v>57</v>
      </c>
      <c r="C613" s="233" t="s">
        <v>45</v>
      </c>
      <c r="D613" s="216"/>
      <c r="E613" s="217"/>
      <c r="F613" s="218"/>
      <c r="G613" s="202"/>
      <c r="H613" s="203" t="e">
        <f>SUM(H611:H612)</f>
        <v>#REF!</v>
      </c>
    </row>
    <row r="614" spans="1:8">
      <c r="A614" s="153"/>
      <c r="B614" s="236"/>
      <c r="C614" s="237"/>
      <c r="D614" s="183"/>
      <c r="E614" s="153"/>
      <c r="F614" s="184"/>
      <c r="G614" s="238"/>
      <c r="H614" s="239"/>
    </row>
    <row r="615" spans="1:8">
      <c r="A615" s="153"/>
      <c r="B615" s="185" t="s">
        <v>384</v>
      </c>
      <c r="C615" s="185"/>
      <c r="D615" s="185"/>
      <c r="E615" s="185"/>
      <c r="F615" s="186"/>
      <c r="G615" s="187"/>
      <c r="H615" s="188"/>
    </row>
    <row r="616" spans="1:8">
      <c r="A616" s="153"/>
      <c r="B616" s="185"/>
      <c r="C616" s="185"/>
      <c r="D616" s="185"/>
      <c r="E616" s="185"/>
      <c r="F616" s="186"/>
      <c r="G616" s="187"/>
      <c r="H616" s="188"/>
    </row>
    <row r="617" spans="1:8" ht="31.5">
      <c r="A617" s="153"/>
      <c r="B617" s="68" t="s">
        <v>0</v>
      </c>
      <c r="C617" s="68" t="s">
        <v>1</v>
      </c>
      <c r="D617" s="68" t="s">
        <v>2</v>
      </c>
      <c r="E617" s="68" t="s">
        <v>3</v>
      </c>
      <c r="F617" s="68" t="s">
        <v>4</v>
      </c>
      <c r="G617" s="69" t="s">
        <v>321</v>
      </c>
      <c r="H617" s="69" t="s">
        <v>322</v>
      </c>
    </row>
    <row r="618" spans="1:8">
      <c r="A618" s="153"/>
      <c r="B618" s="189" t="s">
        <v>48</v>
      </c>
      <c r="C618" s="190" t="s">
        <v>6</v>
      </c>
      <c r="D618" s="190"/>
      <c r="E618" s="190"/>
      <c r="F618" s="191"/>
      <c r="G618" s="192"/>
      <c r="H618" s="191"/>
    </row>
    <row r="619" spans="1:8">
      <c r="A619" s="153"/>
      <c r="B619" s="193"/>
      <c r="C619" s="194" t="s">
        <v>7</v>
      </c>
      <c r="D619" s="195" t="s">
        <v>8</v>
      </c>
      <c r="E619" s="193" t="s">
        <v>9</v>
      </c>
      <c r="F619" s="196">
        <v>0.01</v>
      </c>
      <c r="G619" s="197">
        <f>G601</f>
        <v>85000</v>
      </c>
      <c r="H619" s="197">
        <f>G619*F619</f>
        <v>850</v>
      </c>
    </row>
    <row r="620" spans="1:8">
      <c r="A620" s="153"/>
      <c r="B620" s="198"/>
      <c r="C620" s="194" t="str">
        <f>C602</f>
        <v>Tukang listrik</v>
      </c>
      <c r="D620" s="195" t="s">
        <v>29</v>
      </c>
      <c r="E620" s="193" t="s">
        <v>9</v>
      </c>
      <c r="F620" s="196">
        <v>0.02</v>
      </c>
      <c r="G620" s="197" t="e">
        <f>G602</f>
        <v>#REF!</v>
      </c>
      <c r="H620" s="197" t="e">
        <f>G620*F620</f>
        <v>#REF!</v>
      </c>
    </row>
    <row r="621" spans="1:8">
      <c r="A621" s="153"/>
      <c r="B621" s="198"/>
      <c r="C621" s="194" t="s">
        <v>212</v>
      </c>
      <c r="D621" s="195" t="s">
        <v>31</v>
      </c>
      <c r="E621" s="193" t="s">
        <v>9</v>
      </c>
      <c r="F621" s="196">
        <v>5.0000000000000001E-3</v>
      </c>
      <c r="G621" s="197" t="e">
        <f>G603</f>
        <v>#REF!</v>
      </c>
      <c r="H621" s="197" t="e">
        <f>G621*F621</f>
        <v>#REF!</v>
      </c>
    </row>
    <row r="622" spans="1:8">
      <c r="A622" s="153"/>
      <c r="B622" s="199"/>
      <c r="C622" s="200"/>
      <c r="D622" s="201"/>
      <c r="E622" s="93"/>
      <c r="F622" s="201"/>
      <c r="G622" s="202" t="s">
        <v>49</v>
      </c>
      <c r="H622" s="203" t="e">
        <f>SUM(H619:H621)</f>
        <v>#REF!</v>
      </c>
    </row>
    <row r="623" spans="1:8">
      <c r="A623" s="153"/>
      <c r="B623" s="189" t="s">
        <v>50</v>
      </c>
      <c r="C623" s="190" t="s">
        <v>14</v>
      </c>
      <c r="D623" s="204"/>
      <c r="E623" s="205"/>
      <c r="F623" s="206"/>
      <c r="G623" s="207"/>
      <c r="H623" s="207"/>
    </row>
    <row r="624" spans="1:8">
      <c r="A624" s="153"/>
      <c r="B624" s="208"/>
      <c r="C624" s="209" t="s">
        <v>385</v>
      </c>
      <c r="D624" s="210"/>
      <c r="E624" s="211" t="s">
        <v>135</v>
      </c>
      <c r="F624" s="212">
        <v>1</v>
      </c>
      <c r="G624" s="213">
        <v>0</v>
      </c>
      <c r="H624" s="197">
        <f>G624*F624</f>
        <v>0</v>
      </c>
    </row>
    <row r="625" spans="1:8">
      <c r="A625" s="153"/>
      <c r="B625" s="259"/>
      <c r="C625" s="195" t="s">
        <v>386</v>
      </c>
      <c r="D625" s="260"/>
      <c r="E625" s="193" t="s">
        <v>135</v>
      </c>
      <c r="F625" s="196">
        <v>1</v>
      </c>
      <c r="G625" s="197">
        <v>0</v>
      </c>
      <c r="H625" s="197">
        <f>G625*F625</f>
        <v>0</v>
      </c>
    </row>
    <row r="626" spans="1:8">
      <c r="A626" s="153"/>
      <c r="B626" s="259"/>
      <c r="C626" s="195" t="s">
        <v>387</v>
      </c>
      <c r="D626" s="260"/>
      <c r="E626" s="193" t="s">
        <v>135</v>
      </c>
      <c r="F626" s="196">
        <v>1</v>
      </c>
      <c r="G626" s="197">
        <v>0</v>
      </c>
      <c r="H626" s="197">
        <f>G626*F626</f>
        <v>0</v>
      </c>
    </row>
    <row r="627" spans="1:8">
      <c r="A627" s="153"/>
      <c r="B627" s="214"/>
      <c r="C627" s="215"/>
      <c r="D627" s="216"/>
      <c r="E627" s="217"/>
      <c r="F627" s="218"/>
      <c r="G627" s="202" t="s">
        <v>16</v>
      </c>
      <c r="H627" s="203">
        <f>SUM(H624:H626)</f>
        <v>0</v>
      </c>
    </row>
    <row r="628" spans="1:8">
      <c r="A628" s="153"/>
      <c r="B628" s="219" t="s">
        <v>53</v>
      </c>
      <c r="C628" s="220" t="s">
        <v>18</v>
      </c>
      <c r="D628" s="221"/>
      <c r="E628" s="222"/>
      <c r="F628" s="223"/>
      <c r="G628" s="224"/>
      <c r="H628" s="213"/>
    </row>
    <row r="629" spans="1:8">
      <c r="A629" s="153"/>
      <c r="B629" s="225"/>
      <c r="C629" s="226"/>
      <c r="D629" s="225"/>
      <c r="E629" s="227"/>
      <c r="F629" s="228"/>
      <c r="G629" s="229"/>
      <c r="H629" s="230"/>
    </row>
    <row r="630" spans="1:8">
      <c r="A630" s="153"/>
      <c r="B630" s="214"/>
      <c r="C630" s="231"/>
      <c r="D630" s="216"/>
      <c r="E630" s="217"/>
      <c r="F630" s="218"/>
      <c r="G630" s="202" t="s">
        <v>19</v>
      </c>
      <c r="H630" s="203">
        <v>0</v>
      </c>
    </row>
    <row r="631" spans="1:8">
      <c r="A631" s="153"/>
      <c r="B631" s="232" t="s">
        <v>55</v>
      </c>
      <c r="C631" s="233" t="s">
        <v>21</v>
      </c>
      <c r="D631" s="216"/>
      <c r="E631" s="217"/>
      <c r="F631" s="218"/>
      <c r="G631" s="202"/>
      <c r="H631" s="203" t="e">
        <f>H622+H627+H630</f>
        <v>#REF!</v>
      </c>
    </row>
    <row r="632" spans="1:8">
      <c r="A632" s="153"/>
      <c r="B632" s="232" t="s">
        <v>56</v>
      </c>
      <c r="C632" s="233" t="s">
        <v>339</v>
      </c>
      <c r="D632" s="216"/>
      <c r="E632" s="217"/>
      <c r="F632" s="234">
        <f>$F$72</f>
        <v>0.05</v>
      </c>
      <c r="G632" s="235" t="s">
        <v>340</v>
      </c>
      <c r="H632" s="203" t="e">
        <f>F632*H631</f>
        <v>#REF!</v>
      </c>
    </row>
    <row r="633" spans="1:8">
      <c r="A633" s="153"/>
      <c r="B633" s="232" t="s">
        <v>57</v>
      </c>
      <c r="C633" s="233" t="s">
        <v>45</v>
      </c>
      <c r="D633" s="216"/>
      <c r="E633" s="217"/>
      <c r="F633" s="218"/>
      <c r="G633" s="202"/>
      <c r="H633" s="203" t="e">
        <f>SUM(H631:H632)</f>
        <v>#REF!</v>
      </c>
    </row>
    <row r="634" spans="1:8">
      <c r="A634" s="153"/>
      <c r="B634" s="236"/>
      <c r="C634" s="237"/>
      <c r="D634" s="183"/>
      <c r="E634" s="153"/>
      <c r="F634" s="184"/>
      <c r="G634" s="238"/>
      <c r="H634" s="239"/>
    </row>
    <row r="635" spans="1:8">
      <c r="A635" s="153" t="s">
        <v>427</v>
      </c>
      <c r="C635" s="185" t="s">
        <v>426</v>
      </c>
      <c r="D635" s="185"/>
      <c r="E635" s="185"/>
      <c r="F635" s="186"/>
      <c r="G635" s="187"/>
      <c r="H635" s="188"/>
    </row>
    <row r="636" spans="1:8">
      <c r="A636" s="153"/>
      <c r="B636" s="185"/>
      <c r="C636" s="185"/>
      <c r="D636" s="185"/>
      <c r="E636" s="185"/>
      <c r="F636" s="186"/>
      <c r="G636" s="187"/>
      <c r="H636" s="188"/>
    </row>
    <row r="637" spans="1:8" ht="31.5">
      <c r="A637" s="153"/>
      <c r="B637" s="68" t="s">
        <v>0</v>
      </c>
      <c r="C637" s="68" t="s">
        <v>1</v>
      </c>
      <c r="D637" s="68" t="s">
        <v>2</v>
      </c>
      <c r="E637" s="68" t="s">
        <v>3</v>
      </c>
      <c r="F637" s="68" t="s">
        <v>4</v>
      </c>
      <c r="G637" s="69" t="s">
        <v>321</v>
      </c>
      <c r="H637" s="69" t="s">
        <v>322</v>
      </c>
    </row>
    <row r="638" spans="1:8">
      <c r="A638" s="153"/>
      <c r="B638" s="189" t="s">
        <v>48</v>
      </c>
      <c r="C638" s="190" t="s">
        <v>6</v>
      </c>
      <c r="D638" s="190"/>
      <c r="E638" s="190"/>
      <c r="F638" s="191"/>
      <c r="G638" s="192"/>
      <c r="H638" s="191"/>
    </row>
    <row r="639" spans="1:8">
      <c r="A639" s="153"/>
      <c r="B639" s="193"/>
      <c r="C639" s="194" t="s">
        <v>7</v>
      </c>
      <c r="D639" s="195" t="s">
        <v>8</v>
      </c>
      <c r="E639" s="193" t="s">
        <v>9</v>
      </c>
      <c r="F639" s="196">
        <v>0.01</v>
      </c>
      <c r="G639" s="197">
        <f>G619</f>
        <v>85000</v>
      </c>
      <c r="H639" s="197">
        <f>G639*F639</f>
        <v>850</v>
      </c>
    </row>
    <row r="640" spans="1:8">
      <c r="A640" s="153"/>
      <c r="B640" s="198"/>
      <c r="C640" s="194" t="str">
        <f>C620</f>
        <v>Tukang listrik</v>
      </c>
      <c r="D640" s="195" t="s">
        <v>29</v>
      </c>
      <c r="E640" s="193" t="s">
        <v>9</v>
      </c>
      <c r="F640" s="196">
        <v>0.02</v>
      </c>
      <c r="G640" s="197" t="e">
        <f>G620</f>
        <v>#REF!</v>
      </c>
      <c r="H640" s="197" t="e">
        <f>G640*F640</f>
        <v>#REF!</v>
      </c>
    </row>
    <row r="641" spans="1:8">
      <c r="A641" s="153"/>
      <c r="B641" s="198"/>
      <c r="C641" s="194" t="s">
        <v>212</v>
      </c>
      <c r="D641" s="195" t="s">
        <v>31</v>
      </c>
      <c r="E641" s="193" t="s">
        <v>9</v>
      </c>
      <c r="F641" s="196">
        <v>5.0000000000000001E-3</v>
      </c>
      <c r="G641" s="197" t="e">
        <f>G621</f>
        <v>#REF!</v>
      </c>
      <c r="H641" s="197" t="e">
        <f>G641*F641</f>
        <v>#REF!</v>
      </c>
    </row>
    <row r="642" spans="1:8">
      <c r="A642" s="153"/>
      <c r="B642" s="199"/>
      <c r="C642" s="200"/>
      <c r="D642" s="201"/>
      <c r="E642" s="93"/>
      <c r="F642" s="201"/>
      <c r="G642" s="202" t="s">
        <v>49</v>
      </c>
      <c r="H642" s="203" t="e">
        <f>SUM(H639:H641)</f>
        <v>#REF!</v>
      </c>
    </row>
    <row r="643" spans="1:8">
      <c r="A643" s="153"/>
      <c r="B643" s="189" t="s">
        <v>50</v>
      </c>
      <c r="C643" s="190" t="s">
        <v>14</v>
      </c>
      <c r="D643" s="204"/>
      <c r="E643" s="205"/>
      <c r="F643" s="206"/>
      <c r="G643" s="207"/>
      <c r="H643" s="207"/>
    </row>
    <row r="644" spans="1:8">
      <c r="A644" s="153"/>
      <c r="B644" s="208"/>
      <c r="C644" s="209" t="s">
        <v>388</v>
      </c>
      <c r="D644" s="210"/>
      <c r="E644" s="211" t="s">
        <v>135</v>
      </c>
      <c r="F644" s="212">
        <v>1</v>
      </c>
      <c r="G644" s="213" t="e">
        <f>'BAHAN+UPAH'!#REF!</f>
        <v>#REF!</v>
      </c>
      <c r="H644" s="197" t="e">
        <f>G644*F644</f>
        <v>#REF!</v>
      </c>
    </row>
    <row r="645" spans="1:8">
      <c r="A645" s="153"/>
      <c r="B645" s="259"/>
      <c r="C645" s="195" t="s">
        <v>386</v>
      </c>
      <c r="D645" s="260"/>
      <c r="E645" s="193" t="s">
        <v>135</v>
      </c>
      <c r="F645" s="196">
        <v>1</v>
      </c>
      <c r="G645" s="197" t="e">
        <f>'BAHAN+UPAH'!#REF!</f>
        <v>#REF!</v>
      </c>
      <c r="H645" s="197" t="e">
        <f>G645*F645</f>
        <v>#REF!</v>
      </c>
    </row>
    <row r="646" spans="1:8">
      <c r="A646" s="153"/>
      <c r="B646" s="259"/>
      <c r="C646" s="195" t="s">
        <v>387</v>
      </c>
      <c r="D646" s="260"/>
      <c r="E646" s="193" t="s">
        <v>135</v>
      </c>
      <c r="F646" s="196">
        <v>1</v>
      </c>
      <c r="G646" s="197">
        <v>0</v>
      </c>
      <c r="H646" s="197">
        <f>G646*F646</f>
        <v>0</v>
      </c>
    </row>
    <row r="647" spans="1:8">
      <c r="A647" s="153"/>
      <c r="B647" s="214"/>
      <c r="C647" s="215"/>
      <c r="D647" s="216"/>
      <c r="E647" s="217"/>
      <c r="F647" s="218"/>
      <c r="G647" s="202" t="s">
        <v>16</v>
      </c>
      <c r="H647" s="203" t="e">
        <f>SUM(H644:H646)</f>
        <v>#REF!</v>
      </c>
    </row>
    <row r="648" spans="1:8">
      <c r="A648" s="153"/>
      <c r="B648" s="219" t="s">
        <v>53</v>
      </c>
      <c r="C648" s="220" t="s">
        <v>18</v>
      </c>
      <c r="D648" s="221"/>
      <c r="E648" s="222"/>
      <c r="F648" s="223"/>
      <c r="G648" s="224"/>
      <c r="H648" s="213"/>
    </row>
    <row r="649" spans="1:8">
      <c r="A649" s="153"/>
      <c r="B649" s="225"/>
      <c r="C649" s="226"/>
      <c r="D649" s="225"/>
      <c r="E649" s="227"/>
      <c r="F649" s="228"/>
      <c r="G649" s="229"/>
      <c r="H649" s="230"/>
    </row>
    <row r="650" spans="1:8">
      <c r="A650" s="153"/>
      <c r="B650" s="214"/>
      <c r="C650" s="231"/>
      <c r="D650" s="216"/>
      <c r="E650" s="217"/>
      <c r="F650" s="218"/>
      <c r="G650" s="202" t="s">
        <v>19</v>
      </c>
      <c r="H650" s="203">
        <v>0</v>
      </c>
    </row>
    <row r="651" spans="1:8">
      <c r="A651" s="153"/>
      <c r="B651" s="232" t="s">
        <v>55</v>
      </c>
      <c r="C651" s="233" t="s">
        <v>21</v>
      </c>
      <c r="D651" s="216"/>
      <c r="E651" s="217"/>
      <c r="F651" s="218"/>
      <c r="G651" s="202"/>
      <c r="H651" s="203" t="e">
        <f>H642+H647+H650</f>
        <v>#REF!</v>
      </c>
    </row>
    <row r="652" spans="1:8">
      <c r="A652" s="153"/>
      <c r="B652" s="232" t="s">
        <v>56</v>
      </c>
      <c r="C652" s="233" t="s">
        <v>339</v>
      </c>
      <c r="D652" s="216"/>
      <c r="E652" s="217"/>
      <c r="F652" s="234">
        <f>$F$72</f>
        <v>0.05</v>
      </c>
      <c r="G652" s="235" t="s">
        <v>340</v>
      </c>
      <c r="H652" s="203" t="e">
        <f>F652*H651</f>
        <v>#REF!</v>
      </c>
    </row>
    <row r="653" spans="1:8">
      <c r="A653" s="153"/>
      <c r="B653" s="232" t="s">
        <v>57</v>
      </c>
      <c r="C653" s="233" t="s">
        <v>45</v>
      </c>
      <c r="D653" s="216"/>
      <c r="E653" s="217"/>
      <c r="F653" s="218"/>
      <c r="G653" s="202"/>
      <c r="H653" s="203" t="e">
        <f>SUM(H651:H652)</f>
        <v>#REF!</v>
      </c>
    </row>
    <row r="654" spans="1:8">
      <c r="A654" s="153"/>
      <c r="B654" s="236"/>
      <c r="C654" s="237"/>
      <c r="D654" s="183"/>
      <c r="E654" s="153"/>
      <c r="F654" s="184"/>
      <c r="G654" s="238"/>
      <c r="H654" s="239"/>
    </row>
    <row r="655" spans="1:8">
      <c r="A655" s="152" t="s">
        <v>429</v>
      </c>
      <c r="C655" s="185" t="s">
        <v>428</v>
      </c>
      <c r="D655" s="185"/>
      <c r="E655" s="185"/>
      <c r="F655" s="186"/>
      <c r="G655" s="187"/>
      <c r="H655" s="188"/>
    </row>
    <row r="656" spans="1:8">
      <c r="A656" s="153"/>
      <c r="B656" s="185"/>
      <c r="C656" s="185"/>
      <c r="D656" s="185"/>
      <c r="E656" s="185"/>
      <c r="F656" s="186"/>
      <c r="G656" s="187"/>
      <c r="H656" s="188"/>
    </row>
    <row r="657" spans="1:8" ht="31.5">
      <c r="A657" s="153"/>
      <c r="B657" s="68" t="s">
        <v>0</v>
      </c>
      <c r="C657" s="68" t="s">
        <v>1</v>
      </c>
      <c r="D657" s="68" t="s">
        <v>2</v>
      </c>
      <c r="E657" s="68" t="s">
        <v>3</v>
      </c>
      <c r="F657" s="68" t="s">
        <v>4</v>
      </c>
      <c r="G657" s="69" t="s">
        <v>321</v>
      </c>
      <c r="H657" s="69" t="s">
        <v>322</v>
      </c>
    </row>
    <row r="658" spans="1:8">
      <c r="A658" s="153"/>
      <c r="B658" s="189" t="s">
        <v>48</v>
      </c>
      <c r="C658" s="190" t="s">
        <v>6</v>
      </c>
      <c r="D658" s="190"/>
      <c r="E658" s="190"/>
      <c r="F658" s="191"/>
      <c r="G658" s="192"/>
      <c r="H658" s="191"/>
    </row>
    <row r="659" spans="1:8">
      <c r="A659" s="153"/>
      <c r="B659" s="193"/>
      <c r="C659" s="194" t="s">
        <v>7</v>
      </c>
      <c r="D659" s="195" t="s">
        <v>8</v>
      </c>
      <c r="E659" s="193" t="s">
        <v>9</v>
      </c>
      <c r="F659" s="196">
        <v>1</v>
      </c>
      <c r="G659" s="197">
        <f>G639</f>
        <v>85000</v>
      </c>
      <c r="H659" s="197">
        <f>G659*F659</f>
        <v>85000</v>
      </c>
    </row>
    <row r="660" spans="1:8">
      <c r="A660" s="153"/>
      <c r="B660" s="198"/>
      <c r="C660" s="194" t="str">
        <f>C640</f>
        <v>Tukang listrik</v>
      </c>
      <c r="D660" s="195" t="s">
        <v>29</v>
      </c>
      <c r="E660" s="193" t="s">
        <v>9</v>
      </c>
      <c r="F660" s="196">
        <v>1</v>
      </c>
      <c r="G660" s="197" t="e">
        <f>G640</f>
        <v>#REF!</v>
      </c>
      <c r="H660" s="197" t="e">
        <f>G660*F660</f>
        <v>#REF!</v>
      </c>
    </row>
    <row r="661" spans="1:8">
      <c r="A661" s="153"/>
      <c r="B661" s="198"/>
      <c r="C661" s="194" t="s">
        <v>212</v>
      </c>
      <c r="D661" s="195" t="s">
        <v>31</v>
      </c>
      <c r="E661" s="193" t="s">
        <v>9</v>
      </c>
      <c r="F661" s="196">
        <v>5.0000000000000001E-3</v>
      </c>
      <c r="G661" s="197" t="e">
        <f>G641</f>
        <v>#REF!</v>
      </c>
      <c r="H661" s="197" t="e">
        <f>G661*F661</f>
        <v>#REF!</v>
      </c>
    </row>
    <row r="662" spans="1:8">
      <c r="A662" s="153"/>
      <c r="B662" s="199"/>
      <c r="C662" s="200"/>
      <c r="D662" s="201"/>
      <c r="E662" s="93"/>
      <c r="F662" s="201"/>
      <c r="G662" s="202" t="s">
        <v>49</v>
      </c>
      <c r="H662" s="203" t="e">
        <f>SUM(H659:H661)</f>
        <v>#REF!</v>
      </c>
    </row>
    <row r="663" spans="1:8">
      <c r="A663" s="153"/>
      <c r="B663" s="189" t="s">
        <v>50</v>
      </c>
      <c r="C663" s="190" t="s">
        <v>14</v>
      </c>
      <c r="D663" s="204"/>
      <c r="E663" s="205"/>
      <c r="F663" s="206"/>
      <c r="G663" s="207"/>
      <c r="H663" s="207"/>
    </row>
    <row r="664" spans="1:8">
      <c r="A664" s="153"/>
      <c r="B664" s="250"/>
      <c r="C664" s="195" t="s">
        <v>389</v>
      </c>
      <c r="D664" s="252"/>
      <c r="E664" s="193" t="s">
        <v>135</v>
      </c>
      <c r="F664" s="261">
        <v>1</v>
      </c>
      <c r="G664" s="197">
        <v>0</v>
      </c>
      <c r="H664" s="213">
        <f>G664*F664</f>
        <v>0</v>
      </c>
    </row>
    <row r="665" spans="1:8">
      <c r="A665" s="153"/>
      <c r="B665" s="254"/>
      <c r="C665" s="262" t="s">
        <v>390</v>
      </c>
      <c r="D665" s="186"/>
      <c r="E665" s="89" t="s">
        <v>161</v>
      </c>
      <c r="F665" s="257">
        <v>12</v>
      </c>
      <c r="G665" s="263">
        <v>0</v>
      </c>
      <c r="H665" s="213">
        <f>G665*F665</f>
        <v>0</v>
      </c>
    </row>
    <row r="666" spans="1:8">
      <c r="A666" s="153"/>
      <c r="B666" s="254"/>
      <c r="C666" s="255" t="s">
        <v>251</v>
      </c>
      <c r="D666" s="186"/>
      <c r="E666" s="256" t="s">
        <v>135</v>
      </c>
      <c r="F666" s="257">
        <v>1</v>
      </c>
      <c r="G666" s="264">
        <v>0</v>
      </c>
      <c r="H666" s="213">
        <f>G666*F666</f>
        <v>0</v>
      </c>
    </row>
    <row r="667" spans="1:8">
      <c r="A667" s="153"/>
      <c r="B667" s="214"/>
      <c r="C667" s="215"/>
      <c r="D667" s="216"/>
      <c r="E667" s="217"/>
      <c r="F667" s="218"/>
      <c r="G667" s="202" t="s">
        <v>16</v>
      </c>
      <c r="H667" s="203">
        <f>SUM(H664:H666)</f>
        <v>0</v>
      </c>
    </row>
    <row r="668" spans="1:8">
      <c r="A668" s="153"/>
      <c r="B668" s="219" t="s">
        <v>53</v>
      </c>
      <c r="C668" s="220" t="s">
        <v>18</v>
      </c>
      <c r="D668" s="221"/>
      <c r="E668" s="222"/>
      <c r="F668" s="223"/>
      <c r="G668" s="224"/>
      <c r="H668" s="213"/>
    </row>
    <row r="669" spans="1:8">
      <c r="A669" s="153"/>
      <c r="B669" s="225"/>
      <c r="C669" s="226"/>
      <c r="D669" s="225"/>
      <c r="E669" s="227"/>
      <c r="F669" s="228"/>
      <c r="G669" s="229"/>
      <c r="H669" s="230"/>
    </row>
    <row r="670" spans="1:8">
      <c r="A670" s="153"/>
      <c r="B670" s="214"/>
      <c r="C670" s="231"/>
      <c r="D670" s="216"/>
      <c r="E670" s="217"/>
      <c r="F670" s="218"/>
      <c r="G670" s="202" t="s">
        <v>19</v>
      </c>
      <c r="H670" s="203">
        <v>0</v>
      </c>
    </row>
    <row r="671" spans="1:8">
      <c r="A671" s="153"/>
      <c r="B671" s="232" t="s">
        <v>55</v>
      </c>
      <c r="C671" s="233" t="s">
        <v>21</v>
      </c>
      <c r="D671" s="216"/>
      <c r="E671" s="217"/>
      <c r="F671" s="218"/>
      <c r="G671" s="202"/>
      <c r="H671" s="203" t="e">
        <f>H662+H667+H670</f>
        <v>#REF!</v>
      </c>
    </row>
    <row r="672" spans="1:8">
      <c r="A672" s="153"/>
      <c r="B672" s="232" t="s">
        <v>56</v>
      </c>
      <c r="C672" s="233" t="s">
        <v>339</v>
      </c>
      <c r="D672" s="216"/>
      <c r="E672" s="217"/>
      <c r="F672" s="234">
        <f>$F$72</f>
        <v>0.05</v>
      </c>
      <c r="G672" s="235" t="s">
        <v>340</v>
      </c>
      <c r="H672" s="203" t="e">
        <f>F672*H671</f>
        <v>#REF!</v>
      </c>
    </row>
    <row r="673" spans="1:8">
      <c r="A673" s="153"/>
      <c r="B673" s="232" t="s">
        <v>57</v>
      </c>
      <c r="C673" s="233" t="s">
        <v>45</v>
      </c>
      <c r="D673" s="216"/>
      <c r="E673" s="217"/>
      <c r="F673" s="218"/>
      <c r="G673" s="202"/>
      <c r="H673" s="203" t="e">
        <f>SUM(H671:H672)</f>
        <v>#REF!</v>
      </c>
    </row>
    <row r="674" spans="1:8">
      <c r="A674" s="153"/>
      <c r="B674" s="236"/>
      <c r="C674" s="237"/>
      <c r="D674" s="183"/>
      <c r="E674" s="153"/>
      <c r="F674" s="184"/>
      <c r="G674" s="238"/>
      <c r="H674" s="239"/>
    </row>
    <row r="675" spans="1:8">
      <c r="A675" s="152" t="s">
        <v>431</v>
      </c>
      <c r="C675" s="185" t="s">
        <v>430</v>
      </c>
      <c r="D675" s="185"/>
      <c r="E675" s="185"/>
      <c r="F675" s="186"/>
      <c r="G675" s="187"/>
      <c r="H675" s="188"/>
    </row>
    <row r="676" spans="1:8">
      <c r="A676" s="153"/>
      <c r="B676" s="185"/>
      <c r="C676" s="185"/>
      <c r="D676" s="185"/>
      <c r="E676" s="185"/>
      <c r="F676" s="186"/>
      <c r="G676" s="187"/>
      <c r="H676" s="188"/>
    </row>
    <row r="677" spans="1:8" ht="31.5">
      <c r="A677" s="153"/>
      <c r="B677" s="68" t="s">
        <v>0</v>
      </c>
      <c r="C677" s="68" t="s">
        <v>1</v>
      </c>
      <c r="D677" s="68" t="s">
        <v>2</v>
      </c>
      <c r="E677" s="68" t="s">
        <v>3</v>
      </c>
      <c r="F677" s="68" t="s">
        <v>4</v>
      </c>
      <c r="G677" s="69" t="s">
        <v>321</v>
      </c>
      <c r="H677" s="69" t="s">
        <v>322</v>
      </c>
    </row>
    <row r="678" spans="1:8">
      <c r="A678" s="153"/>
      <c r="B678" s="189" t="s">
        <v>48</v>
      </c>
      <c r="C678" s="190" t="s">
        <v>6</v>
      </c>
      <c r="D678" s="190"/>
      <c r="E678" s="190"/>
      <c r="F678" s="191"/>
      <c r="G678" s="192"/>
      <c r="H678" s="191"/>
    </row>
    <row r="679" spans="1:8">
      <c r="A679" s="153"/>
      <c r="B679" s="193"/>
      <c r="C679" s="194" t="s">
        <v>7</v>
      </c>
      <c r="D679" s="195" t="s">
        <v>8</v>
      </c>
      <c r="E679" s="193" t="s">
        <v>9</v>
      </c>
      <c r="F679" s="196">
        <v>0.4</v>
      </c>
      <c r="G679" s="197">
        <f>G659</f>
        <v>85000</v>
      </c>
      <c r="H679" s="197">
        <f>G679*F679</f>
        <v>34000</v>
      </c>
    </row>
    <row r="680" spans="1:8">
      <c r="A680" s="153"/>
      <c r="B680" s="198"/>
      <c r="C680" s="194" t="str">
        <f>C660</f>
        <v>Tukang listrik</v>
      </c>
      <c r="D680" s="195" t="s">
        <v>29</v>
      </c>
      <c r="E680" s="193" t="s">
        <v>9</v>
      </c>
      <c r="F680" s="196">
        <v>0.25</v>
      </c>
      <c r="G680" s="197" t="e">
        <f>G660</f>
        <v>#REF!</v>
      </c>
      <c r="H680" s="197" t="e">
        <f>G680*F680</f>
        <v>#REF!</v>
      </c>
    </row>
    <row r="681" spans="1:8">
      <c r="A681" s="153"/>
      <c r="B681" s="198"/>
      <c r="C681" s="194" t="s">
        <v>212</v>
      </c>
      <c r="D681" s="195" t="s">
        <v>31</v>
      </c>
      <c r="E681" s="193" t="s">
        <v>9</v>
      </c>
      <c r="F681" s="196">
        <f>F680*0.1</f>
        <v>2.5000000000000001E-2</v>
      </c>
      <c r="G681" s="197" t="e">
        <f>G661</f>
        <v>#REF!</v>
      </c>
      <c r="H681" s="197" t="e">
        <f>G681*F681</f>
        <v>#REF!</v>
      </c>
    </row>
    <row r="682" spans="1:8">
      <c r="A682" s="153"/>
      <c r="B682" s="199"/>
      <c r="C682" s="200"/>
      <c r="D682" s="201"/>
      <c r="E682" s="93"/>
      <c r="F682" s="201"/>
      <c r="G682" s="202" t="s">
        <v>49</v>
      </c>
      <c r="H682" s="203" t="e">
        <f>SUM(H679:H681)</f>
        <v>#REF!</v>
      </c>
    </row>
    <row r="683" spans="1:8">
      <c r="A683" s="153"/>
      <c r="B683" s="189" t="s">
        <v>50</v>
      </c>
      <c r="C683" s="190" t="s">
        <v>14</v>
      </c>
      <c r="D683" s="204"/>
      <c r="E683" s="205"/>
      <c r="F683" s="206"/>
      <c r="G683" s="207"/>
      <c r="H683" s="207"/>
    </row>
    <row r="684" spans="1:8">
      <c r="A684" s="153"/>
      <c r="B684" s="254"/>
      <c r="C684" s="262" t="s">
        <v>390</v>
      </c>
      <c r="D684" s="186"/>
      <c r="E684" s="89" t="s">
        <v>161</v>
      </c>
      <c r="F684" s="257">
        <v>35</v>
      </c>
      <c r="G684" s="263">
        <v>0</v>
      </c>
      <c r="H684" s="213">
        <f>G684*F684</f>
        <v>0</v>
      </c>
    </row>
    <row r="685" spans="1:8">
      <c r="A685" s="153"/>
      <c r="B685" s="254"/>
      <c r="C685" s="255" t="s">
        <v>251</v>
      </c>
      <c r="D685" s="186"/>
      <c r="E685" s="256" t="s">
        <v>135</v>
      </c>
      <c r="F685" s="257">
        <v>1</v>
      </c>
      <c r="G685" s="264">
        <v>0</v>
      </c>
      <c r="H685" s="213">
        <f>G685*F685</f>
        <v>0</v>
      </c>
    </row>
    <row r="686" spans="1:8">
      <c r="A686" s="153"/>
      <c r="B686" s="214"/>
      <c r="C686" s="215"/>
      <c r="D686" s="216"/>
      <c r="E686" s="217"/>
      <c r="F686" s="218"/>
      <c r="G686" s="202" t="s">
        <v>16</v>
      </c>
      <c r="H686" s="203">
        <f>SUM(H684:H685)</f>
        <v>0</v>
      </c>
    </row>
    <row r="687" spans="1:8">
      <c r="A687" s="153"/>
      <c r="B687" s="219" t="s">
        <v>53</v>
      </c>
      <c r="C687" s="220" t="s">
        <v>18</v>
      </c>
      <c r="D687" s="221"/>
      <c r="E687" s="222"/>
      <c r="F687" s="223"/>
      <c r="G687" s="224"/>
      <c r="H687" s="213"/>
    </row>
    <row r="688" spans="1:8">
      <c r="A688" s="153"/>
      <c r="B688" s="225"/>
      <c r="C688" s="226"/>
      <c r="D688" s="225"/>
      <c r="E688" s="227"/>
      <c r="F688" s="228"/>
      <c r="G688" s="229"/>
      <c r="H688" s="230"/>
    </row>
    <row r="689" spans="1:8">
      <c r="A689" s="153"/>
      <c r="B689" s="214"/>
      <c r="C689" s="231"/>
      <c r="D689" s="216"/>
      <c r="E689" s="217"/>
      <c r="F689" s="218"/>
      <c r="G689" s="202" t="s">
        <v>19</v>
      </c>
      <c r="H689" s="203">
        <v>0</v>
      </c>
    </row>
    <row r="690" spans="1:8">
      <c r="A690" s="153"/>
      <c r="B690" s="232" t="s">
        <v>55</v>
      </c>
      <c r="C690" s="233" t="s">
        <v>21</v>
      </c>
      <c r="D690" s="216"/>
      <c r="E690" s="217"/>
      <c r="F690" s="218"/>
      <c r="G690" s="202"/>
      <c r="H690" s="203" t="e">
        <f>H682+H686+H689</f>
        <v>#REF!</v>
      </c>
    </row>
    <row r="691" spans="1:8">
      <c r="A691" s="153"/>
      <c r="B691" s="232" t="s">
        <v>56</v>
      </c>
      <c r="C691" s="233" t="s">
        <v>339</v>
      </c>
      <c r="D691" s="216"/>
      <c r="E691" s="217"/>
      <c r="F691" s="234">
        <f>$F$72</f>
        <v>0.05</v>
      </c>
      <c r="G691" s="235" t="s">
        <v>340</v>
      </c>
      <c r="H691" s="203" t="e">
        <f>F691*H690</f>
        <v>#REF!</v>
      </c>
    </row>
    <row r="692" spans="1:8">
      <c r="A692" s="153"/>
      <c r="B692" s="232" t="s">
        <v>57</v>
      </c>
      <c r="C692" s="233" t="s">
        <v>45</v>
      </c>
      <c r="D692" s="216"/>
      <c r="E692" s="217"/>
      <c r="F692" s="218"/>
      <c r="G692" s="202"/>
      <c r="H692" s="203" t="e">
        <f>SUM(H690:H691)</f>
        <v>#REF!</v>
      </c>
    </row>
    <row r="693" spans="1:8">
      <c r="A693" s="153"/>
      <c r="B693" s="236"/>
      <c r="C693" s="237"/>
      <c r="D693" s="183"/>
      <c r="E693" s="153"/>
      <c r="F693" s="184"/>
      <c r="G693" s="238"/>
      <c r="H693" s="239"/>
    </row>
    <row r="694" spans="1:8">
      <c r="A694" s="185" t="s">
        <v>391</v>
      </c>
      <c r="B694" s="153"/>
      <c r="C694" s="185" t="s">
        <v>392</v>
      </c>
      <c r="D694" s="185"/>
      <c r="E694" s="185"/>
      <c r="F694" s="186"/>
      <c r="G694" s="265"/>
      <c r="H694" s="266"/>
    </row>
    <row r="695" spans="1:8">
      <c r="A695" s="153"/>
      <c r="B695" s="267"/>
      <c r="C695" s="267"/>
      <c r="D695" s="267"/>
      <c r="E695" s="267"/>
      <c r="F695" s="268"/>
      <c r="G695" s="269"/>
      <c r="H695" s="270"/>
    </row>
    <row r="696" spans="1:8">
      <c r="A696" s="153"/>
      <c r="B696" s="232" t="s">
        <v>48</v>
      </c>
      <c r="C696" s="233" t="s">
        <v>342</v>
      </c>
      <c r="D696" s="216"/>
      <c r="E696" s="217"/>
      <c r="F696" s="234"/>
      <c r="G696" s="246"/>
      <c r="H696" s="203"/>
    </row>
    <row r="697" spans="1:8">
      <c r="A697" s="153"/>
      <c r="B697" s="232" t="s">
        <v>50</v>
      </c>
      <c r="C697" s="233" t="s">
        <v>339</v>
      </c>
      <c r="D697" s="216"/>
      <c r="E697" s="217"/>
      <c r="F697" s="234">
        <f>$F$72</f>
        <v>0.05</v>
      </c>
      <c r="G697" s="246" t="s">
        <v>343</v>
      </c>
      <c r="H697" s="203"/>
    </row>
    <row r="698" spans="1:8">
      <c r="A698" s="153"/>
      <c r="B698" s="232" t="s">
        <v>53</v>
      </c>
      <c r="C698" s="233" t="s">
        <v>344</v>
      </c>
      <c r="D698" s="216"/>
      <c r="E698" s="217"/>
      <c r="F698" s="218"/>
      <c r="G698" s="246"/>
      <c r="H698" s="203"/>
    </row>
    <row r="699" spans="1:8">
      <c r="A699" s="153"/>
      <c r="B699" s="153"/>
      <c r="C699" s="182"/>
      <c r="D699" s="183"/>
      <c r="E699" s="153"/>
      <c r="F699" s="184"/>
      <c r="G699" s="184"/>
      <c r="H699" s="153"/>
    </row>
    <row r="700" spans="1:8">
      <c r="A700" s="185" t="s">
        <v>393</v>
      </c>
      <c r="B700" s="153"/>
      <c r="C700" s="185" t="s">
        <v>394</v>
      </c>
      <c r="D700" s="185"/>
      <c r="E700" s="185"/>
      <c r="F700" s="186"/>
      <c r="G700" s="265"/>
      <c r="H700" s="266"/>
    </row>
    <row r="701" spans="1:8">
      <c r="A701" s="153"/>
      <c r="B701" s="267"/>
      <c r="C701" s="267"/>
      <c r="D701" s="267"/>
      <c r="E701" s="267"/>
      <c r="F701" s="268"/>
      <c r="G701" s="269"/>
      <c r="H701" s="270"/>
    </row>
    <row r="702" spans="1:8">
      <c r="A702" s="153"/>
      <c r="B702" s="232" t="s">
        <v>48</v>
      </c>
      <c r="C702" s="233" t="s">
        <v>342</v>
      </c>
      <c r="D702" s="216"/>
      <c r="E702" s="217"/>
      <c r="F702" s="234"/>
      <c r="G702" s="246"/>
      <c r="H702" s="203"/>
    </row>
    <row r="703" spans="1:8">
      <c r="A703" s="153"/>
      <c r="B703" s="232" t="s">
        <v>50</v>
      </c>
      <c r="C703" s="233" t="s">
        <v>339</v>
      </c>
      <c r="D703" s="216"/>
      <c r="E703" s="217"/>
      <c r="F703" s="234">
        <f>$F$72</f>
        <v>0.05</v>
      </c>
      <c r="G703" s="246" t="s">
        <v>343</v>
      </c>
      <c r="H703" s="203"/>
    </row>
    <row r="704" spans="1:8">
      <c r="A704" s="153"/>
      <c r="B704" s="232" t="s">
        <v>53</v>
      </c>
      <c r="C704" s="233" t="s">
        <v>344</v>
      </c>
      <c r="D704" s="216"/>
      <c r="E704" s="217"/>
      <c r="F704" s="218"/>
      <c r="G704" s="246"/>
      <c r="H704" s="203"/>
    </row>
    <row r="705" spans="1:8">
      <c r="A705" s="153"/>
      <c r="B705" s="153"/>
      <c r="C705" s="182"/>
      <c r="D705" s="183"/>
      <c r="E705" s="153"/>
      <c r="F705" s="184"/>
      <c r="G705" s="184"/>
      <c r="H705" s="153"/>
    </row>
    <row r="706" spans="1:8">
      <c r="A706" s="185" t="s">
        <v>395</v>
      </c>
      <c r="B706" s="153"/>
      <c r="C706" s="185" t="s">
        <v>396</v>
      </c>
      <c r="D706" s="185"/>
      <c r="E706" s="185"/>
      <c r="F706" s="186"/>
      <c r="G706" s="265"/>
      <c r="H706" s="266"/>
    </row>
    <row r="707" spans="1:8">
      <c r="A707" s="153"/>
      <c r="B707" s="267"/>
      <c r="C707" s="267"/>
      <c r="D707" s="267"/>
      <c r="E707" s="267"/>
      <c r="F707" s="268"/>
      <c r="G707" s="269"/>
      <c r="H707" s="270"/>
    </row>
    <row r="708" spans="1:8">
      <c r="A708" s="153"/>
      <c r="B708" s="232" t="s">
        <v>48</v>
      </c>
      <c r="C708" s="233" t="s">
        <v>342</v>
      </c>
      <c r="D708" s="216"/>
      <c r="E708" s="217"/>
      <c r="F708" s="234"/>
      <c r="G708" s="246"/>
      <c r="H708" s="203"/>
    </row>
    <row r="709" spans="1:8">
      <c r="A709" s="153"/>
      <c r="B709" s="232" t="s">
        <v>50</v>
      </c>
      <c r="C709" s="233" t="s">
        <v>339</v>
      </c>
      <c r="D709" s="216"/>
      <c r="E709" s="217"/>
      <c r="F709" s="234">
        <f>$F$72</f>
        <v>0.05</v>
      </c>
      <c r="G709" s="246" t="s">
        <v>343</v>
      </c>
      <c r="H709" s="203"/>
    </row>
    <row r="710" spans="1:8">
      <c r="A710" s="153"/>
      <c r="B710" s="232" t="s">
        <v>53</v>
      </c>
      <c r="C710" s="233" t="s">
        <v>344</v>
      </c>
      <c r="D710" s="216"/>
      <c r="E710" s="217"/>
      <c r="F710" s="218"/>
      <c r="G710" s="246"/>
      <c r="H710" s="203"/>
    </row>
    <row r="711" spans="1:8">
      <c r="A711" s="153"/>
      <c r="B711" s="153"/>
      <c r="C711" s="182"/>
      <c r="D711" s="183"/>
      <c r="E711" s="153"/>
      <c r="F711" s="184"/>
      <c r="G711" s="184"/>
      <c r="H711" s="153"/>
    </row>
    <row r="712" spans="1:8">
      <c r="A712" s="185" t="s">
        <v>397</v>
      </c>
      <c r="B712" s="153"/>
      <c r="C712" s="185" t="s">
        <v>398</v>
      </c>
      <c r="D712" s="185"/>
      <c r="E712" s="185"/>
      <c r="F712" s="186"/>
      <c r="G712" s="265"/>
      <c r="H712" s="266"/>
    </row>
    <row r="713" spans="1:8">
      <c r="A713" s="153"/>
      <c r="B713" s="267"/>
      <c r="C713" s="267"/>
      <c r="D713" s="267"/>
      <c r="E713" s="267"/>
      <c r="F713" s="268"/>
      <c r="G713" s="269"/>
      <c r="H713" s="270"/>
    </row>
    <row r="714" spans="1:8">
      <c r="A714" s="153"/>
      <c r="B714" s="232" t="s">
        <v>48</v>
      </c>
      <c r="C714" s="233" t="s">
        <v>342</v>
      </c>
      <c r="D714" s="216"/>
      <c r="E714" s="217"/>
      <c r="F714" s="234"/>
      <c r="G714" s="246"/>
      <c r="H714" s="203"/>
    </row>
    <row r="715" spans="1:8">
      <c r="A715" s="153"/>
      <c r="B715" s="232" t="s">
        <v>50</v>
      </c>
      <c r="C715" s="233" t="s">
        <v>339</v>
      </c>
      <c r="D715" s="216"/>
      <c r="E715" s="217"/>
      <c r="F715" s="234">
        <f>$F$72</f>
        <v>0.05</v>
      </c>
      <c r="G715" s="246" t="s">
        <v>343</v>
      </c>
      <c r="H715" s="203"/>
    </row>
    <row r="716" spans="1:8">
      <c r="A716" s="153"/>
      <c r="B716" s="232" t="s">
        <v>53</v>
      </c>
      <c r="C716" s="233" t="s">
        <v>344</v>
      </c>
      <c r="D716" s="216"/>
      <c r="E716" s="217"/>
      <c r="F716" s="218"/>
      <c r="G716" s="246"/>
      <c r="H716" s="203"/>
    </row>
    <row r="717" spans="1:8">
      <c r="A717" s="153"/>
      <c r="B717" s="153"/>
      <c r="C717" s="182"/>
      <c r="D717" s="183"/>
      <c r="E717" s="153"/>
      <c r="F717" s="184"/>
      <c r="G717" s="184"/>
      <c r="H717" s="153"/>
    </row>
    <row r="718" spans="1:8">
      <c r="A718" s="185" t="s">
        <v>399</v>
      </c>
      <c r="B718" s="153"/>
      <c r="C718" s="185" t="s">
        <v>400</v>
      </c>
      <c r="D718" s="185"/>
      <c r="E718" s="185"/>
      <c r="F718" s="186"/>
      <c r="G718" s="265"/>
      <c r="H718" s="266"/>
    </row>
    <row r="719" spans="1:8">
      <c r="A719" s="153"/>
      <c r="B719" s="267"/>
      <c r="C719" s="267"/>
      <c r="D719" s="267"/>
      <c r="E719" s="267"/>
      <c r="F719" s="268"/>
      <c r="G719" s="269"/>
      <c r="H719" s="270"/>
    </row>
    <row r="720" spans="1:8">
      <c r="A720" s="153"/>
      <c r="B720" s="232" t="s">
        <v>48</v>
      </c>
      <c r="C720" s="233" t="s">
        <v>342</v>
      </c>
      <c r="D720" s="216"/>
      <c r="E720" s="217"/>
      <c r="F720" s="234"/>
      <c r="G720" s="246"/>
      <c r="H720" s="203"/>
    </row>
    <row r="721" spans="1:8">
      <c r="A721" s="153"/>
      <c r="B721" s="232" t="s">
        <v>50</v>
      </c>
      <c r="C721" s="233" t="s">
        <v>339</v>
      </c>
      <c r="D721" s="216"/>
      <c r="E721" s="217"/>
      <c r="F721" s="234">
        <f>$F$72</f>
        <v>0.05</v>
      </c>
      <c r="G721" s="246" t="s">
        <v>343</v>
      </c>
      <c r="H721" s="203"/>
    </row>
    <row r="722" spans="1:8">
      <c r="A722" s="153"/>
      <c r="B722" s="232" t="s">
        <v>53</v>
      </c>
      <c r="C722" s="233" t="s">
        <v>344</v>
      </c>
      <c r="D722" s="216"/>
      <c r="E722" s="217"/>
      <c r="F722" s="218"/>
      <c r="G722" s="246"/>
      <c r="H722" s="203"/>
    </row>
    <row r="723" spans="1:8">
      <c r="A723" s="153"/>
      <c r="B723" s="153"/>
      <c r="C723" s="182"/>
      <c r="D723" s="183"/>
      <c r="E723" s="153"/>
      <c r="F723" s="184"/>
      <c r="G723" s="184"/>
      <c r="H723" s="153"/>
    </row>
    <row r="724" spans="1:8">
      <c r="A724" s="185" t="s">
        <v>401</v>
      </c>
      <c r="B724" s="153"/>
      <c r="C724" s="185" t="s">
        <v>402</v>
      </c>
      <c r="D724" s="185"/>
      <c r="E724" s="185"/>
      <c r="F724" s="186"/>
      <c r="G724" s="265"/>
      <c r="H724" s="266"/>
    </row>
    <row r="725" spans="1:8">
      <c r="A725" s="153"/>
      <c r="B725" s="267"/>
      <c r="C725" s="267"/>
      <c r="D725" s="267"/>
      <c r="E725" s="267"/>
      <c r="F725" s="268"/>
      <c r="G725" s="269"/>
      <c r="H725" s="270"/>
    </row>
    <row r="726" spans="1:8">
      <c r="A726" s="153"/>
      <c r="B726" s="232" t="s">
        <v>48</v>
      </c>
      <c r="C726" s="233" t="s">
        <v>342</v>
      </c>
      <c r="D726" s="216"/>
      <c r="E726" s="217"/>
      <c r="F726" s="234"/>
      <c r="G726" s="246"/>
      <c r="H726" s="203"/>
    </row>
    <row r="727" spans="1:8">
      <c r="A727" s="153"/>
      <c r="B727" s="232" t="s">
        <v>50</v>
      </c>
      <c r="C727" s="233" t="s">
        <v>339</v>
      </c>
      <c r="D727" s="216"/>
      <c r="E727" s="217"/>
      <c r="F727" s="234">
        <f>$F$72</f>
        <v>0.05</v>
      </c>
      <c r="G727" s="246" t="s">
        <v>343</v>
      </c>
      <c r="H727" s="203"/>
    </row>
    <row r="728" spans="1:8">
      <c r="A728" s="153"/>
      <c r="B728" s="232" t="s">
        <v>53</v>
      </c>
      <c r="C728" s="233" t="s">
        <v>344</v>
      </c>
      <c r="D728" s="216"/>
      <c r="E728" s="217"/>
      <c r="F728" s="218"/>
      <c r="G728" s="246"/>
      <c r="H728" s="203"/>
    </row>
    <row r="729" spans="1:8">
      <c r="A729" s="153"/>
      <c r="B729" s="236"/>
      <c r="C729" s="237"/>
      <c r="D729" s="183"/>
      <c r="E729" s="153"/>
      <c r="F729" s="184"/>
      <c r="G729" s="271"/>
      <c r="H729" s="239"/>
    </row>
    <row r="730" spans="1:8">
      <c r="A730" s="185" t="s">
        <v>403</v>
      </c>
      <c r="B730" s="153"/>
      <c r="C730" s="185" t="s">
        <v>404</v>
      </c>
      <c r="D730" s="185"/>
      <c r="E730" s="185"/>
      <c r="F730" s="186"/>
      <c r="G730" s="187"/>
      <c r="H730" s="188"/>
    </row>
    <row r="731" spans="1:8">
      <c r="A731" s="153"/>
      <c r="B731" s="185"/>
      <c r="C731" s="185"/>
      <c r="D731" s="185"/>
      <c r="E731" s="185"/>
      <c r="F731" s="186"/>
      <c r="G731" s="187"/>
      <c r="H731" s="188"/>
    </row>
    <row r="732" spans="1:8" ht="31.5">
      <c r="A732" s="153"/>
      <c r="B732" s="68" t="s">
        <v>0</v>
      </c>
      <c r="C732" s="68" t="s">
        <v>1</v>
      </c>
      <c r="D732" s="68" t="s">
        <v>2</v>
      </c>
      <c r="E732" s="68" t="s">
        <v>3</v>
      </c>
      <c r="F732" s="68" t="s">
        <v>4</v>
      </c>
      <c r="G732" s="69" t="s">
        <v>321</v>
      </c>
      <c r="H732" s="69" t="s">
        <v>322</v>
      </c>
    </row>
    <row r="733" spans="1:8">
      <c r="A733" s="153"/>
      <c r="B733" s="189" t="s">
        <v>48</v>
      </c>
      <c r="C733" s="190" t="s">
        <v>6</v>
      </c>
      <c r="D733" s="190"/>
      <c r="E733" s="190"/>
      <c r="F733" s="191"/>
      <c r="G733" s="192"/>
      <c r="H733" s="191"/>
    </row>
    <row r="734" spans="1:8">
      <c r="A734" s="153"/>
      <c r="B734" s="193"/>
      <c r="C734" s="194" t="s">
        <v>405</v>
      </c>
      <c r="D734" s="195" t="s">
        <v>8</v>
      </c>
      <c r="E734" s="193" t="s">
        <v>9</v>
      </c>
      <c r="F734" s="196">
        <v>0.04</v>
      </c>
      <c r="G734" s="197" t="e">
        <f>G141</f>
        <v>#REF!</v>
      </c>
      <c r="H734" s="197" t="e">
        <f>G734*F734</f>
        <v>#REF!</v>
      </c>
    </row>
    <row r="735" spans="1:8">
      <c r="A735" s="153"/>
      <c r="B735" s="199"/>
      <c r="C735" s="200"/>
      <c r="D735" s="201"/>
      <c r="E735" s="93"/>
      <c r="F735" s="201"/>
      <c r="G735" s="202" t="s">
        <v>49</v>
      </c>
      <c r="H735" s="203" t="e">
        <f>SUM(H734:H734)</f>
        <v>#REF!</v>
      </c>
    </row>
    <row r="736" spans="1:8">
      <c r="A736" s="153"/>
      <c r="B736" s="189" t="s">
        <v>50</v>
      </c>
      <c r="C736" s="190" t="s">
        <v>14</v>
      </c>
      <c r="D736" s="204"/>
      <c r="E736" s="205"/>
      <c r="F736" s="206"/>
      <c r="G736" s="207"/>
      <c r="H736" s="207"/>
    </row>
    <row r="737" spans="1:8">
      <c r="A737" s="153"/>
      <c r="B737" s="208"/>
      <c r="C737" s="209" t="s">
        <v>406</v>
      </c>
      <c r="D737" s="210"/>
      <c r="E737" s="211" t="s">
        <v>161</v>
      </c>
      <c r="F737" s="212">
        <v>1</v>
      </c>
      <c r="G737" s="213"/>
      <c r="H737" s="197">
        <f>G737*F737</f>
        <v>0</v>
      </c>
    </row>
    <row r="738" spans="1:8">
      <c r="A738" s="153"/>
      <c r="B738" s="208"/>
      <c r="C738" s="209" t="s">
        <v>353</v>
      </c>
      <c r="D738" s="210"/>
      <c r="E738" s="211" t="s">
        <v>161</v>
      </c>
      <c r="F738" s="212">
        <v>1</v>
      </c>
      <c r="G738" s="213"/>
      <c r="H738" s="197">
        <f>G738*F738</f>
        <v>0</v>
      </c>
    </row>
    <row r="739" spans="1:8">
      <c r="A739" s="153"/>
      <c r="B739" s="214"/>
      <c r="C739" s="215"/>
      <c r="D739" s="216"/>
      <c r="E739" s="217"/>
      <c r="F739" s="218"/>
      <c r="G739" s="202" t="s">
        <v>16</v>
      </c>
      <c r="H739" s="203">
        <f>SUM(H737:H738)</f>
        <v>0</v>
      </c>
    </row>
    <row r="740" spans="1:8">
      <c r="A740" s="153"/>
      <c r="B740" s="219" t="s">
        <v>53</v>
      </c>
      <c r="C740" s="220" t="s">
        <v>18</v>
      </c>
      <c r="D740" s="221"/>
      <c r="E740" s="222"/>
      <c r="F740" s="223"/>
      <c r="G740" s="224"/>
      <c r="H740" s="213"/>
    </row>
    <row r="741" spans="1:8">
      <c r="A741" s="153"/>
      <c r="B741" s="225"/>
      <c r="C741" s="226"/>
      <c r="D741" s="225"/>
      <c r="E741" s="227"/>
      <c r="F741" s="228"/>
      <c r="G741" s="229"/>
      <c r="H741" s="230"/>
    </row>
    <row r="742" spans="1:8">
      <c r="A742" s="153"/>
      <c r="B742" s="214"/>
      <c r="C742" s="231"/>
      <c r="D742" s="216"/>
      <c r="E742" s="217"/>
      <c r="F742" s="218"/>
      <c r="G742" s="202" t="s">
        <v>19</v>
      </c>
      <c r="H742" s="203">
        <v>0</v>
      </c>
    </row>
    <row r="743" spans="1:8">
      <c r="A743" s="153"/>
      <c r="B743" s="232" t="s">
        <v>55</v>
      </c>
      <c r="C743" s="233" t="s">
        <v>21</v>
      </c>
      <c r="D743" s="216"/>
      <c r="E743" s="217"/>
      <c r="F743" s="218"/>
      <c r="G743" s="202"/>
      <c r="H743" s="203" t="e">
        <f>H735+H739+H742</f>
        <v>#REF!</v>
      </c>
    </row>
    <row r="744" spans="1:8">
      <c r="A744" s="153"/>
      <c r="B744" s="232" t="s">
        <v>56</v>
      </c>
      <c r="C744" s="233" t="s">
        <v>339</v>
      </c>
      <c r="D744" s="216"/>
      <c r="E744" s="217"/>
      <c r="F744" s="234">
        <f>$F$72</f>
        <v>0.05</v>
      </c>
      <c r="G744" s="235" t="s">
        <v>340</v>
      </c>
      <c r="H744" s="203" t="e">
        <f>F744*H743</f>
        <v>#REF!</v>
      </c>
    </row>
    <row r="745" spans="1:8">
      <c r="A745" s="153"/>
      <c r="B745" s="232" t="s">
        <v>57</v>
      </c>
      <c r="C745" s="233" t="s">
        <v>45</v>
      </c>
      <c r="D745" s="216"/>
      <c r="E745" s="217"/>
      <c r="F745" s="218"/>
      <c r="G745" s="202"/>
      <c r="H745" s="203" t="e">
        <f>SUM(H743:H744)</f>
        <v>#REF!</v>
      </c>
    </row>
    <row r="746" spans="1:8">
      <c r="A746" s="153"/>
      <c r="B746" s="236"/>
      <c r="C746" s="237"/>
      <c r="D746" s="183"/>
      <c r="E746" s="153"/>
      <c r="F746" s="184"/>
      <c r="G746" s="271"/>
      <c r="H746" s="239"/>
    </row>
    <row r="747" spans="1:8">
      <c r="A747" s="153"/>
      <c r="B747" s="236"/>
      <c r="C747" s="237"/>
      <c r="D747" s="183"/>
      <c r="E747" s="153"/>
      <c r="F747" s="184"/>
      <c r="G747" s="271"/>
      <c r="H747" s="239"/>
    </row>
    <row r="748" spans="1:8">
      <c r="A748" s="185" t="s">
        <v>410</v>
      </c>
      <c r="B748" s="153"/>
      <c r="C748" s="185" t="s">
        <v>411</v>
      </c>
      <c r="D748" s="185"/>
      <c r="E748" s="185"/>
      <c r="F748" s="186"/>
      <c r="G748" s="265"/>
      <c r="H748" s="266"/>
    </row>
    <row r="749" spans="1:8">
      <c r="A749" s="153"/>
      <c r="B749" s="267"/>
      <c r="C749" s="267"/>
      <c r="D749" s="267"/>
      <c r="E749" s="267"/>
      <c r="F749" s="268"/>
      <c r="G749" s="269"/>
      <c r="H749" s="270"/>
    </row>
    <row r="750" spans="1:8" ht="31.5">
      <c r="A750" s="66"/>
      <c r="B750" s="68" t="s">
        <v>0</v>
      </c>
      <c r="C750" s="68" t="s">
        <v>1</v>
      </c>
      <c r="D750" s="68" t="s">
        <v>2</v>
      </c>
      <c r="E750" s="68" t="s">
        <v>3</v>
      </c>
      <c r="F750" s="68" t="s">
        <v>4</v>
      </c>
      <c r="G750" s="69" t="s">
        <v>321</v>
      </c>
      <c r="H750" s="69" t="s">
        <v>322</v>
      </c>
    </row>
    <row r="751" spans="1:8">
      <c r="A751" s="66"/>
      <c r="B751" s="5" t="s">
        <v>5</v>
      </c>
      <c r="C751" s="6" t="s">
        <v>6</v>
      </c>
      <c r="D751" s="7"/>
      <c r="E751" s="7"/>
      <c r="F751" s="7"/>
      <c r="G751" s="7"/>
      <c r="H751" s="7"/>
    </row>
    <row r="752" spans="1:8">
      <c r="A752" s="66"/>
      <c r="B752" s="8"/>
      <c r="C752" s="9" t="s">
        <v>215</v>
      </c>
      <c r="D752" s="10"/>
      <c r="E752" s="10" t="s">
        <v>216</v>
      </c>
      <c r="F752" s="11">
        <v>100</v>
      </c>
      <c r="G752" s="86">
        <f>'BAHAN+UPAH'!$F$65</f>
        <v>85000</v>
      </c>
      <c r="H752" s="13">
        <f>G752*F752%</f>
        <v>85000</v>
      </c>
    </row>
    <row r="753" spans="1:8">
      <c r="A753" s="66"/>
      <c r="B753" s="8"/>
      <c r="C753" s="9"/>
      <c r="D753" s="10"/>
      <c r="E753" s="10"/>
      <c r="F753" s="11"/>
      <c r="G753" s="12"/>
      <c r="H753" s="13"/>
    </row>
    <row r="754" spans="1:8">
      <c r="A754" s="66"/>
      <c r="B754" s="8"/>
      <c r="C754" s="71"/>
      <c r="D754" s="14"/>
      <c r="E754" s="14"/>
      <c r="F754" s="15"/>
      <c r="G754" s="16"/>
      <c r="H754" s="17"/>
    </row>
    <row r="755" spans="1:8">
      <c r="A755" s="66"/>
      <c r="B755" s="8"/>
      <c r="C755" s="18"/>
      <c r="D755" s="19"/>
      <c r="E755" s="19"/>
      <c r="F755" s="937" t="s">
        <v>12</v>
      </c>
      <c r="G755" s="942"/>
      <c r="H755" s="20">
        <f>SUM(H752:H754)</f>
        <v>85000</v>
      </c>
    </row>
    <row r="756" spans="1:8">
      <c r="A756" s="66"/>
      <c r="B756" s="10" t="s">
        <v>13</v>
      </c>
      <c r="C756" s="6" t="s">
        <v>14</v>
      </c>
      <c r="D756" s="7"/>
      <c r="E756" s="108"/>
      <c r="F756" s="7"/>
      <c r="G756" s="7"/>
      <c r="H756" s="21"/>
    </row>
    <row r="757" spans="1:8">
      <c r="A757" s="66"/>
      <c r="B757" s="10"/>
      <c r="C757" s="9" t="s">
        <v>217</v>
      </c>
      <c r="D757" s="22"/>
      <c r="E757" s="8" t="s">
        <v>218</v>
      </c>
      <c r="F757" s="62">
        <v>3</v>
      </c>
      <c r="G757" s="13"/>
      <c r="H757" s="13">
        <f>G757*F757</f>
        <v>0</v>
      </c>
    </row>
    <row r="758" spans="1:8">
      <c r="A758" s="66"/>
      <c r="B758" s="10"/>
      <c r="C758" s="9" t="s">
        <v>219</v>
      </c>
      <c r="D758" s="22"/>
      <c r="E758" s="8" t="s">
        <v>67</v>
      </c>
      <c r="F758" s="144">
        <v>15</v>
      </c>
      <c r="G758" s="22"/>
      <c r="H758" s="13"/>
    </row>
    <row r="759" spans="1:8">
      <c r="A759" s="66"/>
      <c r="B759" s="10"/>
      <c r="C759" s="9" t="s">
        <v>220</v>
      </c>
      <c r="D759" s="22"/>
      <c r="E759" s="8" t="s">
        <v>85</v>
      </c>
      <c r="F759" s="144">
        <v>1</v>
      </c>
      <c r="G759" s="22"/>
      <c r="H759" s="13"/>
    </row>
    <row r="760" spans="1:8">
      <c r="A760" s="66"/>
      <c r="B760" s="10"/>
      <c r="C760" s="9" t="s">
        <v>221</v>
      </c>
      <c r="D760" s="22"/>
      <c r="E760" s="8" t="s">
        <v>85</v>
      </c>
      <c r="F760" s="144">
        <v>2</v>
      </c>
      <c r="G760" s="22"/>
      <c r="H760" s="13"/>
    </row>
    <row r="761" spans="1:8">
      <c r="A761" s="66"/>
      <c r="B761" s="10"/>
      <c r="C761" s="9" t="s">
        <v>227</v>
      </c>
      <c r="D761" s="22"/>
      <c r="E761" s="8" t="s">
        <v>85</v>
      </c>
      <c r="F761" s="144">
        <v>24</v>
      </c>
      <c r="G761" s="22"/>
      <c r="H761" s="13"/>
    </row>
    <row r="762" spans="1:8">
      <c r="A762" s="66"/>
      <c r="B762" s="10"/>
      <c r="C762" s="9" t="s">
        <v>228</v>
      </c>
      <c r="D762" s="22"/>
      <c r="E762" s="8" t="s">
        <v>85</v>
      </c>
      <c r="F762" s="144">
        <v>1</v>
      </c>
      <c r="G762" s="22"/>
      <c r="H762" s="13"/>
    </row>
    <row r="763" spans="1:8">
      <c r="A763" s="66"/>
      <c r="B763" s="8"/>
      <c r="C763" s="23"/>
      <c r="D763" s="23"/>
      <c r="E763" s="25"/>
      <c r="F763" s="23"/>
      <c r="G763" s="23"/>
      <c r="H763" s="17"/>
    </row>
    <row r="764" spans="1:8">
      <c r="A764" s="66"/>
      <c r="B764" s="8"/>
      <c r="C764" s="18"/>
      <c r="D764" s="19"/>
      <c r="E764" s="107"/>
      <c r="F764" s="937" t="s">
        <v>16</v>
      </c>
      <c r="G764" s="942"/>
      <c r="H764" s="20">
        <f>SUM(H756:H763)</f>
        <v>0</v>
      </c>
    </row>
    <row r="765" spans="1:8">
      <c r="A765" s="66"/>
      <c r="B765" s="10" t="s">
        <v>17</v>
      </c>
      <c r="C765" s="6" t="s">
        <v>18</v>
      </c>
      <c r="D765" s="7"/>
      <c r="E765" s="7"/>
      <c r="F765" s="7"/>
      <c r="G765" s="7"/>
      <c r="H765" s="21"/>
    </row>
    <row r="766" spans="1:8">
      <c r="A766" s="66"/>
      <c r="B766" s="10"/>
      <c r="C766" s="9"/>
      <c r="D766" s="22"/>
      <c r="E766" s="22"/>
      <c r="F766" s="22"/>
      <c r="G766" s="22"/>
      <c r="H766" s="13"/>
    </row>
    <row r="767" spans="1:8">
      <c r="A767" s="66"/>
      <c r="B767" s="10"/>
      <c r="C767" s="9"/>
      <c r="D767" s="22"/>
      <c r="E767" s="22"/>
      <c r="F767" s="22"/>
      <c r="G767" s="22"/>
      <c r="H767" s="13"/>
    </row>
    <row r="768" spans="1:8">
      <c r="A768" s="66"/>
      <c r="B768" s="8"/>
      <c r="C768" s="23"/>
      <c r="D768" s="23"/>
      <c r="E768" s="23"/>
      <c r="F768" s="23"/>
      <c r="G768" s="23"/>
      <c r="H768" s="17"/>
    </row>
    <row r="769" spans="1:8">
      <c r="A769" s="66"/>
      <c r="B769" s="8"/>
      <c r="C769" s="18"/>
      <c r="D769" s="19"/>
      <c r="E769" s="19"/>
      <c r="F769" s="937" t="s">
        <v>19</v>
      </c>
      <c r="G769" s="942"/>
      <c r="H769" s="24">
        <f>SUM(H765:H768)</f>
        <v>0</v>
      </c>
    </row>
    <row r="770" spans="1:8">
      <c r="A770" s="66"/>
      <c r="B770" s="25"/>
      <c r="C770" s="18"/>
      <c r="D770" s="19"/>
      <c r="E770" s="19"/>
      <c r="F770" s="19"/>
      <c r="G770" s="77"/>
      <c r="H770" s="24"/>
    </row>
    <row r="771" spans="1:8">
      <c r="A771" s="66"/>
      <c r="B771" s="27" t="s">
        <v>20</v>
      </c>
      <c r="C771" s="943" t="s">
        <v>21</v>
      </c>
      <c r="D771" s="939"/>
      <c r="E771" s="939"/>
      <c r="F771" s="939"/>
      <c r="G771" s="940"/>
      <c r="H771" s="24">
        <f>H769+H764+H755</f>
        <v>85000</v>
      </c>
    </row>
    <row r="772" spans="1:8">
      <c r="A772" s="66"/>
      <c r="B772" s="27" t="s">
        <v>22</v>
      </c>
      <c r="C772" s="943" t="s">
        <v>43</v>
      </c>
      <c r="D772" s="939"/>
      <c r="E772" s="940"/>
      <c r="F772" s="28">
        <v>0.05</v>
      </c>
      <c r="G772" s="29" t="s">
        <v>44</v>
      </c>
      <c r="H772" s="24">
        <f>H771*F772</f>
        <v>4250</v>
      </c>
    </row>
    <row r="773" spans="1:8">
      <c r="A773" s="66"/>
      <c r="B773" s="27" t="s">
        <v>24</v>
      </c>
      <c r="C773" s="944" t="s">
        <v>45</v>
      </c>
      <c r="D773" s="937"/>
      <c r="E773" s="937"/>
      <c r="F773" s="937"/>
      <c r="G773" s="942"/>
      <c r="H773" s="20">
        <f>H772+H771</f>
        <v>89250</v>
      </c>
    </row>
    <row r="774" spans="1:8">
      <c r="A774" s="153"/>
      <c r="B774" s="236"/>
      <c r="C774" s="237"/>
      <c r="D774" s="183"/>
      <c r="E774" s="153"/>
      <c r="F774" s="184"/>
      <c r="G774" s="271"/>
      <c r="H774" s="239"/>
    </row>
    <row r="775" spans="1:8">
      <c r="A775" s="185" t="s">
        <v>412</v>
      </c>
      <c r="B775" s="153"/>
      <c r="C775" s="185" t="s">
        <v>413</v>
      </c>
      <c r="D775" s="185"/>
      <c r="E775" s="185"/>
      <c r="F775" s="186"/>
      <c r="G775" s="265"/>
      <c r="H775" s="266"/>
    </row>
    <row r="776" spans="1:8">
      <c r="A776" s="153"/>
      <c r="B776" s="267"/>
      <c r="C776" s="267"/>
      <c r="D776" s="267"/>
      <c r="E776" s="267"/>
      <c r="F776" s="268"/>
      <c r="G776" s="269"/>
      <c r="H776" s="270"/>
    </row>
    <row r="777" spans="1:8">
      <c r="A777" s="153"/>
      <c r="B777" s="232" t="s">
        <v>48</v>
      </c>
      <c r="C777" s="233" t="s">
        <v>342</v>
      </c>
      <c r="D777" s="216"/>
      <c r="E777" s="217"/>
      <c r="F777" s="234"/>
      <c r="G777" s="246"/>
      <c r="H777" s="203"/>
    </row>
    <row r="778" spans="1:8">
      <c r="A778" s="153"/>
      <c r="B778" s="232" t="s">
        <v>50</v>
      </c>
      <c r="C778" s="233" t="s">
        <v>339</v>
      </c>
      <c r="D778" s="216"/>
      <c r="E778" s="217"/>
      <c r="F778" s="234">
        <f>$F$72</f>
        <v>0.05</v>
      </c>
      <c r="G778" s="246" t="s">
        <v>343</v>
      </c>
      <c r="H778" s="203"/>
    </row>
    <row r="779" spans="1:8">
      <c r="A779" s="153"/>
      <c r="B779" s="232" t="s">
        <v>53</v>
      </c>
      <c r="C779" s="233" t="s">
        <v>344</v>
      </c>
      <c r="D779" s="216"/>
      <c r="E779" s="217"/>
      <c r="F779" s="218"/>
      <c r="G779" s="246"/>
      <c r="H779" s="203"/>
    </row>
    <row r="780" spans="1:8">
      <c r="A780" s="153"/>
      <c r="B780" s="236"/>
      <c r="C780" s="237"/>
      <c r="D780" s="183"/>
      <c r="E780" s="153"/>
      <c r="F780" s="184"/>
      <c r="G780" s="271"/>
      <c r="H780" s="239"/>
    </row>
    <row r="781" spans="1:8">
      <c r="A781" s="185" t="s">
        <v>414</v>
      </c>
      <c r="B781" s="153"/>
      <c r="C781" s="185" t="s">
        <v>415</v>
      </c>
      <c r="D781" s="185"/>
      <c r="E781" s="185"/>
      <c r="F781" s="186"/>
      <c r="G781" s="265"/>
      <c r="H781" s="266"/>
    </row>
    <row r="782" spans="1:8">
      <c r="A782" s="153"/>
      <c r="B782" s="267"/>
      <c r="C782" s="267"/>
      <c r="D782" s="267"/>
      <c r="E782" s="267"/>
      <c r="F782" s="268"/>
      <c r="G782" s="269"/>
      <c r="H782" s="270"/>
    </row>
    <row r="783" spans="1:8">
      <c r="A783" s="153"/>
      <c r="B783" s="232" t="s">
        <v>48</v>
      </c>
      <c r="C783" s="233" t="s">
        <v>342</v>
      </c>
      <c r="D783" s="216"/>
      <c r="E783" s="217"/>
      <c r="F783" s="234"/>
      <c r="G783" s="246"/>
      <c r="H783" s="203"/>
    </row>
    <row r="784" spans="1:8">
      <c r="A784" s="153"/>
      <c r="B784" s="232" t="s">
        <v>50</v>
      </c>
      <c r="C784" s="233" t="s">
        <v>339</v>
      </c>
      <c r="D784" s="216"/>
      <c r="E784" s="217"/>
      <c r="F784" s="234">
        <f>$F$72</f>
        <v>0.05</v>
      </c>
      <c r="G784" s="246" t="s">
        <v>343</v>
      </c>
      <c r="H784" s="203"/>
    </row>
    <row r="785" spans="1:8">
      <c r="A785" s="153"/>
      <c r="B785" s="232" t="s">
        <v>53</v>
      </c>
      <c r="C785" s="233" t="s">
        <v>344</v>
      </c>
      <c r="D785" s="216"/>
      <c r="E785" s="217"/>
      <c r="F785" s="218"/>
      <c r="G785" s="246"/>
      <c r="H785" s="203"/>
    </row>
    <row r="786" spans="1:8">
      <c r="A786" s="153"/>
      <c r="B786" s="236"/>
      <c r="C786" s="237"/>
      <c r="D786" s="183"/>
      <c r="E786" s="153"/>
      <c r="F786" s="184"/>
      <c r="G786" s="271"/>
      <c r="H786" s="239"/>
    </row>
    <row r="787" spans="1:8">
      <c r="A787" s="185" t="s">
        <v>407</v>
      </c>
      <c r="B787" s="153"/>
      <c r="C787" s="185" t="s">
        <v>408</v>
      </c>
      <c r="D787" s="185"/>
      <c r="E787" s="185"/>
      <c r="F787" s="186"/>
      <c r="G787" s="187"/>
      <c r="H787" s="188"/>
    </row>
    <row r="788" spans="1:8">
      <c r="A788" s="153"/>
      <c r="B788" s="185"/>
      <c r="C788" s="185"/>
      <c r="D788" s="185"/>
      <c r="E788" s="185"/>
      <c r="F788" s="186"/>
      <c r="G788" s="187"/>
      <c r="H788" s="188"/>
    </row>
    <row r="789" spans="1:8" ht="31.5">
      <c r="A789" s="153"/>
      <c r="B789" s="68" t="s">
        <v>0</v>
      </c>
      <c r="C789" s="68" t="s">
        <v>1</v>
      </c>
      <c r="D789" s="68" t="s">
        <v>2</v>
      </c>
      <c r="E789" s="68" t="s">
        <v>3</v>
      </c>
      <c r="F789" s="68" t="s">
        <v>4</v>
      </c>
      <c r="G789" s="69" t="s">
        <v>321</v>
      </c>
      <c r="H789" s="69" t="s">
        <v>322</v>
      </c>
    </row>
    <row r="790" spans="1:8">
      <c r="A790" s="153"/>
      <c r="B790" s="189" t="s">
        <v>48</v>
      </c>
      <c r="C790" s="190" t="s">
        <v>6</v>
      </c>
      <c r="D790" s="190"/>
      <c r="E790" s="190"/>
      <c r="F790" s="191"/>
      <c r="G790" s="192"/>
      <c r="H790" s="191"/>
    </row>
    <row r="791" spans="1:8">
      <c r="A791" s="153"/>
      <c r="B791" s="208"/>
      <c r="C791" s="194" t="s">
        <v>405</v>
      </c>
      <c r="D791" s="211" t="s">
        <v>207</v>
      </c>
      <c r="E791" s="193" t="s">
        <v>9</v>
      </c>
      <c r="F791" s="310">
        <v>0.1</v>
      </c>
      <c r="G791" s="176" t="e">
        <f>'BAHAN+UPAH'!#REF!</f>
        <v>#REF!</v>
      </c>
      <c r="H791" s="197" t="e">
        <f>G791*F791</f>
        <v>#REF!</v>
      </c>
    </row>
    <row r="792" spans="1:8">
      <c r="A792" s="153"/>
      <c r="B792" s="193"/>
      <c r="C792" s="194" t="s">
        <v>446</v>
      </c>
      <c r="D792" s="193" t="s">
        <v>208</v>
      </c>
      <c r="E792" s="193" t="s">
        <v>9</v>
      </c>
      <c r="F792" s="196">
        <v>0.04</v>
      </c>
      <c r="G792" s="176" t="e">
        <f>'BAHAN+UPAH'!#REF!</f>
        <v>#REF!</v>
      </c>
      <c r="H792" s="197" t="e">
        <f>G792*F792</f>
        <v>#REF!</v>
      </c>
    </row>
    <row r="793" spans="1:8">
      <c r="A793" s="153"/>
      <c r="B793" s="305"/>
      <c r="C793" s="188" t="s">
        <v>10</v>
      </c>
      <c r="D793" s="193" t="s">
        <v>25</v>
      </c>
      <c r="E793" s="193" t="s">
        <v>9</v>
      </c>
      <c r="F793" s="257">
        <v>4.0000000000000001E-3</v>
      </c>
      <c r="G793" s="13">
        <f>'BAHAN+UPAH'!$F$70</f>
        <v>140000</v>
      </c>
      <c r="H793" s="197">
        <f>G793*F793</f>
        <v>560</v>
      </c>
    </row>
    <row r="794" spans="1:8">
      <c r="A794" s="153"/>
      <c r="B794" s="305"/>
      <c r="C794" s="188"/>
      <c r="D794" s="188"/>
      <c r="E794" s="306"/>
      <c r="F794" s="257"/>
      <c r="G794" s="258"/>
      <c r="H794" s="263"/>
    </row>
    <row r="795" spans="1:8">
      <c r="A795" s="153"/>
      <c r="B795" s="199"/>
      <c r="C795" s="200"/>
      <c r="D795" s="201"/>
      <c r="E795" s="93"/>
      <c r="F795" s="201"/>
      <c r="G795" s="202" t="s">
        <v>49</v>
      </c>
      <c r="H795" s="203" t="e">
        <f>SUM(H791:H794)</f>
        <v>#REF!</v>
      </c>
    </row>
    <row r="796" spans="1:8">
      <c r="A796" s="153"/>
      <c r="B796" s="189" t="s">
        <v>50</v>
      </c>
      <c r="C796" s="190" t="s">
        <v>14</v>
      </c>
      <c r="D796" s="204"/>
      <c r="E796" s="205"/>
      <c r="F796" s="206"/>
      <c r="G796" s="207"/>
      <c r="H796" s="207"/>
    </row>
    <row r="797" spans="1:8">
      <c r="A797" s="153"/>
      <c r="B797" s="208"/>
      <c r="C797" s="209" t="s">
        <v>409</v>
      </c>
      <c r="D797" s="210"/>
      <c r="E797" s="211" t="s">
        <v>161</v>
      </c>
      <c r="F797" s="212">
        <v>1</v>
      </c>
      <c r="G797" s="213" t="e">
        <f>'BAHAN+UPAH'!#REF!</f>
        <v>#REF!</v>
      </c>
      <c r="H797" s="197" t="e">
        <f>G797*F797</f>
        <v>#REF!</v>
      </c>
    </row>
    <row r="798" spans="1:8">
      <c r="A798" s="153"/>
      <c r="B798" s="208"/>
      <c r="C798" s="209" t="s">
        <v>353</v>
      </c>
      <c r="D798" s="210"/>
      <c r="E798" s="211" t="s">
        <v>161</v>
      </c>
      <c r="F798" s="212">
        <v>1</v>
      </c>
      <c r="G798" s="213" t="e">
        <f>'BAHAN+UPAH'!#REF!</f>
        <v>#REF!</v>
      </c>
      <c r="H798" s="197" t="e">
        <f>G798*F798</f>
        <v>#REF!</v>
      </c>
    </row>
    <row r="799" spans="1:8">
      <c r="A799" s="153"/>
      <c r="B799" s="254"/>
      <c r="C799" s="188"/>
      <c r="D799" s="186"/>
      <c r="E799" s="306"/>
      <c r="F799" s="257"/>
      <c r="G799" s="258"/>
      <c r="H799" s="263"/>
    </row>
    <row r="800" spans="1:8">
      <c r="A800" s="153"/>
      <c r="B800" s="214"/>
      <c r="C800" s="215"/>
      <c r="D800" s="216"/>
      <c r="E800" s="217"/>
      <c r="F800" s="218"/>
      <c r="G800" s="202" t="s">
        <v>16</v>
      </c>
      <c r="H800" s="203" t="e">
        <f>SUM(H797:H798)</f>
        <v>#REF!</v>
      </c>
    </row>
    <row r="801" spans="1:8">
      <c r="A801" s="153"/>
      <c r="B801" s="219" t="s">
        <v>53</v>
      </c>
      <c r="C801" s="220" t="s">
        <v>18</v>
      </c>
      <c r="D801" s="221"/>
      <c r="E801" s="222"/>
      <c r="F801" s="223"/>
      <c r="G801" s="224"/>
      <c r="H801" s="213"/>
    </row>
    <row r="802" spans="1:8">
      <c r="A802" s="153"/>
      <c r="B802" s="225"/>
      <c r="C802" s="226"/>
      <c r="D802" s="225"/>
      <c r="E802" s="227"/>
      <c r="F802" s="228"/>
      <c r="G802" s="229"/>
      <c r="H802" s="230"/>
    </row>
    <row r="803" spans="1:8">
      <c r="A803" s="153"/>
      <c r="B803" s="214"/>
      <c r="C803" s="231"/>
      <c r="D803" s="216"/>
      <c r="E803" s="217"/>
      <c r="F803" s="218"/>
      <c r="G803" s="202" t="s">
        <v>19</v>
      </c>
      <c r="H803" s="203">
        <v>0</v>
      </c>
    </row>
    <row r="804" spans="1:8">
      <c r="A804" s="153"/>
      <c r="B804" s="232" t="s">
        <v>55</v>
      </c>
      <c r="C804" s="233" t="s">
        <v>21</v>
      </c>
      <c r="D804" s="216"/>
      <c r="E804" s="217"/>
      <c r="F804" s="218"/>
      <c r="G804" s="202"/>
      <c r="H804" s="203" t="e">
        <f>H795+H800+H803</f>
        <v>#REF!</v>
      </c>
    </row>
    <row r="805" spans="1:8">
      <c r="A805" s="153"/>
      <c r="B805" s="232" t="s">
        <v>56</v>
      </c>
      <c r="C805" s="233" t="s">
        <v>339</v>
      </c>
      <c r="D805" s="216"/>
      <c r="E805" s="217"/>
      <c r="F805" s="28">
        <v>0.05</v>
      </c>
      <c r="G805" s="29" t="s">
        <v>44</v>
      </c>
      <c r="H805" s="24" t="e">
        <f>H804*F805</f>
        <v>#REF!</v>
      </c>
    </row>
    <row r="806" spans="1:8">
      <c r="A806" s="153"/>
      <c r="B806" s="232" t="s">
        <v>57</v>
      </c>
      <c r="C806" s="233" t="s">
        <v>45</v>
      </c>
      <c r="D806" s="216"/>
      <c r="E806" s="217"/>
      <c r="F806" s="218"/>
      <c r="G806" s="202"/>
      <c r="H806" s="203" t="e">
        <f>SUM(H804:H805)</f>
        <v>#REF!</v>
      </c>
    </row>
    <row r="807" spans="1:8">
      <c r="A807" s="153"/>
      <c r="B807" s="236"/>
      <c r="C807" s="237"/>
      <c r="D807" s="183"/>
      <c r="E807" s="153"/>
      <c r="F807" s="184"/>
      <c r="G807" s="238"/>
      <c r="H807" s="239"/>
    </row>
    <row r="808" spans="1:8">
      <c r="A808" s="66"/>
      <c r="B808" s="177"/>
      <c r="C808" s="315"/>
      <c r="D808" s="315"/>
      <c r="E808" s="315"/>
      <c r="F808" s="315"/>
      <c r="G808" s="315"/>
      <c r="H808" s="178"/>
    </row>
    <row r="809" spans="1:8">
      <c r="A809" s="67" t="s">
        <v>445</v>
      </c>
      <c r="C809" s="2" t="s">
        <v>230</v>
      </c>
      <c r="D809" s="32"/>
      <c r="E809" s="32"/>
      <c r="F809" s="32"/>
      <c r="G809" s="32"/>
      <c r="H809" s="32"/>
    </row>
    <row r="810" spans="1:8" ht="31.5">
      <c r="A810" s="66"/>
      <c r="B810" s="68" t="s">
        <v>0</v>
      </c>
      <c r="C810" s="68" t="s">
        <v>1</v>
      </c>
      <c r="D810" s="68" t="s">
        <v>2</v>
      </c>
      <c r="E810" s="68" t="s">
        <v>3</v>
      </c>
      <c r="F810" s="68" t="s">
        <v>4</v>
      </c>
      <c r="G810" s="69" t="s">
        <v>321</v>
      </c>
      <c r="H810" s="69" t="s">
        <v>322</v>
      </c>
    </row>
    <row r="811" spans="1:8">
      <c r="A811" s="66"/>
      <c r="B811" s="5" t="s">
        <v>5</v>
      </c>
      <c r="C811" s="6" t="s">
        <v>6</v>
      </c>
      <c r="D811" s="7"/>
      <c r="E811" s="7"/>
      <c r="F811" s="7"/>
      <c r="G811" s="7"/>
      <c r="H811" s="7"/>
    </row>
    <row r="812" spans="1:8">
      <c r="A812" s="66"/>
      <c r="B812" s="8"/>
      <c r="C812" s="9" t="s">
        <v>215</v>
      </c>
      <c r="D812" s="10"/>
      <c r="E812" s="10" t="s">
        <v>216</v>
      </c>
      <c r="F812" s="11">
        <v>100</v>
      </c>
      <c r="G812" s="309">
        <f>'BAHAN+UPAH'!$F$65</f>
        <v>85000</v>
      </c>
      <c r="H812" s="13">
        <f>G812*F812%</f>
        <v>85000</v>
      </c>
    </row>
    <row r="813" spans="1:8">
      <c r="A813" s="66"/>
      <c r="B813" s="8"/>
      <c r="C813" s="9"/>
      <c r="D813" s="10"/>
      <c r="E813" s="10"/>
      <c r="F813" s="11"/>
      <c r="G813" s="12"/>
      <c r="H813" s="13"/>
    </row>
    <row r="814" spans="1:8">
      <c r="A814" s="66"/>
      <c r="B814" s="8"/>
      <c r="C814" s="71"/>
      <c r="D814" s="14"/>
      <c r="E814" s="14"/>
      <c r="F814" s="15"/>
      <c r="G814" s="16"/>
      <c r="H814" s="17"/>
    </row>
    <row r="815" spans="1:8">
      <c r="A815" s="66"/>
      <c r="B815" s="8"/>
      <c r="C815" s="18"/>
      <c r="D815" s="19"/>
      <c r="E815" s="19"/>
      <c r="F815" s="937" t="s">
        <v>12</v>
      </c>
      <c r="G815" s="942"/>
      <c r="H815" s="20">
        <f>SUM(H812:H814)</f>
        <v>85000</v>
      </c>
    </row>
    <row r="816" spans="1:8">
      <c r="A816" s="66"/>
      <c r="B816" s="10" t="s">
        <v>13</v>
      </c>
      <c r="C816" s="6" t="s">
        <v>14</v>
      </c>
      <c r="D816" s="7"/>
      <c r="E816" s="7"/>
      <c r="F816" s="7"/>
      <c r="G816" s="7"/>
      <c r="H816" s="21"/>
    </row>
    <row r="817" spans="1:8">
      <c r="A817" s="66"/>
      <c r="B817" s="10"/>
      <c r="C817" s="9" t="s">
        <v>217</v>
      </c>
      <c r="D817" s="22"/>
      <c r="E817" s="8" t="s">
        <v>218</v>
      </c>
      <c r="F817" s="62">
        <v>3</v>
      </c>
      <c r="G817" s="13" t="e">
        <f>'BAHAN+UPAH'!#REF!</f>
        <v>#REF!</v>
      </c>
      <c r="H817" s="13" t="e">
        <f>G817*F817</f>
        <v>#REF!</v>
      </c>
    </row>
    <row r="818" spans="1:8">
      <c r="A818" s="66"/>
      <c r="B818" s="10"/>
      <c r="C818" s="9" t="s">
        <v>219</v>
      </c>
      <c r="D818" s="22"/>
      <c r="E818" s="8" t="s">
        <v>67</v>
      </c>
      <c r="F818" s="88">
        <v>24</v>
      </c>
      <c r="G818" s="13" t="e">
        <f>'BAHAN+UPAH'!#REF!</f>
        <v>#REF!</v>
      </c>
      <c r="H818" s="13" t="e">
        <f t="shared" ref="H818:H825" si="3">G818*F818</f>
        <v>#REF!</v>
      </c>
    </row>
    <row r="819" spans="1:8">
      <c r="A819" s="66"/>
      <c r="B819" s="10"/>
      <c r="C819" s="9" t="s">
        <v>220</v>
      </c>
      <c r="D819" s="22"/>
      <c r="E819" s="8" t="s">
        <v>85</v>
      </c>
      <c r="F819" s="88">
        <v>3</v>
      </c>
      <c r="G819" s="13" t="e">
        <f>'BAHAN+UPAH'!#REF!</f>
        <v>#REF!</v>
      </c>
      <c r="H819" s="13" t="e">
        <f t="shared" si="3"/>
        <v>#REF!</v>
      </c>
    </row>
    <row r="820" spans="1:8">
      <c r="A820" s="66"/>
      <c r="B820" s="10"/>
      <c r="C820" s="9" t="s">
        <v>221</v>
      </c>
      <c r="D820" s="22"/>
      <c r="E820" s="8" t="s">
        <v>85</v>
      </c>
      <c r="F820" s="88">
        <v>4</v>
      </c>
      <c r="G820" s="13" t="e">
        <f>'BAHAN+UPAH'!#REF!</f>
        <v>#REF!</v>
      </c>
      <c r="H820" s="13" t="e">
        <f t="shared" si="3"/>
        <v>#REF!</v>
      </c>
    </row>
    <row r="821" spans="1:8">
      <c r="A821" s="66"/>
      <c r="B821" s="10"/>
      <c r="C821" s="9" t="s">
        <v>222</v>
      </c>
      <c r="D821" s="22"/>
      <c r="E821" s="8" t="s">
        <v>85</v>
      </c>
      <c r="F821" s="88">
        <v>3</v>
      </c>
      <c r="G821" s="13"/>
      <c r="H821" s="13">
        <f t="shared" si="3"/>
        <v>0</v>
      </c>
    </row>
    <row r="822" spans="1:8">
      <c r="A822" s="66"/>
      <c r="B822" s="10"/>
      <c r="C822" s="9" t="s">
        <v>223</v>
      </c>
      <c r="D822" s="22"/>
      <c r="E822" s="8" t="s">
        <v>85</v>
      </c>
      <c r="F822" s="88">
        <v>24</v>
      </c>
      <c r="G822" s="13" t="e">
        <f>'BAHAN+UPAH'!#REF!</f>
        <v>#REF!</v>
      </c>
      <c r="H822" s="13" t="e">
        <f t="shared" si="3"/>
        <v>#REF!</v>
      </c>
    </row>
    <row r="823" spans="1:8">
      <c r="A823" s="66"/>
      <c r="B823" s="10"/>
      <c r="C823" s="9" t="s">
        <v>224</v>
      </c>
      <c r="D823" s="22"/>
      <c r="E823" s="8" t="s">
        <v>85</v>
      </c>
      <c r="F823" s="88">
        <v>1</v>
      </c>
      <c r="G823" s="13"/>
      <c r="H823" s="13">
        <f t="shared" si="3"/>
        <v>0</v>
      </c>
    </row>
    <row r="824" spans="1:8">
      <c r="A824" s="66"/>
      <c r="B824" s="10"/>
      <c r="C824" s="9" t="s">
        <v>225</v>
      </c>
      <c r="D824" s="22"/>
      <c r="E824" s="8" t="s">
        <v>85</v>
      </c>
      <c r="F824" s="88">
        <v>1</v>
      </c>
      <c r="G824" s="13" t="e">
        <f>'BAHAN+UPAH'!#REF!</f>
        <v>#REF!</v>
      </c>
      <c r="H824" s="13" t="e">
        <f t="shared" si="3"/>
        <v>#REF!</v>
      </c>
    </row>
    <row r="825" spans="1:8">
      <c r="A825" s="66"/>
      <c r="B825" s="10"/>
      <c r="C825" s="9" t="s">
        <v>226</v>
      </c>
      <c r="D825" s="22"/>
      <c r="E825" s="8" t="s">
        <v>85</v>
      </c>
      <c r="F825" s="88">
        <v>1</v>
      </c>
      <c r="G825" s="13" t="e">
        <f>'BAHAN+UPAH'!#REF!</f>
        <v>#REF!</v>
      </c>
      <c r="H825" s="13" t="e">
        <f t="shared" si="3"/>
        <v>#REF!</v>
      </c>
    </row>
    <row r="826" spans="1:8">
      <c r="A826" s="66"/>
      <c r="B826" s="8"/>
      <c r="C826" s="23"/>
      <c r="D826" s="23"/>
      <c r="E826" s="23"/>
      <c r="F826" s="23"/>
      <c r="G826" s="23"/>
      <c r="H826" s="17"/>
    </row>
    <row r="827" spans="1:8">
      <c r="A827" s="66"/>
      <c r="B827" s="8"/>
      <c r="C827" s="18"/>
      <c r="D827" s="19"/>
      <c r="E827" s="19"/>
      <c r="F827" s="937" t="s">
        <v>16</v>
      </c>
      <c r="G827" s="942"/>
      <c r="H827" s="20" t="e">
        <f>SUM(H816:H826)</f>
        <v>#REF!</v>
      </c>
    </row>
    <row r="828" spans="1:8">
      <c r="A828" s="66"/>
      <c r="B828" s="10" t="s">
        <v>17</v>
      </c>
      <c r="C828" s="6" t="s">
        <v>18</v>
      </c>
      <c r="D828" s="7"/>
      <c r="E828" s="7"/>
      <c r="F828" s="7"/>
      <c r="G828" s="7"/>
      <c r="H828" s="21"/>
    </row>
    <row r="829" spans="1:8">
      <c r="A829" s="66"/>
      <c r="B829" s="10"/>
      <c r="C829" s="9"/>
      <c r="D829" s="22"/>
      <c r="E829" s="22"/>
      <c r="F829" s="22"/>
      <c r="G829" s="22"/>
      <c r="H829" s="13"/>
    </row>
    <row r="830" spans="1:8">
      <c r="A830" s="66"/>
      <c r="B830" s="10"/>
      <c r="C830" s="9"/>
      <c r="D830" s="22"/>
      <c r="E830" s="22"/>
      <c r="F830" s="22"/>
      <c r="G830" s="22"/>
      <c r="H830" s="13"/>
    </row>
    <row r="831" spans="1:8">
      <c r="A831" s="66"/>
      <c r="B831" s="8"/>
      <c r="C831" s="23"/>
      <c r="D831" s="23"/>
      <c r="E831" s="23"/>
      <c r="F831" s="23"/>
      <c r="G831" s="23"/>
      <c r="H831" s="17"/>
    </row>
    <row r="832" spans="1:8">
      <c r="A832" s="66"/>
      <c r="B832" s="8"/>
      <c r="C832" s="18"/>
      <c r="D832" s="19"/>
      <c r="E832" s="19"/>
      <c r="F832" s="937" t="s">
        <v>19</v>
      </c>
      <c r="G832" s="942"/>
      <c r="H832" s="24">
        <f>SUM(H828:H831)</f>
        <v>0</v>
      </c>
    </row>
    <row r="833" spans="1:8">
      <c r="A833" s="66"/>
      <c r="B833" s="25"/>
      <c r="C833" s="18"/>
      <c r="D833" s="19"/>
      <c r="E833" s="19"/>
      <c r="F833" s="19"/>
      <c r="G833" s="77"/>
      <c r="H833" s="24"/>
    </row>
    <row r="834" spans="1:8">
      <c r="A834" s="66"/>
      <c r="B834" s="27" t="s">
        <v>20</v>
      </c>
      <c r="C834" s="943" t="s">
        <v>21</v>
      </c>
      <c r="D834" s="939"/>
      <c r="E834" s="939"/>
      <c r="F834" s="939"/>
      <c r="G834" s="940"/>
      <c r="H834" s="24" t="e">
        <f>H832+H827+H815</f>
        <v>#REF!</v>
      </c>
    </row>
    <row r="835" spans="1:8">
      <c r="A835" s="66"/>
      <c r="B835" s="27" t="s">
        <v>22</v>
      </c>
      <c r="C835" s="943" t="s">
        <v>43</v>
      </c>
      <c r="D835" s="939"/>
      <c r="E835" s="940"/>
      <c r="F835" s="28">
        <v>0.05</v>
      </c>
      <c r="G835" s="29" t="s">
        <v>44</v>
      </c>
      <c r="H835" s="24" t="e">
        <f>H834*F835</f>
        <v>#REF!</v>
      </c>
    </row>
    <row r="836" spans="1:8">
      <c r="A836" s="66"/>
      <c r="B836" s="27" t="s">
        <v>24</v>
      </c>
      <c r="C836" s="944" t="s">
        <v>45</v>
      </c>
      <c r="D836" s="937"/>
      <c r="E836" s="937"/>
      <c r="F836" s="937"/>
      <c r="G836" s="942"/>
      <c r="H836" s="20" t="e">
        <f>H835+H834</f>
        <v>#REF!</v>
      </c>
    </row>
    <row r="837" spans="1:8">
      <c r="A837" s="66"/>
    </row>
    <row r="838" spans="1:8">
      <c r="A838" s="67" t="s">
        <v>445</v>
      </c>
      <c r="C838" s="3" t="s">
        <v>229</v>
      </c>
      <c r="D838" s="32"/>
      <c r="E838" s="32"/>
      <c r="F838" s="32"/>
      <c r="G838" s="32"/>
      <c r="H838" s="32"/>
    </row>
    <row r="839" spans="1:8" ht="31.5">
      <c r="A839" s="66"/>
      <c r="B839" s="68" t="s">
        <v>0</v>
      </c>
      <c r="C839" s="68" t="s">
        <v>1</v>
      </c>
      <c r="D839" s="68" t="s">
        <v>2</v>
      </c>
      <c r="E839" s="68" t="s">
        <v>3</v>
      </c>
      <c r="F839" s="68" t="s">
        <v>4</v>
      </c>
      <c r="G839" s="69" t="s">
        <v>321</v>
      </c>
      <c r="H839" s="69" t="s">
        <v>322</v>
      </c>
    </row>
    <row r="840" spans="1:8">
      <c r="A840" s="66"/>
      <c r="B840" s="5" t="s">
        <v>5</v>
      </c>
      <c r="C840" s="6" t="s">
        <v>6</v>
      </c>
      <c r="D840" s="7"/>
      <c r="E840" s="7"/>
      <c r="F840" s="7"/>
      <c r="G840" s="7"/>
      <c r="H840" s="7"/>
    </row>
    <row r="841" spans="1:8">
      <c r="A841" s="66"/>
      <c r="B841" s="8"/>
      <c r="C841" s="9" t="s">
        <v>215</v>
      </c>
      <c r="D841" s="10"/>
      <c r="E841" s="10" t="s">
        <v>216</v>
      </c>
      <c r="F841" s="11">
        <v>100</v>
      </c>
      <c r="G841" s="86">
        <f>'BAHAN+UPAH'!$F$65</f>
        <v>85000</v>
      </c>
      <c r="H841" s="13">
        <f>G841*F841%</f>
        <v>85000</v>
      </c>
    </row>
    <row r="842" spans="1:8">
      <c r="A842" s="66"/>
      <c r="B842" s="8"/>
      <c r="C842" s="9"/>
      <c r="D842" s="10"/>
      <c r="E842" s="10"/>
      <c r="F842" s="11"/>
      <c r="G842" s="12"/>
      <c r="H842" s="13"/>
    </row>
    <row r="843" spans="1:8">
      <c r="A843" s="66"/>
      <c r="B843" s="8"/>
      <c r="C843" s="71"/>
      <c r="D843" s="14"/>
      <c r="E843" s="14"/>
      <c r="F843" s="15"/>
      <c r="G843" s="16"/>
      <c r="H843" s="17"/>
    </row>
    <row r="844" spans="1:8">
      <c r="A844" s="66"/>
      <c r="B844" s="8"/>
      <c r="C844" s="18"/>
      <c r="D844" s="19"/>
      <c r="E844" s="19"/>
      <c r="F844" s="937" t="s">
        <v>12</v>
      </c>
      <c r="G844" s="942"/>
      <c r="H844" s="20">
        <f>SUM(H841:H843)</f>
        <v>85000</v>
      </c>
    </row>
    <row r="845" spans="1:8">
      <c r="A845" s="66"/>
      <c r="B845" s="10" t="s">
        <v>13</v>
      </c>
      <c r="C845" s="6" t="s">
        <v>14</v>
      </c>
      <c r="D845" s="7"/>
      <c r="E845" s="108"/>
      <c r="F845" s="7"/>
      <c r="G845" s="7"/>
      <c r="H845" s="21"/>
    </row>
    <row r="846" spans="1:8">
      <c r="A846" s="66"/>
      <c r="B846" s="10"/>
      <c r="C846" s="9" t="s">
        <v>217</v>
      </c>
      <c r="D846" s="22"/>
      <c r="E846" s="8" t="s">
        <v>218</v>
      </c>
      <c r="F846" s="62">
        <v>3</v>
      </c>
      <c r="G846" s="13"/>
      <c r="H846" s="13">
        <f>G846*F846</f>
        <v>0</v>
      </c>
    </row>
    <row r="847" spans="1:8">
      <c r="A847" s="66"/>
      <c r="B847" s="10"/>
      <c r="C847" s="9" t="s">
        <v>219</v>
      </c>
      <c r="D847" s="22"/>
      <c r="E847" s="8" t="s">
        <v>67</v>
      </c>
      <c r="F847" s="144">
        <v>15</v>
      </c>
      <c r="G847" s="22"/>
      <c r="H847" s="13"/>
    </row>
    <row r="848" spans="1:8">
      <c r="A848" s="66"/>
      <c r="B848" s="10"/>
      <c r="C848" s="9" t="s">
        <v>220</v>
      </c>
      <c r="D848" s="22"/>
      <c r="E848" s="8" t="s">
        <v>85</v>
      </c>
      <c r="F848" s="144">
        <v>1</v>
      </c>
      <c r="G848" s="22"/>
      <c r="H848" s="13"/>
    </row>
    <row r="849" spans="1:8">
      <c r="A849" s="66"/>
      <c r="B849" s="10"/>
      <c r="C849" s="9" t="s">
        <v>221</v>
      </c>
      <c r="D849" s="22"/>
      <c r="E849" s="8" t="s">
        <v>85</v>
      </c>
      <c r="F849" s="144">
        <v>2</v>
      </c>
      <c r="G849" s="22"/>
      <c r="H849" s="13"/>
    </row>
    <row r="850" spans="1:8">
      <c r="A850" s="66"/>
      <c r="B850" s="10"/>
      <c r="C850" s="9" t="s">
        <v>227</v>
      </c>
      <c r="D850" s="22"/>
      <c r="E850" s="8" t="s">
        <v>85</v>
      </c>
      <c r="F850" s="144">
        <v>24</v>
      </c>
      <c r="G850" s="22"/>
      <c r="H850" s="13"/>
    </row>
    <row r="851" spans="1:8">
      <c r="A851" s="66"/>
      <c r="B851" s="10"/>
      <c r="C851" s="9" t="s">
        <v>228</v>
      </c>
      <c r="D851" s="22"/>
      <c r="E851" s="8" t="s">
        <v>85</v>
      </c>
      <c r="F851" s="144">
        <v>1</v>
      </c>
      <c r="G851" s="22"/>
      <c r="H851" s="13"/>
    </row>
    <row r="852" spans="1:8">
      <c r="A852" s="66"/>
      <c r="B852" s="8"/>
      <c r="C852" s="23"/>
      <c r="D852" s="23"/>
      <c r="E852" s="25"/>
      <c r="F852" s="23"/>
      <c r="G852" s="23"/>
      <c r="H852" s="17"/>
    </row>
    <row r="853" spans="1:8">
      <c r="A853" s="66"/>
      <c r="B853" s="8"/>
      <c r="C853" s="18"/>
      <c r="D853" s="19"/>
      <c r="E853" s="107"/>
      <c r="F853" s="937" t="s">
        <v>16</v>
      </c>
      <c r="G853" s="942"/>
      <c r="H853" s="20">
        <f>SUM(H845:H852)</f>
        <v>0</v>
      </c>
    </row>
    <row r="854" spans="1:8">
      <c r="A854" s="66"/>
      <c r="B854" s="10" t="s">
        <v>17</v>
      </c>
      <c r="C854" s="6" t="s">
        <v>18</v>
      </c>
      <c r="D854" s="7"/>
      <c r="E854" s="7"/>
      <c r="F854" s="7"/>
      <c r="G854" s="7"/>
      <c r="H854" s="21"/>
    </row>
    <row r="855" spans="1:8">
      <c r="A855" s="66"/>
      <c r="B855" s="10"/>
      <c r="C855" s="9"/>
      <c r="D855" s="22"/>
      <c r="E855" s="22"/>
      <c r="F855" s="22"/>
      <c r="G855" s="22"/>
      <c r="H855" s="13"/>
    </row>
    <row r="856" spans="1:8">
      <c r="A856" s="66"/>
      <c r="B856" s="10"/>
      <c r="C856" s="9"/>
      <c r="D856" s="22"/>
      <c r="E856" s="22"/>
      <c r="F856" s="22"/>
      <c r="G856" s="22"/>
      <c r="H856" s="13"/>
    </row>
    <row r="857" spans="1:8">
      <c r="A857" s="66"/>
      <c r="B857" s="8"/>
      <c r="C857" s="23"/>
      <c r="D857" s="23"/>
      <c r="E857" s="23"/>
      <c r="F857" s="23"/>
      <c r="G857" s="23"/>
      <c r="H857" s="17"/>
    </row>
    <row r="858" spans="1:8">
      <c r="A858" s="66"/>
      <c r="B858" s="8"/>
      <c r="C858" s="18"/>
      <c r="D858" s="19"/>
      <c r="E858" s="19"/>
      <c r="F858" s="937" t="s">
        <v>19</v>
      </c>
      <c r="G858" s="942"/>
      <c r="H858" s="24">
        <f>SUM(H854:H857)</f>
        <v>0</v>
      </c>
    </row>
    <row r="859" spans="1:8">
      <c r="A859" s="66"/>
      <c r="B859" s="25"/>
      <c r="C859" s="18"/>
      <c r="D859" s="19"/>
      <c r="E859" s="19"/>
      <c r="F859" s="19"/>
      <c r="G859" s="77"/>
      <c r="H859" s="24"/>
    </row>
    <row r="860" spans="1:8">
      <c r="A860" s="66"/>
      <c r="B860" s="27" t="s">
        <v>20</v>
      </c>
      <c r="C860" s="943" t="s">
        <v>21</v>
      </c>
      <c r="D860" s="939"/>
      <c r="E860" s="939"/>
      <c r="F860" s="939"/>
      <c r="G860" s="940"/>
      <c r="H860" s="24">
        <f>H858+H853+H844</f>
        <v>85000</v>
      </c>
    </row>
    <row r="861" spans="1:8">
      <c r="A861" s="66"/>
      <c r="B861" s="27" t="s">
        <v>22</v>
      </c>
      <c r="C861" s="943" t="s">
        <v>43</v>
      </c>
      <c r="D861" s="939"/>
      <c r="E861" s="940"/>
      <c r="F861" s="28">
        <v>0.05</v>
      </c>
      <c r="G861" s="29" t="s">
        <v>44</v>
      </c>
      <c r="H861" s="24">
        <f>H860*F861</f>
        <v>4250</v>
      </c>
    </row>
    <row r="862" spans="1:8">
      <c r="A862" s="66"/>
      <c r="B862" s="27" t="s">
        <v>24</v>
      </c>
      <c r="C862" s="944" t="s">
        <v>45</v>
      </c>
      <c r="D862" s="937"/>
      <c r="E862" s="937"/>
      <c r="F862" s="937"/>
      <c r="G862" s="942"/>
      <c r="H862" s="20">
        <f>H861+H860</f>
        <v>89250</v>
      </c>
    </row>
    <row r="863" spans="1:8">
      <c r="A863" s="66"/>
    </row>
    <row r="864" spans="1:8">
      <c r="A864" s="66"/>
      <c r="B864" s="83"/>
      <c r="C864" s="84"/>
      <c r="D864" s="85"/>
      <c r="E864" s="85"/>
      <c r="F864" s="85"/>
      <c r="G864" s="85"/>
      <c r="H864" s="85"/>
    </row>
    <row r="865" spans="1:8">
      <c r="A865" s="66"/>
      <c r="B865" s="152" t="s">
        <v>255</v>
      </c>
      <c r="C865" s="153"/>
      <c r="D865" s="153"/>
      <c r="E865" s="153"/>
      <c r="F865" s="153"/>
      <c r="G865" s="153"/>
      <c r="H865" s="153"/>
    </row>
    <row r="866" spans="1:8" ht="31.5">
      <c r="A866" s="66"/>
      <c r="B866" s="68" t="s">
        <v>0</v>
      </c>
      <c r="C866" s="68" t="s">
        <v>1</v>
      </c>
      <c r="D866" s="68" t="s">
        <v>2</v>
      </c>
      <c r="E866" s="68" t="s">
        <v>3</v>
      </c>
      <c r="F866" s="68" t="s">
        <v>4</v>
      </c>
      <c r="G866" s="69" t="s">
        <v>321</v>
      </c>
      <c r="H866" s="69" t="s">
        <v>322</v>
      </c>
    </row>
    <row r="867" spans="1:8">
      <c r="A867" s="66"/>
      <c r="B867" s="154" t="s">
        <v>5</v>
      </c>
      <c r="C867" s="155" t="s">
        <v>6</v>
      </c>
      <c r="D867" s="156"/>
      <c r="E867" s="156"/>
      <c r="F867" s="156"/>
      <c r="G867" s="156"/>
      <c r="H867" s="156"/>
    </row>
    <row r="868" spans="1:8">
      <c r="A868" s="66"/>
      <c r="B868" s="89"/>
      <c r="C868" s="157" t="s">
        <v>7</v>
      </c>
      <c r="D868" s="89" t="s">
        <v>8</v>
      </c>
      <c r="E868" s="90" t="s">
        <v>9</v>
      </c>
      <c r="F868" s="92">
        <v>0.16600000000000001</v>
      </c>
      <c r="G868" s="91"/>
      <c r="H868" s="158">
        <f>G868*F868</f>
        <v>0</v>
      </c>
    </row>
    <row r="869" spans="1:8">
      <c r="A869" s="66"/>
      <c r="B869" s="89"/>
      <c r="C869" s="157" t="s">
        <v>245</v>
      </c>
      <c r="D869" s="89" t="s">
        <v>29</v>
      </c>
      <c r="E869" s="90" t="s">
        <v>9</v>
      </c>
      <c r="F869" s="92">
        <v>0.16600000000000001</v>
      </c>
      <c r="G869" s="176"/>
      <c r="H869" s="158">
        <f>G869*F869</f>
        <v>0</v>
      </c>
    </row>
    <row r="870" spans="1:8">
      <c r="A870" s="66"/>
      <c r="B870" s="89"/>
      <c r="C870" s="157" t="s">
        <v>246</v>
      </c>
      <c r="D870" s="89" t="s">
        <v>31</v>
      </c>
      <c r="E870" s="90" t="s">
        <v>9</v>
      </c>
      <c r="F870" s="92">
        <v>3.3000000000000002E-2</v>
      </c>
      <c r="G870" s="91"/>
      <c r="H870" s="158">
        <f>G870*F870</f>
        <v>0</v>
      </c>
    </row>
    <row r="871" spans="1:8">
      <c r="A871" s="66"/>
      <c r="B871" s="89"/>
      <c r="C871" s="157"/>
      <c r="D871" s="89"/>
      <c r="E871" s="90"/>
      <c r="F871" s="92"/>
      <c r="G871" s="91"/>
      <c r="H871" s="158"/>
    </row>
    <row r="872" spans="1:8">
      <c r="A872" s="66"/>
      <c r="B872" s="164"/>
      <c r="C872" s="159"/>
      <c r="D872" s="159"/>
      <c r="E872" s="159"/>
      <c r="F872" s="160" t="s">
        <v>12</v>
      </c>
      <c r="G872" s="159"/>
      <c r="H872" s="161">
        <f>SUM(H870:H871)</f>
        <v>0</v>
      </c>
    </row>
    <row r="873" spans="1:8">
      <c r="A873" s="66"/>
      <c r="B873" s="162" t="s">
        <v>13</v>
      </c>
      <c r="C873" s="163" t="s">
        <v>14</v>
      </c>
      <c r="D873" s="164"/>
      <c r="E873" s="164"/>
      <c r="F873" s="164"/>
      <c r="G873" s="164"/>
      <c r="H873" s="164"/>
    </row>
    <row r="874" spans="1:8">
      <c r="A874" s="66"/>
      <c r="B874" s="89"/>
      <c r="C874" s="158" t="s">
        <v>256</v>
      </c>
      <c r="D874" s="89"/>
      <c r="E874" s="89" t="s">
        <v>135</v>
      </c>
      <c r="F874" s="165">
        <v>1</v>
      </c>
      <c r="G874" s="158"/>
      <c r="H874" s="158">
        <f>+G874*F874</f>
        <v>0</v>
      </c>
    </row>
    <row r="875" spans="1:8">
      <c r="A875" s="66"/>
      <c r="B875" s="89"/>
      <c r="C875" s="158"/>
      <c r="D875" s="89"/>
      <c r="E875" s="89"/>
      <c r="F875" s="165"/>
      <c r="G875" s="158"/>
      <c r="H875" s="158"/>
    </row>
    <row r="876" spans="1:8">
      <c r="A876" s="66"/>
      <c r="B876" s="164"/>
      <c r="C876" s="159"/>
      <c r="D876" s="159"/>
      <c r="E876" s="159"/>
      <c r="F876" s="938" t="s">
        <v>16</v>
      </c>
      <c r="G876" s="938"/>
      <c r="H876" s="161">
        <f>SUM(H873:H875)</f>
        <v>0</v>
      </c>
    </row>
    <row r="877" spans="1:8">
      <c r="A877" s="66"/>
      <c r="B877" s="166" t="s">
        <v>17</v>
      </c>
      <c r="C877" s="167" t="s">
        <v>18</v>
      </c>
      <c r="D877" s="164"/>
      <c r="E877" s="164"/>
      <c r="F877" s="164"/>
      <c r="G877" s="164"/>
      <c r="H877" s="168"/>
    </row>
    <row r="878" spans="1:8">
      <c r="A878" s="66"/>
      <c r="B878" s="164"/>
      <c r="C878" s="158"/>
      <c r="D878" s="164"/>
      <c r="E878" s="164"/>
      <c r="F878" s="164"/>
      <c r="G878" s="164"/>
      <c r="H878" s="168"/>
    </row>
    <row r="879" spans="1:8">
      <c r="A879" s="66"/>
      <c r="B879" s="164"/>
      <c r="C879" s="158"/>
      <c r="D879" s="164"/>
      <c r="E879" s="164"/>
      <c r="F879" s="164"/>
      <c r="G879" s="164"/>
      <c r="H879" s="168"/>
    </row>
    <row r="880" spans="1:8">
      <c r="A880" s="66"/>
      <c r="B880" s="175"/>
      <c r="C880" s="159"/>
      <c r="D880" s="159"/>
      <c r="E880" s="159"/>
      <c r="F880" s="938" t="s">
        <v>19</v>
      </c>
      <c r="G880" s="938"/>
      <c r="H880" s="169">
        <v>0</v>
      </c>
    </row>
    <row r="881" spans="1:8">
      <c r="A881" s="66"/>
      <c r="B881" s="307"/>
      <c r="C881" s="307"/>
      <c r="D881" s="308"/>
      <c r="E881" s="308"/>
      <c r="F881" s="307"/>
      <c r="G881" s="308"/>
      <c r="H881" s="308"/>
    </row>
    <row r="882" spans="1:8">
      <c r="A882" s="66"/>
      <c r="B882" s="170" t="s">
        <v>20</v>
      </c>
      <c r="C882" s="939" t="s">
        <v>21</v>
      </c>
      <c r="D882" s="939"/>
      <c r="E882" s="939"/>
      <c r="F882" s="939"/>
      <c r="G882" s="939"/>
      <c r="H882" s="171">
        <f>H880+H876+H867</f>
        <v>0</v>
      </c>
    </row>
    <row r="883" spans="1:8">
      <c r="A883" s="66"/>
      <c r="B883" s="170" t="s">
        <v>22</v>
      </c>
      <c r="C883" s="939" t="s">
        <v>43</v>
      </c>
      <c r="D883" s="939"/>
      <c r="E883" s="940"/>
      <c r="F883" s="28">
        <v>0.05</v>
      </c>
      <c r="G883" s="123" t="s">
        <v>44</v>
      </c>
      <c r="H883" s="172">
        <f>F883*H882</f>
        <v>0</v>
      </c>
    </row>
    <row r="884" spans="1:8">
      <c r="A884" s="66"/>
      <c r="B884" s="173" t="s">
        <v>24</v>
      </c>
      <c r="C884" s="937" t="s">
        <v>45</v>
      </c>
      <c r="D884" s="937"/>
      <c r="E884" s="937"/>
      <c r="F884" s="937"/>
      <c r="G884" s="937"/>
      <c r="H884" s="174">
        <f>+H883+H882</f>
        <v>0</v>
      </c>
    </row>
    <row r="885" spans="1:8">
      <c r="A885" s="66"/>
      <c r="B885" s="83"/>
      <c r="C885" s="84"/>
      <c r="D885" s="85"/>
      <c r="E885" s="85"/>
      <c r="F885" s="85"/>
      <c r="G885" s="85"/>
      <c r="H885" s="85"/>
    </row>
    <row r="886" spans="1:8">
      <c r="A886" s="66"/>
      <c r="B886" s="152" t="s">
        <v>257</v>
      </c>
      <c r="C886" s="153"/>
      <c r="D886" s="153"/>
      <c r="E886" s="153"/>
      <c r="F886" s="153"/>
      <c r="G886" s="153"/>
      <c r="H886" s="153"/>
    </row>
    <row r="887" spans="1:8" ht="31.5">
      <c r="A887" s="66"/>
      <c r="B887" s="68" t="s">
        <v>0</v>
      </c>
      <c r="C887" s="68" t="s">
        <v>1</v>
      </c>
      <c r="D887" s="68" t="s">
        <v>2</v>
      </c>
      <c r="E887" s="68" t="s">
        <v>3</v>
      </c>
      <c r="F887" s="68" t="s">
        <v>4</v>
      </c>
      <c r="G887" s="69" t="s">
        <v>321</v>
      </c>
      <c r="H887" s="69" t="s">
        <v>322</v>
      </c>
    </row>
    <row r="888" spans="1:8">
      <c r="A888" s="66"/>
      <c r="B888" s="154" t="s">
        <v>5</v>
      </c>
      <c r="C888" s="155" t="s">
        <v>6</v>
      </c>
      <c r="D888" s="156"/>
      <c r="E888" s="156"/>
      <c r="F888" s="156"/>
      <c r="G888" s="156"/>
      <c r="H888" s="156"/>
    </row>
    <row r="889" spans="1:8">
      <c r="A889" s="66"/>
      <c r="B889" s="89"/>
      <c r="C889" s="157" t="s">
        <v>7</v>
      </c>
      <c r="D889" s="89" t="s">
        <v>8</v>
      </c>
      <c r="E889" s="90" t="s">
        <v>9</v>
      </c>
      <c r="F889" s="92">
        <v>0.16600000000000001</v>
      </c>
      <c r="G889" s="91"/>
      <c r="H889" s="158">
        <f>G889*F889</f>
        <v>0</v>
      </c>
    </row>
    <row r="890" spans="1:8">
      <c r="A890" s="66"/>
      <c r="B890" s="89"/>
      <c r="C890" s="157" t="s">
        <v>245</v>
      </c>
      <c r="D890" s="89" t="s">
        <v>29</v>
      </c>
      <c r="E890" s="90" t="s">
        <v>9</v>
      </c>
      <c r="F890" s="92">
        <v>0.16600000000000001</v>
      </c>
      <c r="G890" s="176"/>
      <c r="H890" s="158">
        <f>G890*F890</f>
        <v>0</v>
      </c>
    </row>
    <row r="891" spans="1:8">
      <c r="A891" s="66"/>
      <c r="B891" s="89"/>
      <c r="C891" s="157" t="s">
        <v>246</v>
      </c>
      <c r="D891" s="89" t="s">
        <v>31</v>
      </c>
      <c r="E891" s="90" t="s">
        <v>9</v>
      </c>
      <c r="F891" s="92">
        <v>3.3000000000000002E-2</v>
      </c>
      <c r="G891" s="91"/>
      <c r="H891" s="158">
        <f>G891*F891</f>
        <v>0</v>
      </c>
    </row>
    <row r="892" spans="1:8">
      <c r="A892" s="66"/>
      <c r="B892" s="89"/>
      <c r="C892" s="157"/>
      <c r="D892" s="89"/>
      <c r="E892" s="90"/>
      <c r="F892" s="92"/>
      <c r="G892" s="91"/>
      <c r="H892" s="158"/>
    </row>
    <row r="893" spans="1:8">
      <c r="A893" s="66"/>
      <c r="B893" s="164"/>
      <c r="C893" s="159"/>
      <c r="D893" s="159"/>
      <c r="E893" s="159"/>
      <c r="F893" s="160" t="s">
        <v>12</v>
      </c>
      <c r="G893" s="159"/>
      <c r="H893" s="161">
        <f>SUM(H891:H892)</f>
        <v>0</v>
      </c>
    </row>
    <row r="894" spans="1:8">
      <c r="A894" s="66"/>
      <c r="B894" s="162" t="s">
        <v>13</v>
      </c>
      <c r="C894" s="163" t="s">
        <v>14</v>
      </c>
      <c r="D894" s="164"/>
      <c r="E894" s="164"/>
      <c r="F894" s="164"/>
      <c r="G894" s="164"/>
      <c r="H894" s="164"/>
    </row>
    <row r="895" spans="1:8">
      <c r="A895" s="66"/>
      <c r="B895" s="89"/>
      <c r="C895" s="158" t="s">
        <v>258</v>
      </c>
      <c r="D895" s="89"/>
      <c r="E895" s="89" t="s">
        <v>135</v>
      </c>
      <c r="F895" s="165">
        <v>1</v>
      </c>
      <c r="G895" s="158"/>
      <c r="H895" s="158">
        <f>+G895*F895</f>
        <v>0</v>
      </c>
    </row>
    <row r="896" spans="1:8">
      <c r="A896" s="66"/>
      <c r="B896" s="89"/>
      <c r="C896" s="158"/>
      <c r="D896" s="89"/>
      <c r="E896" s="89"/>
      <c r="F896" s="165"/>
      <c r="G896" s="158"/>
      <c r="H896" s="158"/>
    </row>
    <row r="897" spans="1:8">
      <c r="A897" s="66"/>
      <c r="B897" s="164"/>
      <c r="C897" s="159"/>
      <c r="D897" s="159"/>
      <c r="E897" s="159"/>
      <c r="F897" s="938" t="s">
        <v>16</v>
      </c>
      <c r="G897" s="938"/>
      <c r="H897" s="161">
        <f>SUM(H894:H896)</f>
        <v>0</v>
      </c>
    </row>
    <row r="898" spans="1:8">
      <c r="A898" s="66"/>
      <c r="B898" s="166" t="s">
        <v>17</v>
      </c>
      <c r="C898" s="167" t="s">
        <v>18</v>
      </c>
      <c r="D898" s="164"/>
      <c r="E898" s="164"/>
      <c r="F898" s="164"/>
      <c r="G898" s="164"/>
      <c r="H898" s="168"/>
    </row>
    <row r="899" spans="1:8">
      <c r="A899" s="66"/>
      <c r="B899" s="164"/>
      <c r="C899" s="158"/>
      <c r="D899" s="164"/>
      <c r="E899" s="164"/>
      <c r="F899" s="164"/>
      <c r="G899" s="164"/>
      <c r="H899" s="168"/>
    </row>
    <row r="900" spans="1:8">
      <c r="A900" s="66"/>
      <c r="B900" s="164"/>
      <c r="C900" s="158"/>
      <c r="D900" s="164"/>
      <c r="E900" s="164"/>
      <c r="F900" s="164"/>
      <c r="G900" s="164"/>
      <c r="H900" s="168"/>
    </row>
    <row r="901" spans="1:8">
      <c r="A901" s="66"/>
      <c r="B901" s="175"/>
      <c r="C901" s="159"/>
      <c r="D901" s="159"/>
      <c r="E901" s="159"/>
      <c r="F901" s="938" t="s">
        <v>19</v>
      </c>
      <c r="G901" s="938"/>
      <c r="H901" s="169">
        <v>0</v>
      </c>
    </row>
    <row r="902" spans="1:8">
      <c r="A902" s="66"/>
      <c r="B902" s="307"/>
      <c r="C902" s="307"/>
      <c r="D902" s="308"/>
      <c r="E902" s="308"/>
      <c r="F902" s="307"/>
      <c r="G902" s="308"/>
      <c r="H902" s="308"/>
    </row>
    <row r="903" spans="1:8">
      <c r="A903" s="66"/>
      <c r="B903" s="170" t="s">
        <v>20</v>
      </c>
      <c r="C903" s="939" t="s">
        <v>21</v>
      </c>
      <c r="D903" s="939"/>
      <c r="E903" s="939"/>
      <c r="F903" s="939"/>
      <c r="G903" s="939"/>
      <c r="H903" s="171">
        <f>H901+H897+H888</f>
        <v>0</v>
      </c>
    </row>
    <row r="904" spans="1:8">
      <c r="A904" s="66"/>
      <c r="B904" s="170" t="s">
        <v>22</v>
      </c>
      <c r="C904" s="939" t="s">
        <v>43</v>
      </c>
      <c r="D904" s="939"/>
      <c r="E904" s="940"/>
      <c r="F904" s="28">
        <v>0.05</v>
      </c>
      <c r="G904" s="123" t="s">
        <v>44</v>
      </c>
      <c r="H904" s="172">
        <f>F904*H903</f>
        <v>0</v>
      </c>
    </row>
    <row r="905" spans="1:8">
      <c r="A905" s="66"/>
      <c r="B905" s="173" t="s">
        <v>24</v>
      </c>
      <c r="C905" s="937" t="s">
        <v>45</v>
      </c>
      <c r="D905" s="937"/>
      <c r="E905" s="937"/>
      <c r="F905" s="937"/>
      <c r="G905" s="937"/>
      <c r="H905" s="174">
        <f>+H904+H903</f>
        <v>0</v>
      </c>
    </row>
    <row r="906" spans="1:8">
      <c r="A906" s="66"/>
      <c r="B906" s="83"/>
      <c r="C906" s="84"/>
      <c r="D906" s="85"/>
      <c r="E906" s="85"/>
      <c r="F906" s="85"/>
      <c r="G906" s="85"/>
      <c r="H906" s="85"/>
    </row>
    <row r="907" spans="1:8">
      <c r="A907" s="66"/>
      <c r="B907" s="83"/>
      <c r="C907" s="84"/>
      <c r="D907" s="85"/>
      <c r="E907" s="85"/>
      <c r="F907" s="85"/>
      <c r="G907" s="85"/>
      <c r="H907" s="85"/>
    </row>
  </sheetData>
  <mergeCells count="119">
    <mergeCell ref="C905:G905"/>
    <mergeCell ref="C884:G884"/>
    <mergeCell ref="C53:G53"/>
    <mergeCell ref="F844:G844"/>
    <mergeCell ref="F853:G853"/>
    <mergeCell ref="F858:G858"/>
    <mergeCell ref="C860:G860"/>
    <mergeCell ref="F876:G876"/>
    <mergeCell ref="F880:G880"/>
    <mergeCell ref="C882:G882"/>
    <mergeCell ref="C883:E883"/>
    <mergeCell ref="C862:G862"/>
    <mergeCell ref="F832:G832"/>
    <mergeCell ref="C861:E861"/>
    <mergeCell ref="C834:G834"/>
    <mergeCell ref="C835:E835"/>
    <mergeCell ref="F827:G827"/>
    <mergeCell ref="F815:G815"/>
    <mergeCell ref="C836:G836"/>
    <mergeCell ref="C771:G771"/>
    <mergeCell ref="C772:E772"/>
    <mergeCell ref="C773:G773"/>
    <mergeCell ref="F897:G897"/>
    <mergeCell ref="F901:G901"/>
    <mergeCell ref="C903:G903"/>
    <mergeCell ref="C904:E904"/>
    <mergeCell ref="B1:H1"/>
    <mergeCell ref="C25:G25"/>
    <mergeCell ref="C26:E26"/>
    <mergeCell ref="C27:G27"/>
    <mergeCell ref="C51:G51"/>
    <mergeCell ref="F19:G19"/>
    <mergeCell ref="F23:G23"/>
    <mergeCell ref="C52:E52"/>
    <mergeCell ref="F45:G45"/>
    <mergeCell ref="C214:G214"/>
    <mergeCell ref="F227:G227"/>
    <mergeCell ref="F231:G231"/>
    <mergeCell ref="C233:G233"/>
    <mergeCell ref="C234:E234"/>
    <mergeCell ref="F755:G755"/>
    <mergeCell ref="F764:G764"/>
    <mergeCell ref="F769:G769"/>
    <mergeCell ref="F49:G49"/>
    <mergeCell ref="F206:G206"/>
    <mergeCell ref="F210:G210"/>
    <mergeCell ref="C212:G212"/>
    <mergeCell ref="C213:E213"/>
    <mergeCell ref="C256:G256"/>
    <mergeCell ref="F270:G270"/>
    <mergeCell ref="F274:G274"/>
    <mergeCell ref="C276:G276"/>
    <mergeCell ref="C277:E277"/>
    <mergeCell ref="C235:G235"/>
    <mergeCell ref="F248:G248"/>
    <mergeCell ref="F252:G252"/>
    <mergeCell ref="C254:G254"/>
    <mergeCell ref="C255:E255"/>
    <mergeCell ref="C299:G299"/>
    <mergeCell ref="F312:G312"/>
    <mergeCell ref="F316:G316"/>
    <mergeCell ref="C318:G318"/>
    <mergeCell ref="C319:E319"/>
    <mergeCell ref="C278:G278"/>
    <mergeCell ref="F291:G291"/>
    <mergeCell ref="F295:G295"/>
    <mergeCell ref="C297:G297"/>
    <mergeCell ref="C298:E298"/>
    <mergeCell ref="C341:G341"/>
    <mergeCell ref="F355:G355"/>
    <mergeCell ref="F359:G359"/>
    <mergeCell ref="C361:G361"/>
    <mergeCell ref="C362:E362"/>
    <mergeCell ref="C320:G320"/>
    <mergeCell ref="F333:G333"/>
    <mergeCell ref="F337:G337"/>
    <mergeCell ref="C339:G339"/>
    <mergeCell ref="C340:E340"/>
    <mergeCell ref="C384:G384"/>
    <mergeCell ref="F397:G397"/>
    <mergeCell ref="F401:G401"/>
    <mergeCell ref="C403:G403"/>
    <mergeCell ref="C404:E404"/>
    <mergeCell ref="C363:G363"/>
    <mergeCell ref="F376:G376"/>
    <mergeCell ref="F380:G380"/>
    <mergeCell ref="C382:G382"/>
    <mergeCell ref="C383:E383"/>
    <mergeCell ref="C426:G426"/>
    <mergeCell ref="F439:G439"/>
    <mergeCell ref="F443:G443"/>
    <mergeCell ref="C445:G445"/>
    <mergeCell ref="C446:E446"/>
    <mergeCell ref="C405:G405"/>
    <mergeCell ref="F418:G418"/>
    <mergeCell ref="F422:G422"/>
    <mergeCell ref="C424:G424"/>
    <mergeCell ref="C425:E425"/>
    <mergeCell ref="C468:G468"/>
    <mergeCell ref="F481:G481"/>
    <mergeCell ref="F485:G485"/>
    <mergeCell ref="C487:G487"/>
    <mergeCell ref="C488:E488"/>
    <mergeCell ref="C447:G447"/>
    <mergeCell ref="F460:G460"/>
    <mergeCell ref="F464:G464"/>
    <mergeCell ref="C466:G466"/>
    <mergeCell ref="C467:E467"/>
    <mergeCell ref="C531:G531"/>
    <mergeCell ref="C510:G510"/>
    <mergeCell ref="F523:G523"/>
    <mergeCell ref="F527:G527"/>
    <mergeCell ref="C529:G529"/>
    <mergeCell ref="C530:E530"/>
    <mergeCell ref="C489:G489"/>
    <mergeCell ref="F502:G502"/>
    <mergeCell ref="F506:G506"/>
    <mergeCell ref="C508:G508"/>
    <mergeCell ref="C509:E509"/>
  </mergeCells>
  <pageMargins left="0.7" right="0.7" top="0.75" bottom="0.75" header="0.3" footer="0.3"/>
  <pageSetup paperSize="9" scale="6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2069"/>
  <sheetViews>
    <sheetView topLeftCell="A85" zoomScale="89" zoomScaleNormal="89" zoomScaleSheetLayoutView="100" workbookViewId="0">
      <selection activeCell="J115" sqref="J115"/>
    </sheetView>
  </sheetViews>
  <sheetFormatPr defaultRowHeight="15.75"/>
  <cols>
    <col min="1" max="1" width="6.28515625" style="4" customWidth="1"/>
    <col min="2" max="2" width="6.7109375" style="4" customWidth="1"/>
    <col min="3" max="3" width="44.7109375" style="4" customWidth="1"/>
    <col min="4" max="4" width="8.140625" style="4" customWidth="1"/>
    <col min="5" max="5" width="10" style="4" customWidth="1"/>
    <col min="6" max="6" width="13.140625" style="4" customWidth="1"/>
    <col min="7" max="7" width="17.28515625" style="4" customWidth="1"/>
    <col min="8" max="8" width="20.7109375" style="4" customWidth="1"/>
    <col min="9" max="16" width="8.85546875" style="4"/>
  </cols>
  <sheetData>
    <row r="1" spans="1:9">
      <c r="B1" s="180"/>
      <c r="C1" s="180"/>
      <c r="D1" s="180"/>
      <c r="E1" s="180"/>
      <c r="F1" s="180"/>
      <c r="G1" s="180"/>
      <c r="H1" s="181"/>
      <c r="I1" s="322"/>
    </row>
    <row r="2" spans="1:9">
      <c r="B2" s="179" t="s">
        <v>334</v>
      </c>
      <c r="C2" s="180"/>
      <c r="D2" s="180"/>
      <c r="E2" s="180"/>
      <c r="F2" s="180"/>
      <c r="G2" s="180"/>
      <c r="H2" s="181"/>
      <c r="I2" s="322"/>
    </row>
    <row r="3" spans="1:9">
      <c r="B3" s="179"/>
      <c r="C3" s="180"/>
      <c r="D3" s="180"/>
      <c r="E3" s="180"/>
      <c r="F3" s="180"/>
      <c r="G3" s="180"/>
      <c r="H3" s="181"/>
      <c r="I3" s="322"/>
    </row>
    <row r="4" spans="1:9">
      <c r="A4" s="104" t="s">
        <v>416</v>
      </c>
      <c r="C4" s="2" t="s">
        <v>701</v>
      </c>
      <c r="D4" s="32"/>
      <c r="E4" s="32"/>
      <c r="F4" s="32"/>
      <c r="G4" s="32"/>
      <c r="H4" s="32"/>
      <c r="I4" s="32"/>
    </row>
    <row r="5" spans="1:9" ht="31.5">
      <c r="A5" s="66"/>
      <c r="B5" s="68" t="s">
        <v>0</v>
      </c>
      <c r="C5" s="68" t="s">
        <v>1</v>
      </c>
      <c r="D5" s="68" t="s">
        <v>2</v>
      </c>
      <c r="E5" s="68" t="s">
        <v>3</v>
      </c>
      <c r="F5" s="68" t="s">
        <v>4</v>
      </c>
      <c r="G5" s="69" t="s">
        <v>321</v>
      </c>
      <c r="H5" s="69" t="s">
        <v>322</v>
      </c>
      <c r="I5" s="322"/>
    </row>
    <row r="6" spans="1:9">
      <c r="A6" s="66"/>
      <c r="B6" s="5" t="s">
        <v>5</v>
      </c>
      <c r="C6" s="6" t="s">
        <v>6</v>
      </c>
      <c r="D6" s="7"/>
      <c r="E6" s="7"/>
      <c r="F6" s="7"/>
      <c r="G6" s="7"/>
      <c r="H6" s="7"/>
      <c r="I6" s="322"/>
    </row>
    <row r="7" spans="1:9">
      <c r="A7" s="66"/>
      <c r="B7" s="8"/>
      <c r="C7" s="9" t="s">
        <v>7</v>
      </c>
      <c r="D7" s="10" t="s">
        <v>8</v>
      </c>
      <c r="E7" s="10" t="s">
        <v>9</v>
      </c>
      <c r="F7" s="11">
        <v>0.01</v>
      </c>
      <c r="G7" s="86">
        <f>'BAHAN+UPAH'!$F$65</f>
        <v>85000</v>
      </c>
      <c r="H7" s="95">
        <f>G7*F7</f>
        <v>850</v>
      </c>
      <c r="I7" s="322"/>
    </row>
    <row r="8" spans="1:9">
      <c r="A8" s="66"/>
      <c r="B8" s="8"/>
      <c r="C8" s="9" t="s">
        <v>107</v>
      </c>
      <c r="D8" s="10" t="s">
        <v>200</v>
      </c>
      <c r="E8" s="10" t="s">
        <v>9</v>
      </c>
      <c r="F8" s="11">
        <v>0.4</v>
      </c>
      <c r="G8" s="95" t="e">
        <f>'BAHAN+UPAH'!#REF!</f>
        <v>#REF!</v>
      </c>
      <c r="H8" s="95" t="e">
        <f>G8*F8</f>
        <v>#REF!</v>
      </c>
      <c r="I8" s="322"/>
    </row>
    <row r="9" spans="1:9">
      <c r="A9" s="66"/>
      <c r="B9" s="8"/>
      <c r="C9" s="9" t="s">
        <v>10</v>
      </c>
      <c r="D9" s="10" t="s">
        <v>25</v>
      </c>
      <c r="E9" s="10" t="s">
        <v>9</v>
      </c>
      <c r="F9" s="11">
        <v>5.0000000000000001E-3</v>
      </c>
      <c r="G9" s="87">
        <f>'BAHAN+UPAH'!$F$70</f>
        <v>140000</v>
      </c>
      <c r="H9" s="95">
        <f>G9*F9</f>
        <v>700</v>
      </c>
      <c r="I9" s="322"/>
    </row>
    <row r="10" spans="1:9">
      <c r="A10" s="66"/>
      <c r="B10" s="8"/>
      <c r="C10" s="71"/>
      <c r="D10" s="14"/>
      <c r="E10" s="14"/>
      <c r="F10" s="15"/>
      <c r="G10" s="16"/>
      <c r="H10" s="96"/>
      <c r="I10" s="322"/>
    </row>
    <row r="11" spans="1:9">
      <c r="A11" s="66"/>
      <c r="B11" s="8"/>
      <c r="C11" s="18"/>
      <c r="D11" s="19"/>
      <c r="E11" s="19"/>
      <c r="F11" s="937" t="s">
        <v>12</v>
      </c>
      <c r="G11" s="942"/>
      <c r="H11" s="283" t="e">
        <f>SUM(H7:H10)</f>
        <v>#REF!</v>
      </c>
      <c r="I11" s="322"/>
    </row>
    <row r="12" spans="1:9">
      <c r="A12" s="66"/>
      <c r="B12" s="10" t="s">
        <v>13</v>
      </c>
      <c r="C12" s="6" t="s">
        <v>14</v>
      </c>
      <c r="D12" s="7"/>
      <c r="E12" s="7"/>
      <c r="F12" s="7"/>
      <c r="G12" s="7"/>
      <c r="H12" s="277"/>
      <c r="I12" s="322"/>
    </row>
    <row r="13" spans="1:9" ht="15.6" customHeight="1">
      <c r="A13" s="66"/>
      <c r="B13" s="10"/>
      <c r="C13" s="9" t="s">
        <v>100</v>
      </c>
      <c r="D13" s="22"/>
      <c r="E13" s="98" t="s">
        <v>98</v>
      </c>
      <c r="F13" s="99">
        <v>1</v>
      </c>
      <c r="G13" s="76" t="e">
        <f>'BAHAN+UPAH'!#REF!</f>
        <v>#REF!</v>
      </c>
      <c r="H13" s="278" t="e">
        <f>G13*F13</f>
        <v>#REF!</v>
      </c>
      <c r="I13" s="322"/>
    </row>
    <row r="14" spans="1:9">
      <c r="A14" s="66"/>
      <c r="B14" s="10"/>
      <c r="C14" s="9" t="s">
        <v>101</v>
      </c>
      <c r="D14" s="22"/>
      <c r="E14" s="8" t="s">
        <v>81</v>
      </c>
      <c r="F14" s="62">
        <v>2.5000000000000001E-2</v>
      </c>
      <c r="G14" s="13" t="e">
        <f>'BAHAN+UPAH'!#REF!</f>
        <v>#REF!</v>
      </c>
      <c r="H14" s="278" t="e">
        <f>G14*F14</f>
        <v>#REF!</v>
      </c>
      <c r="I14" s="322"/>
    </row>
    <row r="15" spans="1:9">
      <c r="A15" s="66"/>
      <c r="B15" s="8"/>
      <c r="C15" s="23"/>
      <c r="D15" s="23"/>
      <c r="E15" s="23"/>
      <c r="F15" s="23"/>
      <c r="G15" s="23"/>
      <c r="H15" s="96"/>
      <c r="I15" s="322"/>
    </row>
    <row r="16" spans="1:9">
      <c r="A16" s="66"/>
      <c r="B16" s="8"/>
      <c r="C16" s="18"/>
      <c r="D16" s="19"/>
      <c r="E16" s="19"/>
      <c r="F16" s="937" t="s">
        <v>16</v>
      </c>
      <c r="G16" s="942"/>
      <c r="H16" s="283" t="e">
        <f>SUM(H12:H15)</f>
        <v>#REF!</v>
      </c>
      <c r="I16" s="322"/>
    </row>
    <row r="17" spans="1:9">
      <c r="A17" s="66"/>
      <c r="B17" s="10" t="s">
        <v>17</v>
      </c>
      <c r="C17" s="6" t="s">
        <v>18</v>
      </c>
      <c r="D17" s="7"/>
      <c r="E17" s="7"/>
      <c r="F17" s="7"/>
      <c r="G17" s="7"/>
      <c r="H17" s="277"/>
      <c r="I17" s="322"/>
    </row>
    <row r="18" spans="1:9">
      <c r="A18" s="66"/>
      <c r="B18" s="10"/>
      <c r="C18" s="9"/>
      <c r="D18" s="22"/>
      <c r="E18" s="22"/>
      <c r="F18" s="22"/>
      <c r="G18" s="22"/>
      <c r="H18" s="95"/>
      <c r="I18" s="322"/>
    </row>
    <row r="19" spans="1:9">
      <c r="A19" s="66"/>
      <c r="B19" s="10"/>
      <c r="C19" s="9"/>
      <c r="D19" s="22"/>
      <c r="E19" s="22"/>
      <c r="F19" s="22"/>
      <c r="G19" s="22"/>
      <c r="H19" s="95"/>
      <c r="I19" s="322"/>
    </row>
    <row r="20" spans="1:9">
      <c r="A20" s="66"/>
      <c r="B20" s="8"/>
      <c r="C20" s="23"/>
      <c r="D20" s="23"/>
      <c r="E20" s="23"/>
      <c r="F20" s="23"/>
      <c r="G20" s="23"/>
      <c r="H20" s="96"/>
      <c r="I20" s="322"/>
    </row>
    <row r="21" spans="1:9">
      <c r="A21" s="66"/>
      <c r="B21" s="8"/>
      <c r="C21" s="18"/>
      <c r="D21" s="19"/>
      <c r="E21" s="19"/>
      <c r="F21" s="937" t="s">
        <v>19</v>
      </c>
      <c r="G21" s="942"/>
      <c r="H21" s="282">
        <f>SUM(H17:H20)</f>
        <v>0</v>
      </c>
      <c r="I21" s="322"/>
    </row>
    <row r="22" spans="1:9">
      <c r="A22" s="66"/>
      <c r="B22" s="25"/>
      <c r="C22" s="26"/>
      <c r="D22" s="26"/>
      <c r="E22" s="26"/>
      <c r="F22" s="26"/>
      <c r="G22" s="26"/>
      <c r="H22" s="282"/>
      <c r="I22" s="322"/>
    </row>
    <row r="23" spans="1:9" ht="15.6" customHeight="1">
      <c r="A23" s="66"/>
      <c r="B23" s="27" t="s">
        <v>20</v>
      </c>
      <c r="C23" s="943" t="s">
        <v>21</v>
      </c>
      <c r="D23" s="939"/>
      <c r="E23" s="939"/>
      <c r="F23" s="939"/>
      <c r="G23" s="940"/>
      <c r="H23" s="282" t="e">
        <f>H21+H16+H11</f>
        <v>#REF!</v>
      </c>
      <c r="I23" s="322"/>
    </row>
    <row r="24" spans="1:9">
      <c r="A24" s="66"/>
      <c r="B24" s="27" t="s">
        <v>22</v>
      </c>
      <c r="C24" s="943" t="s">
        <v>43</v>
      </c>
      <c r="D24" s="939"/>
      <c r="E24" s="940"/>
      <c r="F24" s="28">
        <v>0.05</v>
      </c>
      <c r="G24" s="29" t="s">
        <v>44</v>
      </c>
      <c r="H24" s="282" t="e">
        <f>H23*F24</f>
        <v>#REF!</v>
      </c>
      <c r="I24" s="322"/>
    </row>
    <row r="25" spans="1:9">
      <c r="A25" s="66"/>
      <c r="B25" s="27" t="s">
        <v>24</v>
      </c>
      <c r="C25" s="944" t="s">
        <v>45</v>
      </c>
      <c r="D25" s="937"/>
      <c r="E25" s="937"/>
      <c r="F25" s="937"/>
      <c r="G25" s="942"/>
      <c r="H25" s="283" t="e">
        <f>H24+H23</f>
        <v>#REF!</v>
      </c>
      <c r="I25" s="322"/>
    </row>
    <row r="26" spans="1:9">
      <c r="A26" s="66"/>
    </row>
    <row r="27" spans="1:9">
      <c r="A27" s="104" t="s">
        <v>417</v>
      </c>
      <c r="C27" s="2" t="s">
        <v>702</v>
      </c>
      <c r="D27" s="32"/>
      <c r="E27" s="32"/>
      <c r="F27" s="32"/>
      <c r="G27" s="32"/>
      <c r="H27" s="32"/>
    </row>
    <row r="28" spans="1:9" ht="31.5">
      <c r="A28" s="66"/>
      <c r="B28" s="68" t="s">
        <v>0</v>
      </c>
      <c r="C28" s="68" t="s">
        <v>1</v>
      </c>
      <c r="D28" s="68" t="s">
        <v>2</v>
      </c>
      <c r="E28" s="68" t="s">
        <v>3</v>
      </c>
      <c r="F28" s="68" t="s">
        <v>4</v>
      </c>
      <c r="G28" s="69" t="s">
        <v>321</v>
      </c>
      <c r="H28" s="69" t="s">
        <v>322</v>
      </c>
    </row>
    <row r="29" spans="1:9">
      <c r="A29" s="66"/>
      <c r="B29" s="5" t="s">
        <v>5</v>
      </c>
      <c r="C29" s="6" t="s">
        <v>6</v>
      </c>
      <c r="D29" s="7"/>
      <c r="E29" s="7"/>
      <c r="F29" s="7"/>
      <c r="G29" s="7"/>
      <c r="H29" s="7"/>
    </row>
    <row r="30" spans="1:9">
      <c r="A30" s="66"/>
      <c r="B30" s="8"/>
      <c r="C30" s="9" t="s">
        <v>7</v>
      </c>
      <c r="D30" s="10" t="s">
        <v>8</v>
      </c>
      <c r="E30" s="10" t="s">
        <v>9</v>
      </c>
      <c r="F30" s="11">
        <v>3.5999999999999997E-2</v>
      </c>
      <c r="G30" s="86">
        <f>'BAHAN+UPAH'!$F$65</f>
        <v>85000</v>
      </c>
      <c r="H30" s="95">
        <f>G30*F30</f>
        <v>3059.9999999999995</v>
      </c>
    </row>
    <row r="31" spans="1:9">
      <c r="A31" s="66"/>
      <c r="B31" s="8"/>
      <c r="C31" s="9" t="s">
        <v>107</v>
      </c>
      <c r="D31" s="10" t="s">
        <v>200</v>
      </c>
      <c r="E31" s="10" t="s">
        <v>9</v>
      </c>
      <c r="F31" s="11">
        <v>0.06</v>
      </c>
      <c r="G31" s="95" t="e">
        <f>'BAHAN+UPAH'!#REF!</f>
        <v>#REF!</v>
      </c>
      <c r="H31" s="95" t="e">
        <f>G31*F31</f>
        <v>#REF!</v>
      </c>
    </row>
    <row r="32" spans="1:9">
      <c r="A32" s="66"/>
      <c r="B32" s="8"/>
      <c r="C32" s="9" t="s">
        <v>10</v>
      </c>
      <c r="D32" s="10" t="s">
        <v>25</v>
      </c>
      <c r="E32" s="10" t="s">
        <v>9</v>
      </c>
      <c r="F32" s="11">
        <v>2E-3</v>
      </c>
      <c r="G32" s="87">
        <f>'BAHAN+UPAH'!$F$70</f>
        <v>140000</v>
      </c>
      <c r="H32" s="95">
        <f>G32*F32</f>
        <v>280</v>
      </c>
    </row>
    <row r="33" spans="1:8">
      <c r="A33" s="66"/>
      <c r="B33" s="8"/>
      <c r="C33" s="71"/>
      <c r="D33" s="14"/>
      <c r="E33" s="14"/>
      <c r="F33" s="15"/>
      <c r="G33" s="16"/>
      <c r="H33" s="96"/>
    </row>
    <row r="34" spans="1:8">
      <c r="A34" s="66"/>
      <c r="B34" s="8"/>
      <c r="C34" s="18"/>
      <c r="D34" s="19"/>
      <c r="E34" s="19"/>
      <c r="F34" s="937" t="s">
        <v>12</v>
      </c>
      <c r="G34" s="942"/>
      <c r="H34" s="283" t="e">
        <f>SUM(H30:H33)</f>
        <v>#REF!</v>
      </c>
    </row>
    <row r="35" spans="1:8">
      <c r="A35" s="66"/>
      <c r="B35" s="10" t="s">
        <v>13</v>
      </c>
      <c r="C35" s="6" t="s">
        <v>14</v>
      </c>
      <c r="D35" s="7"/>
      <c r="E35" s="7"/>
      <c r="F35" s="7"/>
      <c r="G35" s="7"/>
      <c r="H35" s="277"/>
    </row>
    <row r="36" spans="1:8">
      <c r="A36" s="66"/>
      <c r="B36" s="10"/>
      <c r="C36" s="9" t="s">
        <v>104</v>
      </c>
      <c r="D36" s="22"/>
      <c r="E36" s="98" t="s">
        <v>98</v>
      </c>
      <c r="F36" s="99">
        <v>1</v>
      </c>
      <c r="G36" s="76" t="e">
        <f>'BAHAN+UPAH'!#REF!</f>
        <v>#REF!</v>
      </c>
      <c r="H36" s="278" t="e">
        <f>G36*F36</f>
        <v>#REF!</v>
      </c>
    </row>
    <row r="37" spans="1:8" ht="15.6" customHeight="1">
      <c r="A37" s="66"/>
      <c r="B37" s="10"/>
      <c r="C37" s="9"/>
      <c r="D37" s="22"/>
      <c r="E37" s="8"/>
      <c r="F37" s="62"/>
      <c r="G37" s="13"/>
      <c r="H37" s="95">
        <f>G37*F37</f>
        <v>0</v>
      </c>
    </row>
    <row r="38" spans="1:8">
      <c r="A38" s="66"/>
      <c r="B38" s="8"/>
      <c r="C38" s="23"/>
      <c r="D38" s="23"/>
      <c r="E38" s="23"/>
      <c r="F38" s="23"/>
      <c r="G38" s="23"/>
      <c r="H38" s="96"/>
    </row>
    <row r="39" spans="1:8">
      <c r="A39" s="66"/>
      <c r="B39" s="8"/>
      <c r="C39" s="18"/>
      <c r="D39" s="19"/>
      <c r="E39" s="19"/>
      <c r="F39" s="937" t="s">
        <v>16</v>
      </c>
      <c r="G39" s="942"/>
      <c r="H39" s="283" t="e">
        <f>SUM(H35:H38)</f>
        <v>#REF!</v>
      </c>
    </row>
    <row r="40" spans="1:8">
      <c r="A40" s="66"/>
      <c r="B40" s="10" t="s">
        <v>17</v>
      </c>
      <c r="C40" s="6" t="s">
        <v>18</v>
      </c>
      <c r="D40" s="7"/>
      <c r="E40" s="7"/>
      <c r="F40" s="7"/>
      <c r="G40" s="7"/>
      <c r="H40" s="277"/>
    </row>
    <row r="41" spans="1:8">
      <c r="A41" s="66"/>
      <c r="B41" s="10"/>
      <c r="C41" s="9"/>
      <c r="D41" s="22"/>
      <c r="E41" s="22"/>
      <c r="F41" s="22"/>
      <c r="G41" s="22"/>
      <c r="H41" s="95"/>
    </row>
    <row r="42" spans="1:8">
      <c r="A42" s="66"/>
      <c r="B42" s="10"/>
      <c r="C42" s="9"/>
      <c r="D42" s="22"/>
      <c r="E42" s="22"/>
      <c r="F42" s="22"/>
      <c r="G42" s="22"/>
      <c r="H42" s="95"/>
    </row>
    <row r="43" spans="1:8">
      <c r="A43" s="66"/>
      <c r="B43" s="8"/>
      <c r="C43" s="23"/>
      <c r="D43" s="23"/>
      <c r="E43" s="23"/>
      <c r="F43" s="23"/>
      <c r="G43" s="23"/>
      <c r="H43" s="96"/>
    </row>
    <row r="44" spans="1:8">
      <c r="A44" s="66"/>
      <c r="B44" s="8"/>
      <c r="C44" s="18"/>
      <c r="D44" s="19"/>
      <c r="E44" s="19"/>
      <c r="F44" s="937" t="s">
        <v>19</v>
      </c>
      <c r="G44" s="942"/>
      <c r="H44" s="282">
        <f>SUM(H40:H43)</f>
        <v>0</v>
      </c>
    </row>
    <row r="45" spans="1:8">
      <c r="A45" s="66"/>
      <c r="B45" s="25"/>
      <c r="C45" s="18"/>
      <c r="D45" s="19"/>
      <c r="E45" s="19"/>
      <c r="F45" s="19"/>
      <c r="G45" s="77"/>
      <c r="H45" s="282"/>
    </row>
    <row r="46" spans="1:8">
      <c r="A46" s="66"/>
      <c r="B46" s="27" t="s">
        <v>20</v>
      </c>
      <c r="C46" s="943" t="s">
        <v>21</v>
      </c>
      <c r="D46" s="939"/>
      <c r="E46" s="939"/>
      <c r="F46" s="939"/>
      <c r="G46" s="940"/>
      <c r="H46" s="282" t="e">
        <f>H44+H39+H34</f>
        <v>#REF!</v>
      </c>
    </row>
    <row r="47" spans="1:8" ht="15.6" customHeight="1">
      <c r="A47" s="66"/>
      <c r="B47" s="27" t="s">
        <v>22</v>
      </c>
      <c r="C47" s="943" t="s">
        <v>43</v>
      </c>
      <c r="D47" s="939"/>
      <c r="E47" s="940"/>
      <c r="F47" s="28">
        <v>0.05</v>
      </c>
      <c r="G47" s="29" t="s">
        <v>44</v>
      </c>
      <c r="H47" s="282" t="e">
        <f>H46*F47</f>
        <v>#REF!</v>
      </c>
    </row>
    <row r="48" spans="1:8">
      <c r="A48" s="66"/>
      <c r="B48" s="27" t="s">
        <v>24</v>
      </c>
      <c r="C48" s="944" t="s">
        <v>45</v>
      </c>
      <c r="D48" s="937"/>
      <c r="E48" s="937"/>
      <c r="F48" s="937"/>
      <c r="G48" s="942"/>
      <c r="H48" s="283" t="e">
        <f>H47+H46</f>
        <v>#REF!</v>
      </c>
    </row>
    <row r="49" spans="1:8">
      <c r="A49" s="66"/>
    </row>
    <row r="50" spans="1:8">
      <c r="A50" s="104" t="s">
        <v>418</v>
      </c>
      <c r="C50" s="2" t="s">
        <v>703</v>
      </c>
      <c r="D50" s="32"/>
      <c r="E50" s="32"/>
      <c r="F50" s="32"/>
      <c r="G50" s="32"/>
      <c r="H50" s="32"/>
    </row>
    <row r="51" spans="1:8" ht="31.5">
      <c r="A51" s="66"/>
      <c r="B51" s="68" t="s">
        <v>0</v>
      </c>
      <c r="C51" s="68" t="s">
        <v>1</v>
      </c>
      <c r="D51" s="68" t="s">
        <v>2</v>
      </c>
      <c r="E51" s="68" t="s">
        <v>3</v>
      </c>
      <c r="F51" s="68" t="s">
        <v>4</v>
      </c>
      <c r="G51" s="69" t="s">
        <v>321</v>
      </c>
      <c r="H51" s="69" t="s">
        <v>322</v>
      </c>
    </row>
    <row r="52" spans="1:8">
      <c r="A52" s="66"/>
      <c r="B52" s="5" t="s">
        <v>5</v>
      </c>
      <c r="C52" s="6" t="s">
        <v>6</v>
      </c>
      <c r="D52" s="7"/>
      <c r="E52" s="7"/>
      <c r="F52" s="7"/>
      <c r="G52" s="7"/>
      <c r="H52" s="7"/>
    </row>
    <row r="53" spans="1:8">
      <c r="A53" s="66"/>
      <c r="B53" s="8"/>
      <c r="C53" s="9" t="s">
        <v>7</v>
      </c>
      <c r="D53" s="10" t="s">
        <v>8</v>
      </c>
      <c r="E53" s="10" t="s">
        <v>9</v>
      </c>
      <c r="F53" s="11">
        <v>3.5999999999999997E-2</v>
      </c>
      <c r="G53" s="86">
        <f>'BAHAN+UPAH'!$F$65</f>
        <v>85000</v>
      </c>
      <c r="H53" s="95">
        <f>G53*F53</f>
        <v>3059.9999999999995</v>
      </c>
    </row>
    <row r="54" spans="1:8">
      <c r="A54" s="66"/>
      <c r="B54" s="8"/>
      <c r="C54" s="9" t="s">
        <v>107</v>
      </c>
      <c r="D54" s="10" t="s">
        <v>200</v>
      </c>
      <c r="E54" s="10" t="s">
        <v>9</v>
      </c>
      <c r="F54" s="11">
        <v>0.06</v>
      </c>
      <c r="G54" s="95" t="e">
        <f>'BAHAN+UPAH'!#REF!</f>
        <v>#REF!</v>
      </c>
      <c r="H54" s="95" t="e">
        <f>G54*F54</f>
        <v>#REF!</v>
      </c>
    </row>
    <row r="55" spans="1:8">
      <c r="A55" s="66"/>
      <c r="B55" s="8"/>
      <c r="C55" s="9" t="s">
        <v>10</v>
      </c>
      <c r="D55" s="10" t="s">
        <v>25</v>
      </c>
      <c r="E55" s="10" t="s">
        <v>9</v>
      </c>
      <c r="F55" s="11">
        <v>2E-3</v>
      </c>
      <c r="G55" s="87">
        <f>'BAHAN+UPAH'!$F$70</f>
        <v>140000</v>
      </c>
      <c r="H55" s="95">
        <f>G55*F55</f>
        <v>280</v>
      </c>
    </row>
    <row r="56" spans="1:8">
      <c r="A56" s="66"/>
      <c r="B56" s="8"/>
      <c r="C56" s="71"/>
      <c r="D56" s="14"/>
      <c r="E56" s="14"/>
      <c r="F56" s="15"/>
      <c r="G56" s="16"/>
      <c r="H56" s="96"/>
    </row>
    <row r="57" spans="1:8">
      <c r="A57" s="66"/>
      <c r="B57" s="8"/>
      <c r="C57" s="18"/>
      <c r="D57" s="19"/>
      <c r="E57" s="19"/>
      <c r="F57" s="937" t="s">
        <v>12</v>
      </c>
      <c r="G57" s="942"/>
      <c r="H57" s="283" t="e">
        <f>SUM(H53:H56)</f>
        <v>#REF!</v>
      </c>
    </row>
    <row r="58" spans="1:8">
      <c r="A58" s="66"/>
      <c r="B58" s="10" t="s">
        <v>13</v>
      </c>
      <c r="C58" s="6" t="s">
        <v>14</v>
      </c>
      <c r="D58" s="7"/>
      <c r="E58" s="7"/>
      <c r="F58" s="7"/>
      <c r="G58" s="7"/>
      <c r="H58" s="277"/>
    </row>
    <row r="59" spans="1:8">
      <c r="A59" s="66"/>
      <c r="B59" s="10"/>
      <c r="C59" s="9" t="s">
        <v>201</v>
      </c>
      <c r="D59" s="22"/>
      <c r="E59" s="98" t="s">
        <v>98</v>
      </c>
      <c r="F59" s="99">
        <v>1</v>
      </c>
      <c r="G59" s="76" t="e">
        <f>'BAHAN+UPAH'!#REF!</f>
        <v>#REF!</v>
      </c>
      <c r="H59" s="278" t="e">
        <f>G59*F59</f>
        <v>#REF!</v>
      </c>
    </row>
    <row r="60" spans="1:8">
      <c r="A60" s="66"/>
      <c r="B60" s="10"/>
      <c r="C60" s="9"/>
      <c r="D60" s="22"/>
      <c r="E60" s="8"/>
      <c r="F60" s="62"/>
      <c r="G60" s="13"/>
      <c r="H60" s="95">
        <f>G60*F60</f>
        <v>0</v>
      </c>
    </row>
    <row r="61" spans="1:8" ht="15.6" customHeight="1">
      <c r="A61" s="66"/>
      <c r="B61" s="10"/>
      <c r="C61" s="9"/>
      <c r="D61" s="22"/>
      <c r="E61" s="8"/>
      <c r="F61" s="62"/>
      <c r="G61" s="13"/>
      <c r="H61" s="95"/>
    </row>
    <row r="62" spans="1:8">
      <c r="A62" s="66"/>
      <c r="B62" s="8"/>
      <c r="C62" s="23"/>
      <c r="D62" s="23"/>
      <c r="E62" s="23"/>
      <c r="F62" s="23"/>
      <c r="G62" s="23"/>
      <c r="H62" s="96"/>
    </row>
    <row r="63" spans="1:8">
      <c r="A63" s="66"/>
      <c r="B63" s="8"/>
      <c r="C63" s="18"/>
      <c r="D63" s="19"/>
      <c r="E63" s="19"/>
      <c r="F63" s="937" t="s">
        <v>16</v>
      </c>
      <c r="G63" s="942"/>
      <c r="H63" s="283" t="e">
        <f>SUM(H58:H62)</f>
        <v>#REF!</v>
      </c>
    </row>
    <row r="64" spans="1:8">
      <c r="A64" s="66"/>
      <c r="B64" s="10" t="s">
        <v>17</v>
      </c>
      <c r="C64" s="6" t="s">
        <v>18</v>
      </c>
      <c r="D64" s="7"/>
      <c r="E64" s="7"/>
      <c r="F64" s="7"/>
      <c r="G64" s="7"/>
      <c r="H64" s="277"/>
    </row>
    <row r="65" spans="1:8">
      <c r="A65" s="66"/>
      <c r="B65" s="10"/>
      <c r="C65" s="9"/>
      <c r="D65" s="22"/>
      <c r="E65" s="22"/>
      <c r="F65" s="22"/>
      <c r="G65" s="22"/>
      <c r="H65" s="95"/>
    </row>
    <row r="66" spans="1:8">
      <c r="A66" s="66"/>
      <c r="B66" s="10"/>
      <c r="C66" s="9"/>
      <c r="D66" s="22"/>
      <c r="E66" s="22"/>
      <c r="F66" s="22"/>
      <c r="G66" s="22"/>
      <c r="H66" s="95"/>
    </row>
    <row r="67" spans="1:8">
      <c r="A67" s="66"/>
      <c r="B67" s="8"/>
      <c r="C67" s="23"/>
      <c r="D67" s="23"/>
      <c r="E67" s="23"/>
      <c r="F67" s="23"/>
      <c r="G67" s="23"/>
      <c r="H67" s="96"/>
    </row>
    <row r="68" spans="1:8">
      <c r="A68" s="66"/>
      <c r="B68" s="8"/>
      <c r="C68" s="18"/>
      <c r="D68" s="19"/>
      <c r="E68" s="19"/>
      <c r="F68" s="937" t="s">
        <v>19</v>
      </c>
      <c r="G68" s="942"/>
      <c r="H68" s="282">
        <f>SUM(H64:H67)</f>
        <v>0</v>
      </c>
    </row>
    <row r="69" spans="1:8">
      <c r="A69" s="66"/>
      <c r="B69" s="25"/>
      <c r="C69" s="18"/>
      <c r="D69" s="19"/>
      <c r="E69" s="19"/>
      <c r="F69" s="19"/>
      <c r="G69" s="77"/>
      <c r="H69" s="282"/>
    </row>
    <row r="70" spans="1:8">
      <c r="A70" s="66"/>
      <c r="B70" s="27" t="s">
        <v>20</v>
      </c>
      <c r="C70" s="943" t="s">
        <v>21</v>
      </c>
      <c r="D70" s="939"/>
      <c r="E70" s="939"/>
      <c r="F70" s="939"/>
      <c r="G70" s="940"/>
      <c r="H70" s="282" t="e">
        <f>H68+H63+H57</f>
        <v>#REF!</v>
      </c>
    </row>
    <row r="71" spans="1:8" ht="15.6" customHeight="1">
      <c r="A71" s="66"/>
      <c r="B71" s="27" t="s">
        <v>22</v>
      </c>
      <c r="C71" s="943" t="s">
        <v>43</v>
      </c>
      <c r="D71" s="939"/>
      <c r="E71" s="940"/>
      <c r="F71" s="28">
        <v>0.05</v>
      </c>
      <c r="G71" s="29" t="s">
        <v>44</v>
      </c>
      <c r="H71" s="282" t="e">
        <f>H70*F71</f>
        <v>#REF!</v>
      </c>
    </row>
    <row r="72" spans="1:8">
      <c r="A72" s="66"/>
      <c r="B72" s="27" t="s">
        <v>24</v>
      </c>
      <c r="C72" s="944" t="s">
        <v>45</v>
      </c>
      <c r="D72" s="937"/>
      <c r="E72" s="937"/>
      <c r="F72" s="937"/>
      <c r="G72" s="942"/>
      <c r="H72" s="283" t="e">
        <f>H71+H70</f>
        <v>#REF!</v>
      </c>
    </row>
    <row r="73" spans="1:8">
      <c r="A73" s="66"/>
    </row>
    <row r="74" spans="1:8">
      <c r="A74" s="104" t="s">
        <v>419</v>
      </c>
      <c r="C74" s="2" t="s">
        <v>704</v>
      </c>
      <c r="D74" s="32"/>
      <c r="E74" s="32"/>
      <c r="F74" s="32"/>
      <c r="G74" s="32"/>
      <c r="H74" s="32"/>
    </row>
    <row r="75" spans="1:8" ht="31.5">
      <c r="A75" s="66"/>
      <c r="B75" s="68" t="s">
        <v>0</v>
      </c>
      <c r="C75" s="68" t="s">
        <v>1</v>
      </c>
      <c r="D75" s="68" t="s">
        <v>2</v>
      </c>
      <c r="E75" s="68" t="s">
        <v>3</v>
      </c>
      <c r="F75" s="68" t="s">
        <v>4</v>
      </c>
      <c r="G75" s="69" t="s">
        <v>321</v>
      </c>
      <c r="H75" s="69" t="s">
        <v>322</v>
      </c>
    </row>
    <row r="76" spans="1:8" ht="15.6" customHeight="1">
      <c r="A76" s="66"/>
      <c r="B76" s="5" t="s">
        <v>5</v>
      </c>
      <c r="C76" s="6" t="s">
        <v>6</v>
      </c>
      <c r="D76" s="7"/>
      <c r="E76" s="7"/>
      <c r="F76" s="7"/>
      <c r="G76" s="7"/>
      <c r="H76" s="7"/>
    </row>
    <row r="77" spans="1:8">
      <c r="A77" s="66"/>
      <c r="B77" s="8"/>
      <c r="C77" s="9" t="s">
        <v>7</v>
      </c>
      <c r="D77" s="10" t="s">
        <v>8</v>
      </c>
      <c r="E77" s="10" t="s">
        <v>9</v>
      </c>
      <c r="F77" s="11">
        <v>3.5999999999999997E-2</v>
      </c>
      <c r="G77" s="86">
        <f>'BAHAN+UPAH'!$F$65</f>
        <v>85000</v>
      </c>
      <c r="H77" s="95">
        <f>G77*F77</f>
        <v>3059.9999999999995</v>
      </c>
    </row>
    <row r="78" spans="1:8">
      <c r="A78" s="66"/>
      <c r="B78" s="8"/>
      <c r="C78" s="9" t="s">
        <v>107</v>
      </c>
      <c r="D78" s="10" t="s">
        <v>200</v>
      </c>
      <c r="E78" s="10" t="s">
        <v>9</v>
      </c>
      <c r="F78" s="11">
        <v>0.06</v>
      </c>
      <c r="G78" s="95" t="e">
        <f>'BAHAN+UPAH'!#REF!</f>
        <v>#REF!</v>
      </c>
      <c r="H78" s="95" t="e">
        <f>G78*F78</f>
        <v>#REF!</v>
      </c>
    </row>
    <row r="79" spans="1:8">
      <c r="A79" s="66"/>
      <c r="B79" s="8"/>
      <c r="C79" s="9" t="s">
        <v>10</v>
      </c>
      <c r="D79" s="10" t="s">
        <v>25</v>
      </c>
      <c r="E79" s="10" t="s">
        <v>9</v>
      </c>
      <c r="F79" s="11">
        <v>2E-3</v>
      </c>
      <c r="G79" s="87">
        <f>'BAHAN+UPAH'!$F$70</f>
        <v>140000</v>
      </c>
      <c r="H79" s="95">
        <f>G79*F79</f>
        <v>280</v>
      </c>
    </row>
    <row r="80" spans="1:8" ht="15.6" customHeight="1">
      <c r="A80" s="66"/>
      <c r="B80" s="8"/>
      <c r="C80" s="71"/>
      <c r="D80" s="14"/>
      <c r="E80" s="14"/>
      <c r="F80" s="15"/>
      <c r="G80" s="16"/>
      <c r="H80" s="96"/>
    </row>
    <row r="81" spans="1:8">
      <c r="A81" s="66"/>
      <c r="B81" s="8"/>
      <c r="C81" s="18"/>
      <c r="D81" s="19"/>
      <c r="E81" s="19"/>
      <c r="F81" s="937" t="s">
        <v>12</v>
      </c>
      <c r="G81" s="942"/>
      <c r="H81" s="283" t="e">
        <f>SUM(H77:H80)</f>
        <v>#REF!</v>
      </c>
    </row>
    <row r="82" spans="1:8">
      <c r="A82" s="66"/>
      <c r="B82" s="10" t="s">
        <v>13</v>
      </c>
      <c r="C82" s="6" t="s">
        <v>14</v>
      </c>
      <c r="D82" s="7"/>
      <c r="E82" s="7"/>
      <c r="F82" s="7"/>
      <c r="G82" s="7"/>
      <c r="H82" s="277"/>
    </row>
    <row r="83" spans="1:8">
      <c r="A83" s="66"/>
      <c r="B83" s="10"/>
      <c r="C83" s="9" t="s">
        <v>105</v>
      </c>
      <c r="D83" s="22"/>
      <c r="E83" s="98" t="s">
        <v>98</v>
      </c>
      <c r="F83" s="99">
        <v>1</v>
      </c>
      <c r="G83" s="76" t="e">
        <f>'BAHAN+UPAH'!#REF!</f>
        <v>#REF!</v>
      </c>
      <c r="H83" s="278" t="e">
        <f>G83*F83</f>
        <v>#REF!</v>
      </c>
    </row>
    <row r="84" spans="1:8">
      <c r="A84" s="66"/>
      <c r="B84" s="10"/>
      <c r="C84" s="9"/>
      <c r="D84" s="22"/>
      <c r="E84" s="8"/>
      <c r="F84" s="62"/>
      <c r="G84" s="13"/>
      <c r="H84" s="95">
        <f>G84*F84</f>
        <v>0</v>
      </c>
    </row>
    <row r="85" spans="1:8">
      <c r="A85" s="66"/>
      <c r="B85" s="10"/>
      <c r="C85" s="9"/>
      <c r="D85" s="22"/>
      <c r="E85" s="8"/>
      <c r="F85" s="62"/>
      <c r="G85" s="13"/>
      <c r="H85" s="95"/>
    </row>
    <row r="86" spans="1:8">
      <c r="A86" s="66"/>
      <c r="B86" s="8"/>
      <c r="C86" s="23"/>
      <c r="D86" s="23"/>
      <c r="E86" s="23"/>
      <c r="F86" s="23"/>
      <c r="G86" s="23"/>
      <c r="H86" s="96"/>
    </row>
    <row r="87" spans="1:8">
      <c r="A87" s="66"/>
      <c r="B87" s="8"/>
      <c r="C87" s="18"/>
      <c r="D87" s="19"/>
      <c r="E87" s="19"/>
      <c r="F87" s="937" t="s">
        <v>16</v>
      </c>
      <c r="G87" s="942"/>
      <c r="H87" s="283" t="e">
        <f>SUM(H82:H86)</f>
        <v>#REF!</v>
      </c>
    </row>
    <row r="88" spans="1:8">
      <c r="A88" s="66"/>
      <c r="B88" s="10" t="s">
        <v>17</v>
      </c>
      <c r="C88" s="6" t="s">
        <v>18</v>
      </c>
      <c r="D88" s="7"/>
      <c r="E88" s="7"/>
      <c r="F88" s="7"/>
      <c r="G88" s="7"/>
      <c r="H88" s="277"/>
    </row>
    <row r="89" spans="1:8">
      <c r="A89" s="66"/>
      <c r="B89" s="10"/>
      <c r="C89" s="9"/>
      <c r="D89" s="22"/>
      <c r="E89" s="22"/>
      <c r="F89" s="22"/>
      <c r="G89" s="22"/>
      <c r="H89" s="95"/>
    </row>
    <row r="90" spans="1:8">
      <c r="A90" s="66"/>
      <c r="B90" s="10"/>
      <c r="C90" s="9"/>
      <c r="D90" s="22"/>
      <c r="E90" s="22"/>
      <c r="F90" s="22"/>
      <c r="G90" s="22"/>
      <c r="H90" s="95"/>
    </row>
    <row r="91" spans="1:8">
      <c r="A91" s="66"/>
      <c r="B91" s="8"/>
      <c r="C91" s="23"/>
      <c r="D91" s="23"/>
      <c r="E91" s="23"/>
      <c r="F91" s="23"/>
      <c r="G91" s="23"/>
      <c r="H91" s="96"/>
    </row>
    <row r="92" spans="1:8" ht="15.6" customHeight="1">
      <c r="A92" s="66"/>
      <c r="B92" s="8"/>
      <c r="C92" s="18"/>
      <c r="D92" s="19"/>
      <c r="E92" s="19"/>
      <c r="F92" s="937" t="s">
        <v>19</v>
      </c>
      <c r="G92" s="942"/>
      <c r="H92" s="282">
        <f>SUM(H88:H91)</f>
        <v>0</v>
      </c>
    </row>
    <row r="93" spans="1:8">
      <c r="A93" s="66"/>
      <c r="B93" s="25"/>
      <c r="C93" s="18"/>
      <c r="D93" s="19"/>
      <c r="E93" s="19"/>
      <c r="F93" s="19"/>
      <c r="G93" s="77"/>
      <c r="H93" s="282"/>
    </row>
    <row r="94" spans="1:8">
      <c r="A94" s="66"/>
      <c r="B94" s="27" t="s">
        <v>20</v>
      </c>
      <c r="C94" s="943" t="s">
        <v>21</v>
      </c>
      <c r="D94" s="939"/>
      <c r="E94" s="939"/>
      <c r="F94" s="939"/>
      <c r="G94" s="940"/>
      <c r="H94" s="282" t="e">
        <f>H92+H87+H81</f>
        <v>#REF!</v>
      </c>
    </row>
    <row r="95" spans="1:8">
      <c r="A95" s="66"/>
      <c r="B95" s="27" t="s">
        <v>22</v>
      </c>
      <c r="C95" s="943" t="s">
        <v>43</v>
      </c>
      <c r="D95" s="939"/>
      <c r="E95" s="940"/>
      <c r="F95" s="28">
        <v>0.05</v>
      </c>
      <c r="G95" s="29" t="s">
        <v>44</v>
      </c>
      <c r="H95" s="282" t="e">
        <f>H94*F95</f>
        <v>#REF!</v>
      </c>
    </row>
    <row r="96" spans="1:8">
      <c r="A96" s="66"/>
      <c r="B96" s="27" t="s">
        <v>24</v>
      </c>
      <c r="C96" s="944" t="s">
        <v>45</v>
      </c>
      <c r="D96" s="937"/>
      <c r="E96" s="937"/>
      <c r="F96" s="937"/>
      <c r="G96" s="942"/>
      <c r="H96" s="283" t="e">
        <f>H95+H94</f>
        <v>#REF!</v>
      </c>
    </row>
    <row r="97" spans="1:8">
      <c r="A97" s="66"/>
    </row>
    <row r="98" spans="1:8">
      <c r="A98" s="104" t="s">
        <v>420</v>
      </c>
      <c r="C98" s="2" t="s">
        <v>705</v>
      </c>
      <c r="D98" s="32"/>
      <c r="E98" s="32"/>
      <c r="F98" s="32"/>
      <c r="G98" s="32"/>
      <c r="H98" s="32"/>
    </row>
    <row r="99" spans="1:8" ht="31.5">
      <c r="A99" s="66"/>
      <c r="B99" s="68" t="s">
        <v>0</v>
      </c>
      <c r="C99" s="68" t="s">
        <v>1</v>
      </c>
      <c r="D99" s="68" t="s">
        <v>2</v>
      </c>
      <c r="E99" s="68" t="s">
        <v>3</v>
      </c>
      <c r="F99" s="68" t="s">
        <v>4</v>
      </c>
      <c r="G99" s="69" t="s">
        <v>321</v>
      </c>
      <c r="H99" s="69" t="s">
        <v>322</v>
      </c>
    </row>
    <row r="100" spans="1:8">
      <c r="A100" s="66"/>
      <c r="B100" s="5" t="s">
        <v>5</v>
      </c>
      <c r="C100" s="6" t="s">
        <v>6</v>
      </c>
      <c r="D100" s="7"/>
      <c r="E100" s="7"/>
      <c r="F100" s="7"/>
      <c r="G100" s="7"/>
      <c r="H100" s="7"/>
    </row>
    <row r="101" spans="1:8">
      <c r="A101" s="66"/>
      <c r="B101" s="8"/>
      <c r="C101" s="9" t="s">
        <v>7</v>
      </c>
      <c r="D101" s="10" t="s">
        <v>8</v>
      </c>
      <c r="E101" s="10" t="s">
        <v>9</v>
      </c>
      <c r="F101" s="11">
        <v>5.3999999999999999E-2</v>
      </c>
      <c r="G101" s="86">
        <f>'BAHAN+UPAH'!$F$65</f>
        <v>85000</v>
      </c>
      <c r="H101" s="95">
        <f>G101*F101</f>
        <v>4590</v>
      </c>
    </row>
    <row r="102" spans="1:8" ht="15.6" customHeight="1">
      <c r="A102" s="66"/>
      <c r="B102" s="8"/>
      <c r="C102" s="9" t="s">
        <v>107</v>
      </c>
      <c r="D102" s="10" t="s">
        <v>200</v>
      </c>
      <c r="E102" s="10" t="s">
        <v>9</v>
      </c>
      <c r="F102" s="11">
        <v>0.09</v>
      </c>
      <c r="G102" s="95" t="e">
        <f>'BAHAN+UPAH'!#REF!</f>
        <v>#REF!</v>
      </c>
      <c r="H102" s="95" t="e">
        <f>G102*F102</f>
        <v>#REF!</v>
      </c>
    </row>
    <row r="103" spans="1:8">
      <c r="A103" s="66"/>
      <c r="B103" s="8"/>
      <c r="C103" s="9" t="s">
        <v>10</v>
      </c>
      <c r="D103" s="10" t="s">
        <v>25</v>
      </c>
      <c r="E103" s="10" t="s">
        <v>9</v>
      </c>
      <c r="F103" s="11">
        <v>3.0000000000000001E-3</v>
      </c>
      <c r="G103" s="87">
        <f>'BAHAN+UPAH'!$F$70</f>
        <v>140000</v>
      </c>
      <c r="H103" s="95">
        <f>G103*F103</f>
        <v>420</v>
      </c>
    </row>
    <row r="104" spans="1:8">
      <c r="A104" s="66"/>
      <c r="B104" s="8"/>
      <c r="C104" s="71"/>
      <c r="D104" s="14"/>
      <c r="E104" s="14"/>
      <c r="F104" s="15"/>
      <c r="G104" s="16"/>
      <c r="H104" s="96"/>
    </row>
    <row r="105" spans="1:8">
      <c r="A105" s="66"/>
      <c r="B105" s="8"/>
      <c r="C105" s="18"/>
      <c r="D105" s="19"/>
      <c r="E105" s="19"/>
      <c r="F105" s="937" t="s">
        <v>12</v>
      </c>
      <c r="G105" s="942"/>
      <c r="H105" s="283" t="e">
        <f>SUM(H101:H104)</f>
        <v>#REF!</v>
      </c>
    </row>
    <row r="106" spans="1:8">
      <c r="A106" s="66"/>
      <c r="B106" s="10" t="s">
        <v>13</v>
      </c>
      <c r="C106" s="6" t="s">
        <v>14</v>
      </c>
      <c r="D106" s="7"/>
      <c r="E106" s="7"/>
      <c r="F106" s="7"/>
      <c r="G106" s="7"/>
      <c r="H106" s="277"/>
    </row>
    <row r="107" spans="1:8" ht="15.6" customHeight="1">
      <c r="A107" s="66"/>
      <c r="B107" s="10"/>
      <c r="C107" s="9" t="s">
        <v>106</v>
      </c>
      <c r="D107" s="22"/>
      <c r="E107" s="98" t="s">
        <v>98</v>
      </c>
      <c r="F107" s="99">
        <v>1</v>
      </c>
      <c r="G107" s="76" t="e">
        <f>'BAHAN+UPAH'!#REF!</f>
        <v>#REF!</v>
      </c>
      <c r="H107" s="278" t="e">
        <f>G107*F107</f>
        <v>#REF!</v>
      </c>
    </row>
    <row r="108" spans="1:8">
      <c r="A108" s="66"/>
      <c r="B108" s="10"/>
      <c r="C108" s="9"/>
      <c r="D108" s="22"/>
      <c r="E108" s="8"/>
      <c r="F108" s="62"/>
      <c r="G108" s="13"/>
      <c r="H108" s="95">
        <f>G108*F108</f>
        <v>0</v>
      </c>
    </row>
    <row r="109" spans="1:8">
      <c r="A109" s="66"/>
      <c r="B109" s="10"/>
      <c r="C109" s="9"/>
      <c r="D109" s="22"/>
      <c r="E109" s="8"/>
      <c r="F109" s="62"/>
      <c r="G109" s="13"/>
      <c r="H109" s="95"/>
    </row>
    <row r="110" spans="1:8">
      <c r="A110" s="66"/>
      <c r="B110" s="8"/>
      <c r="C110" s="23"/>
      <c r="D110" s="23"/>
      <c r="E110" s="23"/>
      <c r="F110" s="23"/>
      <c r="G110" s="23"/>
      <c r="H110" s="96"/>
    </row>
    <row r="111" spans="1:8" ht="15.6" customHeight="1">
      <c r="A111" s="66"/>
      <c r="B111" s="8"/>
      <c r="C111" s="18"/>
      <c r="D111" s="19"/>
      <c r="E111" s="19"/>
      <c r="F111" s="937" t="s">
        <v>16</v>
      </c>
      <c r="G111" s="942"/>
      <c r="H111" s="283" t="e">
        <f>SUM(H106:H110)</f>
        <v>#REF!</v>
      </c>
    </row>
    <row r="112" spans="1:8">
      <c r="A112" s="66"/>
      <c r="B112" s="10" t="s">
        <v>17</v>
      </c>
      <c r="C112" s="6" t="s">
        <v>18</v>
      </c>
      <c r="D112" s="7"/>
      <c r="E112" s="7"/>
      <c r="F112" s="7"/>
      <c r="G112" s="7"/>
      <c r="H112" s="277"/>
    </row>
    <row r="113" spans="1:8">
      <c r="A113" s="66"/>
      <c r="B113" s="10"/>
      <c r="C113" s="9"/>
      <c r="D113" s="22"/>
      <c r="E113" s="22"/>
      <c r="F113" s="22"/>
      <c r="G113" s="22"/>
      <c r="H113" s="95"/>
    </row>
    <row r="114" spans="1:8">
      <c r="A114" s="66"/>
      <c r="B114" s="10"/>
      <c r="C114" s="9"/>
      <c r="D114" s="22"/>
      <c r="E114" s="22"/>
      <c r="F114" s="22"/>
      <c r="G114" s="22"/>
      <c r="H114" s="95"/>
    </row>
    <row r="115" spans="1:8">
      <c r="A115" s="66"/>
      <c r="B115" s="8"/>
      <c r="C115" s="23"/>
      <c r="D115" s="23"/>
      <c r="E115" s="23"/>
      <c r="F115" s="23"/>
      <c r="G115" s="23"/>
      <c r="H115" s="96"/>
    </row>
    <row r="116" spans="1:8">
      <c r="A116" s="66"/>
      <c r="B116" s="8"/>
      <c r="C116" s="18"/>
      <c r="D116" s="19"/>
      <c r="E116" s="19"/>
      <c r="F116" s="937" t="s">
        <v>19</v>
      </c>
      <c r="G116" s="942"/>
      <c r="H116" s="282">
        <f>SUM(H112:H115)</f>
        <v>0</v>
      </c>
    </row>
    <row r="117" spans="1:8">
      <c r="A117" s="66"/>
      <c r="B117" s="25"/>
      <c r="C117" s="18"/>
      <c r="D117" s="19"/>
      <c r="E117" s="19"/>
      <c r="F117" s="19"/>
      <c r="G117" s="77"/>
      <c r="H117" s="282"/>
    </row>
    <row r="118" spans="1:8">
      <c r="A118" s="66"/>
      <c r="B118" s="27" t="s">
        <v>20</v>
      </c>
      <c r="C118" s="943" t="s">
        <v>21</v>
      </c>
      <c r="D118" s="939"/>
      <c r="E118" s="939"/>
      <c r="F118" s="939"/>
      <c r="G118" s="940"/>
      <c r="H118" s="282" t="e">
        <f>H116+H111+H105</f>
        <v>#REF!</v>
      </c>
    </row>
    <row r="119" spans="1:8">
      <c r="A119" s="66"/>
      <c r="B119" s="27" t="s">
        <v>22</v>
      </c>
      <c r="C119" s="943" t="s">
        <v>43</v>
      </c>
      <c r="D119" s="939"/>
      <c r="E119" s="940"/>
      <c r="F119" s="28">
        <v>0.05</v>
      </c>
      <c r="G119" s="29" t="s">
        <v>44</v>
      </c>
      <c r="H119" s="282" t="e">
        <f>H118*F119</f>
        <v>#REF!</v>
      </c>
    </row>
    <row r="120" spans="1:8">
      <c r="A120" s="66"/>
      <c r="B120" s="27" t="s">
        <v>24</v>
      </c>
      <c r="C120" s="944" t="s">
        <v>45</v>
      </c>
      <c r="D120" s="937"/>
      <c r="E120" s="937"/>
      <c r="F120" s="937"/>
      <c r="G120" s="942"/>
      <c r="H120" s="283" t="e">
        <f>H119+H118</f>
        <v>#REF!</v>
      </c>
    </row>
    <row r="121" spans="1:8">
      <c r="A121" s="66"/>
      <c r="B121" s="30"/>
      <c r="C121" s="315"/>
      <c r="D121" s="315"/>
      <c r="E121" s="315"/>
      <c r="F121" s="315"/>
      <c r="G121" s="315"/>
      <c r="H121" s="31"/>
    </row>
    <row r="122" spans="1:8">
      <c r="A122" s="66"/>
      <c r="B122" s="30"/>
      <c r="C122" s="315"/>
      <c r="D122" s="315"/>
      <c r="E122" s="315"/>
      <c r="F122" s="315"/>
      <c r="G122" s="315"/>
      <c r="H122" s="31"/>
    </row>
    <row r="123" spans="1:8">
      <c r="A123" s="104" t="s">
        <v>276</v>
      </c>
      <c r="C123" s="2" t="s">
        <v>706</v>
      </c>
      <c r="D123" s="32"/>
      <c r="E123" s="32"/>
      <c r="F123" s="32"/>
      <c r="G123" s="32"/>
      <c r="H123" s="32"/>
    </row>
    <row r="124" spans="1:8" ht="31.5">
      <c r="A124" s="66"/>
      <c r="B124" s="68" t="s">
        <v>0</v>
      </c>
      <c r="C124" s="68" t="s">
        <v>1</v>
      </c>
      <c r="D124" s="68" t="s">
        <v>2</v>
      </c>
      <c r="E124" s="68" t="s">
        <v>3</v>
      </c>
      <c r="F124" s="68" t="s">
        <v>4</v>
      </c>
      <c r="G124" s="69" t="s">
        <v>321</v>
      </c>
      <c r="H124" s="69" t="s">
        <v>322</v>
      </c>
    </row>
    <row r="125" spans="1:8" ht="15.6" customHeight="1">
      <c r="A125" s="66"/>
      <c r="B125" s="5" t="s">
        <v>5</v>
      </c>
      <c r="C125" s="6" t="s">
        <v>6</v>
      </c>
      <c r="D125" s="7"/>
      <c r="E125" s="7"/>
      <c r="F125" s="7"/>
      <c r="G125" s="7"/>
      <c r="H125" s="7"/>
    </row>
    <row r="126" spans="1:8">
      <c r="A126" s="66"/>
      <c r="B126" s="8"/>
      <c r="C126" s="9" t="s">
        <v>7</v>
      </c>
      <c r="D126" s="10" t="s">
        <v>8</v>
      </c>
      <c r="E126" s="10" t="s">
        <v>9</v>
      </c>
      <c r="F126" s="11">
        <v>8.1000000000000003E-2</v>
      </c>
      <c r="G126" s="86">
        <f>'BAHAN+UPAH'!$F$65</f>
        <v>85000</v>
      </c>
      <c r="H126" s="95">
        <f>G126*F126</f>
        <v>6885</v>
      </c>
    </row>
    <row r="127" spans="1:8">
      <c r="A127" s="66"/>
      <c r="B127" s="8"/>
      <c r="C127" s="9" t="s">
        <v>107</v>
      </c>
      <c r="D127" s="10" t="s">
        <v>200</v>
      </c>
      <c r="E127" s="10" t="s">
        <v>9</v>
      </c>
      <c r="F127" s="11">
        <v>4.1000000000000002E-2</v>
      </c>
      <c r="G127" s="95" t="e">
        <f>'BAHAN+UPAH'!#REF!</f>
        <v>#REF!</v>
      </c>
      <c r="H127" s="95" t="e">
        <f>G127*F127</f>
        <v>#REF!</v>
      </c>
    </row>
    <row r="128" spans="1:8">
      <c r="A128" s="66"/>
      <c r="B128" s="8"/>
      <c r="C128" s="9" t="s">
        <v>10</v>
      </c>
      <c r="D128" s="10" t="s">
        <v>25</v>
      </c>
      <c r="E128" s="10" t="s">
        <v>9</v>
      </c>
      <c r="F128" s="11">
        <v>8.0000000000000002E-3</v>
      </c>
      <c r="G128" s="87">
        <f>'BAHAN+UPAH'!$F$70</f>
        <v>140000</v>
      </c>
      <c r="H128" s="95">
        <f>G128*F128</f>
        <v>1120</v>
      </c>
    </row>
    <row r="129" spans="1:8">
      <c r="A129" s="66"/>
      <c r="B129" s="8"/>
      <c r="C129" s="71"/>
      <c r="D129" s="14"/>
      <c r="E129" s="14"/>
      <c r="F129" s="15"/>
      <c r="G129" s="16"/>
      <c r="H129" s="96"/>
    </row>
    <row r="130" spans="1:8">
      <c r="A130" s="66"/>
      <c r="B130" s="8"/>
      <c r="C130" s="18"/>
      <c r="D130" s="19"/>
      <c r="E130" s="19"/>
      <c r="F130" s="937" t="s">
        <v>12</v>
      </c>
      <c r="G130" s="942"/>
      <c r="H130" s="283" t="e">
        <f>SUM(H126:H129)</f>
        <v>#REF!</v>
      </c>
    </row>
    <row r="131" spans="1:8">
      <c r="A131" s="66"/>
      <c r="B131" s="10" t="s">
        <v>13</v>
      </c>
      <c r="C131" s="6" t="s">
        <v>14</v>
      </c>
      <c r="D131" s="7"/>
      <c r="E131" s="7"/>
      <c r="F131" s="7"/>
      <c r="G131" s="7"/>
      <c r="H131" s="277"/>
    </row>
    <row r="132" spans="1:8">
      <c r="A132" s="66"/>
      <c r="B132" s="10"/>
      <c r="C132" s="9" t="s">
        <v>108</v>
      </c>
      <c r="D132" s="22"/>
      <c r="E132" s="22" t="s">
        <v>67</v>
      </c>
      <c r="F132" s="62">
        <v>1</v>
      </c>
      <c r="G132" s="13" t="e">
        <f>'BAHAN+UPAH'!#REF!</f>
        <v>#REF!</v>
      </c>
      <c r="H132" s="95" t="e">
        <f>G132*F132</f>
        <v>#REF!</v>
      </c>
    </row>
    <row r="133" spans="1:8">
      <c r="A133" s="66"/>
      <c r="B133" s="10"/>
      <c r="C133" s="9"/>
      <c r="D133" s="22"/>
      <c r="E133" s="22"/>
      <c r="F133" s="62"/>
      <c r="G133" s="13"/>
      <c r="H133" s="95"/>
    </row>
    <row r="134" spans="1:8">
      <c r="A134" s="66"/>
      <c r="B134" s="8"/>
      <c r="C134" s="23"/>
      <c r="D134" s="23"/>
      <c r="E134" s="23"/>
      <c r="F134" s="23"/>
      <c r="G134" s="23"/>
      <c r="H134" s="96"/>
    </row>
    <row r="135" spans="1:8" ht="15.6" customHeight="1">
      <c r="A135" s="66"/>
      <c r="B135" s="8"/>
      <c r="C135" s="18"/>
      <c r="D135" s="19"/>
      <c r="E135" s="19"/>
      <c r="F135" s="937" t="s">
        <v>16</v>
      </c>
      <c r="G135" s="942"/>
      <c r="H135" s="283" t="e">
        <f>SUM(H131:H134)</f>
        <v>#REF!</v>
      </c>
    </row>
    <row r="136" spans="1:8">
      <c r="A136" s="66"/>
      <c r="B136" s="10" t="s">
        <v>17</v>
      </c>
      <c r="C136" s="6" t="s">
        <v>18</v>
      </c>
      <c r="D136" s="7"/>
      <c r="E136" s="7"/>
      <c r="F136" s="7"/>
      <c r="G136" s="7"/>
      <c r="H136" s="277"/>
    </row>
    <row r="137" spans="1:8">
      <c r="A137" s="66"/>
      <c r="B137" s="10"/>
      <c r="C137" s="9"/>
      <c r="D137" s="22"/>
      <c r="E137" s="22"/>
      <c r="F137" s="22"/>
      <c r="G137" s="22"/>
      <c r="H137" s="95"/>
    </row>
    <row r="138" spans="1:8">
      <c r="A138" s="66"/>
      <c r="B138" s="105"/>
      <c r="C138" s="106" t="s">
        <v>109</v>
      </c>
      <c r="D138" s="75"/>
      <c r="E138" s="75" t="s">
        <v>110</v>
      </c>
      <c r="F138" s="75">
        <v>6.0000000000000001E-3</v>
      </c>
      <c r="G138" s="75"/>
      <c r="H138" s="278"/>
    </row>
    <row r="139" spans="1:8">
      <c r="A139" s="66"/>
      <c r="B139" s="8"/>
      <c r="C139" s="23"/>
      <c r="D139" s="23"/>
      <c r="E139" s="23"/>
      <c r="F139" s="23"/>
      <c r="G139" s="23"/>
      <c r="H139" s="96"/>
    </row>
    <row r="140" spans="1:8" ht="15.6" customHeight="1">
      <c r="A140" s="66"/>
      <c r="B140" s="8"/>
      <c r="C140" s="18"/>
      <c r="D140" s="19"/>
      <c r="E140" s="19"/>
      <c r="F140" s="937" t="s">
        <v>19</v>
      </c>
      <c r="G140" s="942"/>
      <c r="H140" s="282">
        <f>SUM(H136:H139)</f>
        <v>0</v>
      </c>
    </row>
    <row r="141" spans="1:8">
      <c r="A141" s="66"/>
      <c r="B141" s="25"/>
      <c r="C141" s="18"/>
      <c r="D141" s="19"/>
      <c r="E141" s="19"/>
      <c r="F141" s="19"/>
      <c r="G141" s="77"/>
      <c r="H141" s="282"/>
    </row>
    <row r="142" spans="1:8">
      <c r="A142" s="66"/>
      <c r="B142" s="27" t="s">
        <v>20</v>
      </c>
      <c r="C142" s="943" t="s">
        <v>21</v>
      </c>
      <c r="D142" s="939"/>
      <c r="E142" s="939"/>
      <c r="F142" s="939"/>
      <c r="G142" s="940"/>
      <c r="H142" s="282" t="e">
        <f>H140+H135+H130</f>
        <v>#REF!</v>
      </c>
    </row>
    <row r="143" spans="1:8">
      <c r="A143" s="66"/>
      <c r="B143" s="27" t="s">
        <v>22</v>
      </c>
      <c r="C143" s="943" t="s">
        <v>43</v>
      </c>
      <c r="D143" s="939"/>
      <c r="E143" s="940"/>
      <c r="F143" s="28">
        <v>0.05</v>
      </c>
      <c r="G143" s="29" t="s">
        <v>44</v>
      </c>
      <c r="H143" s="282" t="e">
        <f>H142*F143</f>
        <v>#REF!</v>
      </c>
    </row>
    <row r="144" spans="1:8" ht="15.6" customHeight="1">
      <c r="A144" s="66"/>
      <c r="B144" s="27" t="s">
        <v>24</v>
      </c>
      <c r="C144" s="944" t="s">
        <v>45</v>
      </c>
      <c r="D144" s="937"/>
      <c r="E144" s="937"/>
      <c r="F144" s="937"/>
      <c r="G144" s="942"/>
      <c r="H144" s="283" t="e">
        <f>H143+H142</f>
        <v>#REF!</v>
      </c>
    </row>
    <row r="147" spans="1:16">
      <c r="A147" s="67" t="s">
        <v>277</v>
      </c>
      <c r="C147" s="3" t="s">
        <v>707</v>
      </c>
      <c r="D147" s="32"/>
      <c r="E147" s="32"/>
      <c r="F147" s="32"/>
      <c r="G147" s="32"/>
      <c r="H147" s="32"/>
    </row>
    <row r="148" spans="1:16" ht="31.5">
      <c r="A148" s="66"/>
      <c r="B148" s="68" t="s">
        <v>0</v>
      </c>
      <c r="C148" s="68" t="s">
        <v>1</v>
      </c>
      <c r="D148" s="68" t="s">
        <v>2</v>
      </c>
      <c r="E148" s="68" t="s">
        <v>3</v>
      </c>
      <c r="F148" s="68" t="s">
        <v>4</v>
      </c>
      <c r="G148" s="69" t="s">
        <v>321</v>
      </c>
      <c r="H148" s="69" t="s">
        <v>322</v>
      </c>
    </row>
    <row r="149" spans="1:16">
      <c r="A149" s="66"/>
      <c r="B149" s="5" t="s">
        <v>5</v>
      </c>
      <c r="C149" s="6" t="s">
        <v>6</v>
      </c>
      <c r="D149" s="7"/>
      <c r="E149" s="7"/>
      <c r="F149" s="7"/>
      <c r="G149" s="7"/>
      <c r="H149" s="7"/>
    </row>
    <row r="150" spans="1:16">
      <c r="A150" s="66"/>
      <c r="B150" s="8"/>
      <c r="C150" s="9" t="s">
        <v>7</v>
      </c>
      <c r="D150" s="10" t="s">
        <v>8</v>
      </c>
      <c r="E150" s="10" t="s">
        <v>9</v>
      </c>
      <c r="F150" s="11">
        <v>9.4E-2</v>
      </c>
      <c r="G150" s="86">
        <f>'BAHAN+UPAH'!$F$65</f>
        <v>85000</v>
      </c>
      <c r="H150" s="95">
        <f>G150*F150</f>
        <v>7990</v>
      </c>
    </row>
    <row r="151" spans="1:16">
      <c r="A151" s="66"/>
      <c r="B151" s="8"/>
      <c r="C151" s="9" t="s">
        <v>107</v>
      </c>
      <c r="D151" s="10" t="s">
        <v>200</v>
      </c>
      <c r="E151" s="10" t="s">
        <v>9</v>
      </c>
      <c r="F151" s="11">
        <v>4.7E-2</v>
      </c>
      <c r="G151" s="95" t="e">
        <f>'BAHAN+UPAH'!#REF!</f>
        <v>#REF!</v>
      </c>
      <c r="H151" s="95" t="e">
        <f>G151*F151</f>
        <v>#REF!</v>
      </c>
    </row>
    <row r="152" spans="1:16">
      <c r="A152" s="66"/>
      <c r="B152" s="8"/>
      <c r="C152" s="9" t="s">
        <v>10</v>
      </c>
      <c r="D152" s="10" t="s">
        <v>25</v>
      </c>
      <c r="E152" s="10" t="s">
        <v>9</v>
      </c>
      <c r="F152" s="11">
        <v>8.9999999999999993E-3</v>
      </c>
      <c r="G152" s="87">
        <f>'BAHAN+UPAH'!$F$70</f>
        <v>140000</v>
      </c>
      <c r="H152" s="95">
        <f>G152*F152</f>
        <v>1260</v>
      </c>
    </row>
    <row r="153" spans="1:16">
      <c r="A153" s="66"/>
      <c r="B153" s="8"/>
      <c r="C153" s="71"/>
      <c r="D153" s="14"/>
      <c r="E153" s="14"/>
      <c r="F153" s="15"/>
      <c r="G153" s="16"/>
      <c r="H153" s="96"/>
    </row>
    <row r="154" spans="1:16">
      <c r="A154" s="66"/>
      <c r="B154" s="8"/>
      <c r="C154" s="18"/>
      <c r="D154" s="19"/>
      <c r="E154" s="19"/>
      <c r="F154" s="937" t="s">
        <v>12</v>
      </c>
      <c r="G154" s="942"/>
      <c r="H154" s="283" t="e">
        <f>SUM(H150:H153)</f>
        <v>#REF!</v>
      </c>
    </row>
    <row r="155" spans="1:16">
      <c r="A155" s="66"/>
      <c r="B155" s="10" t="s">
        <v>13</v>
      </c>
      <c r="C155" s="6" t="s">
        <v>14</v>
      </c>
      <c r="D155" s="7"/>
      <c r="E155" s="7"/>
      <c r="F155" s="7"/>
      <c r="G155" s="7"/>
      <c r="H155" s="277"/>
    </row>
    <row r="156" spans="1:16" s="1" customFormat="1">
      <c r="A156" s="66"/>
      <c r="B156" s="10"/>
      <c r="C156" s="9" t="s">
        <v>111</v>
      </c>
      <c r="D156" s="22"/>
      <c r="E156" s="22" t="s">
        <v>67</v>
      </c>
      <c r="F156" s="62">
        <v>1</v>
      </c>
      <c r="G156" s="13" t="e">
        <f>'BAHAN+UPAH'!#REF!</f>
        <v>#REF!</v>
      </c>
      <c r="H156" s="95" t="e">
        <f>G156*F156</f>
        <v>#REF!</v>
      </c>
      <c r="I156" s="4"/>
      <c r="J156" s="4"/>
      <c r="K156" s="4"/>
      <c r="L156" s="4"/>
      <c r="M156" s="4"/>
      <c r="N156" s="4"/>
      <c r="O156" s="4"/>
      <c r="P156" s="4"/>
    </row>
    <row r="157" spans="1:16" s="1" customFormat="1">
      <c r="A157" s="66"/>
      <c r="B157" s="10"/>
      <c r="C157" s="9"/>
      <c r="D157" s="22"/>
      <c r="E157" s="22"/>
      <c r="F157" s="62"/>
      <c r="G157" s="13"/>
      <c r="H157" s="95"/>
      <c r="I157" s="4"/>
      <c r="J157" s="4"/>
      <c r="K157" s="4"/>
      <c r="L157" s="4"/>
      <c r="M157" s="4"/>
      <c r="N157" s="4"/>
      <c r="O157" s="4"/>
      <c r="P157" s="4"/>
    </row>
    <row r="158" spans="1:16" s="1" customFormat="1">
      <c r="A158" s="66"/>
      <c r="B158" s="8"/>
      <c r="C158" s="23"/>
      <c r="D158" s="23"/>
      <c r="E158" s="23"/>
      <c r="F158" s="23"/>
      <c r="G158" s="23"/>
      <c r="H158" s="96"/>
      <c r="I158" s="4"/>
      <c r="J158" s="4"/>
      <c r="K158" s="4"/>
      <c r="L158" s="4"/>
      <c r="M158" s="4"/>
      <c r="N158" s="4"/>
      <c r="O158" s="4"/>
      <c r="P158" s="4"/>
    </row>
    <row r="159" spans="1:16" s="1" customFormat="1">
      <c r="A159" s="66"/>
      <c r="B159" s="8"/>
      <c r="C159" s="18"/>
      <c r="D159" s="19"/>
      <c r="E159" s="19"/>
      <c r="F159" s="937" t="s">
        <v>16</v>
      </c>
      <c r="G159" s="942"/>
      <c r="H159" s="283" t="e">
        <f>SUM(H155:H158)</f>
        <v>#REF!</v>
      </c>
      <c r="I159" s="4"/>
      <c r="J159" s="4"/>
      <c r="K159" s="4"/>
      <c r="L159" s="4"/>
      <c r="M159" s="4"/>
      <c r="N159" s="4"/>
      <c r="O159" s="4"/>
      <c r="P159" s="4"/>
    </row>
    <row r="160" spans="1:16" s="1" customFormat="1">
      <c r="A160" s="66"/>
      <c r="B160" s="10" t="s">
        <v>17</v>
      </c>
      <c r="C160" s="6" t="s">
        <v>18</v>
      </c>
      <c r="D160" s="7"/>
      <c r="E160" s="7"/>
      <c r="F160" s="7"/>
      <c r="G160" s="7"/>
      <c r="H160" s="277"/>
      <c r="I160" s="4"/>
      <c r="J160" s="4"/>
      <c r="K160" s="4"/>
      <c r="L160" s="4"/>
      <c r="M160" s="4"/>
      <c r="N160" s="4"/>
      <c r="O160" s="4"/>
      <c r="P160" s="4"/>
    </row>
    <row r="161" spans="1:16" s="1" customFormat="1">
      <c r="A161" s="66"/>
      <c r="B161" s="10"/>
      <c r="C161" s="9"/>
      <c r="D161" s="22"/>
      <c r="E161" s="22"/>
      <c r="F161" s="22"/>
      <c r="G161" s="22"/>
      <c r="H161" s="95"/>
      <c r="I161" s="4"/>
      <c r="J161" s="4"/>
      <c r="K161" s="4"/>
      <c r="L161" s="4"/>
      <c r="M161" s="4"/>
      <c r="N161" s="4"/>
      <c r="O161" s="4"/>
      <c r="P161" s="4"/>
    </row>
    <row r="162" spans="1:16" s="1" customFormat="1" ht="31.5">
      <c r="A162" s="66"/>
      <c r="B162" s="105"/>
      <c r="C162" s="74" t="s">
        <v>109</v>
      </c>
      <c r="D162" s="75"/>
      <c r="E162" s="75" t="s">
        <v>110</v>
      </c>
      <c r="F162" s="75">
        <v>8.0000000000000002E-3</v>
      </c>
      <c r="G162" s="75"/>
      <c r="H162" s="278"/>
      <c r="I162" s="4"/>
      <c r="J162" s="4"/>
      <c r="K162" s="4"/>
      <c r="L162" s="4"/>
      <c r="M162" s="4"/>
      <c r="N162" s="4"/>
      <c r="O162" s="4"/>
      <c r="P162" s="4"/>
    </row>
    <row r="163" spans="1:16" s="1" customFormat="1">
      <c r="A163" s="66"/>
      <c r="B163" s="8"/>
      <c r="C163" s="23"/>
      <c r="D163" s="23"/>
      <c r="E163" s="23"/>
      <c r="F163" s="23"/>
      <c r="G163" s="23"/>
      <c r="H163" s="96"/>
      <c r="I163" s="4"/>
      <c r="J163" s="4"/>
      <c r="K163" s="4"/>
      <c r="L163" s="4"/>
      <c r="M163" s="4"/>
      <c r="N163" s="4"/>
      <c r="O163" s="4"/>
      <c r="P163" s="4"/>
    </row>
    <row r="164" spans="1:16" s="1" customFormat="1">
      <c r="A164" s="66"/>
      <c r="B164" s="8"/>
      <c r="C164" s="18"/>
      <c r="D164" s="19"/>
      <c r="E164" s="19"/>
      <c r="F164" s="937" t="s">
        <v>19</v>
      </c>
      <c r="G164" s="942"/>
      <c r="H164" s="282">
        <f>SUM(H160:H163)</f>
        <v>0</v>
      </c>
      <c r="I164" s="4"/>
      <c r="J164" s="4"/>
      <c r="K164" s="4"/>
      <c r="L164" s="4"/>
      <c r="M164" s="4"/>
      <c r="N164" s="4"/>
      <c r="O164" s="4"/>
      <c r="P164" s="4"/>
    </row>
    <row r="165" spans="1:16" s="1" customFormat="1">
      <c r="A165" s="66"/>
      <c r="B165" s="25"/>
      <c r="C165" s="18"/>
      <c r="D165" s="19"/>
      <c r="E165" s="19"/>
      <c r="F165" s="19"/>
      <c r="G165" s="77"/>
      <c r="H165" s="282"/>
      <c r="I165" s="4"/>
      <c r="J165" s="4"/>
      <c r="K165" s="4"/>
      <c r="L165" s="4"/>
      <c r="M165" s="4"/>
      <c r="N165" s="4"/>
      <c r="O165" s="4"/>
      <c r="P165" s="4"/>
    </row>
    <row r="166" spans="1:16" s="1" customFormat="1">
      <c r="A166" s="66"/>
      <c r="B166" s="27" t="s">
        <v>20</v>
      </c>
      <c r="C166" s="943" t="s">
        <v>21</v>
      </c>
      <c r="D166" s="939"/>
      <c r="E166" s="939"/>
      <c r="F166" s="939"/>
      <c r="G166" s="940"/>
      <c r="H166" s="282" t="e">
        <f>H164+H159+H154</f>
        <v>#REF!</v>
      </c>
      <c r="I166" s="4"/>
      <c r="J166" s="4"/>
      <c r="K166" s="4"/>
      <c r="L166" s="4"/>
      <c r="M166" s="4"/>
      <c r="N166" s="4"/>
      <c r="O166" s="4"/>
      <c r="P166" s="4"/>
    </row>
    <row r="167" spans="1:16" s="1" customFormat="1">
      <c r="A167" s="66"/>
      <c r="B167" s="27" t="s">
        <v>22</v>
      </c>
      <c r="C167" s="943" t="s">
        <v>43</v>
      </c>
      <c r="D167" s="939"/>
      <c r="E167" s="940"/>
      <c r="F167" s="28">
        <v>0.05</v>
      </c>
      <c r="G167" s="29" t="s">
        <v>44</v>
      </c>
      <c r="H167" s="282" t="e">
        <f>H166*F167</f>
        <v>#REF!</v>
      </c>
      <c r="I167" s="4"/>
      <c r="J167" s="4"/>
      <c r="K167" s="4"/>
      <c r="L167" s="4"/>
      <c r="M167" s="4"/>
      <c r="N167" s="4"/>
      <c r="O167" s="4"/>
      <c r="P167" s="4"/>
    </row>
    <row r="168" spans="1:16" s="1" customFormat="1">
      <c r="A168" s="66"/>
      <c r="B168" s="27" t="s">
        <v>24</v>
      </c>
      <c r="C168" s="944" t="s">
        <v>45</v>
      </c>
      <c r="D168" s="937"/>
      <c r="E168" s="937"/>
      <c r="F168" s="937"/>
      <c r="G168" s="942"/>
      <c r="H168" s="283" t="e">
        <f>H167+H166</f>
        <v>#REF!</v>
      </c>
      <c r="I168" s="4"/>
      <c r="J168" s="4"/>
      <c r="K168" s="4"/>
      <c r="L168" s="4"/>
      <c r="M168" s="4"/>
      <c r="N168" s="4"/>
      <c r="O168" s="4"/>
      <c r="P168" s="4"/>
    </row>
    <row r="169" spans="1:16" s="1" customForma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 s="1" customForma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s="1" customFormat="1">
      <c r="A171" s="3" t="s">
        <v>278</v>
      </c>
      <c r="B171" s="4"/>
      <c r="C171" s="3" t="s">
        <v>708</v>
      </c>
      <c r="D171" s="32"/>
      <c r="E171" s="32"/>
      <c r="F171" s="32"/>
      <c r="G171" s="32"/>
      <c r="H171" s="32"/>
      <c r="I171" s="4"/>
      <c r="J171" s="4"/>
      <c r="K171" s="4"/>
      <c r="L171" s="4"/>
      <c r="M171" s="4"/>
      <c r="N171" s="4"/>
      <c r="O171" s="4"/>
      <c r="P171" s="4"/>
    </row>
    <row r="172" spans="1:16" s="1" customFormat="1" ht="31.5">
      <c r="A172" s="4"/>
      <c r="B172" s="68" t="s">
        <v>0</v>
      </c>
      <c r="C172" s="68" t="s">
        <v>1</v>
      </c>
      <c r="D172" s="68" t="s">
        <v>2</v>
      </c>
      <c r="E172" s="68" t="s">
        <v>3</v>
      </c>
      <c r="F172" s="68" t="s">
        <v>4</v>
      </c>
      <c r="G172" s="69" t="s">
        <v>321</v>
      </c>
      <c r="H172" s="69" t="s">
        <v>322</v>
      </c>
      <c r="I172" s="4"/>
      <c r="J172" s="4"/>
      <c r="K172" s="4"/>
      <c r="L172" s="4"/>
      <c r="M172" s="4"/>
      <c r="N172" s="4"/>
      <c r="O172" s="4"/>
      <c r="P172" s="4"/>
    </row>
    <row r="173" spans="1:16" s="1" customFormat="1">
      <c r="A173" s="4"/>
      <c r="B173" s="5" t="s">
        <v>5</v>
      </c>
      <c r="C173" s="6" t="s">
        <v>6</v>
      </c>
      <c r="D173" s="7"/>
      <c r="E173" s="7"/>
      <c r="F173" s="7"/>
      <c r="G173" s="7"/>
      <c r="H173" s="7"/>
      <c r="I173" s="4"/>
      <c r="J173" s="4"/>
      <c r="K173" s="4"/>
      <c r="L173" s="4"/>
      <c r="M173" s="4"/>
      <c r="N173" s="4"/>
      <c r="O173" s="4"/>
      <c r="P173" s="4"/>
    </row>
    <row r="174" spans="1:16" s="1" customFormat="1">
      <c r="A174" s="4"/>
      <c r="B174" s="8"/>
      <c r="C174" s="33" t="s">
        <v>7</v>
      </c>
      <c r="D174" s="10" t="s">
        <v>8</v>
      </c>
      <c r="E174" s="35" t="s">
        <v>9</v>
      </c>
      <c r="F174" s="36">
        <v>0.105</v>
      </c>
      <c r="G174" s="86">
        <f>'BAHAN+UPAH'!$F$65</f>
        <v>85000</v>
      </c>
      <c r="H174" s="276">
        <f>G174*F174</f>
        <v>8925</v>
      </c>
      <c r="I174" s="4"/>
      <c r="J174" s="4"/>
      <c r="K174" s="4"/>
      <c r="L174" s="4"/>
      <c r="M174" s="4"/>
      <c r="N174" s="4"/>
      <c r="O174" s="4"/>
      <c r="P174" s="4"/>
    </row>
    <row r="175" spans="1:16" s="1" customFormat="1">
      <c r="A175" s="4"/>
      <c r="B175" s="8"/>
      <c r="C175" s="33" t="s">
        <v>107</v>
      </c>
      <c r="D175" s="10" t="s">
        <v>200</v>
      </c>
      <c r="E175" s="35" t="s">
        <v>9</v>
      </c>
      <c r="F175" s="36">
        <v>5.2999999999999999E-2</v>
      </c>
      <c r="G175" s="95" t="e">
        <f>'BAHAN+UPAH'!#REF!</f>
        <v>#REF!</v>
      </c>
      <c r="H175" s="276" t="e">
        <f>G175*F175</f>
        <v>#REF!</v>
      </c>
      <c r="I175" s="4"/>
      <c r="J175" s="4"/>
      <c r="K175" s="4"/>
      <c r="L175" s="4"/>
      <c r="M175" s="4"/>
      <c r="N175" s="4"/>
      <c r="O175" s="4"/>
      <c r="P175" s="4"/>
    </row>
    <row r="176" spans="1:16" s="1" customFormat="1">
      <c r="A176" s="4"/>
      <c r="B176" s="8"/>
      <c r="C176" s="38" t="s">
        <v>10</v>
      </c>
      <c r="D176" s="10" t="s">
        <v>25</v>
      </c>
      <c r="E176" s="39" t="s">
        <v>9</v>
      </c>
      <c r="F176" s="40">
        <v>1.0999999999999999E-2</v>
      </c>
      <c r="G176" s="87">
        <f>'BAHAN+UPAH'!$F$70</f>
        <v>140000</v>
      </c>
      <c r="H176" s="276">
        <f>G176*F176</f>
        <v>1540</v>
      </c>
      <c r="I176" s="4"/>
      <c r="J176" s="4"/>
      <c r="K176" s="4"/>
      <c r="L176" s="4"/>
      <c r="M176" s="4"/>
      <c r="N176" s="4"/>
      <c r="O176" s="4"/>
      <c r="P176" s="4"/>
    </row>
    <row r="177" spans="1:16">
      <c r="B177" s="8"/>
      <c r="C177" s="41"/>
      <c r="D177" s="42"/>
      <c r="E177" s="42"/>
      <c r="F177" s="43"/>
      <c r="G177" s="44"/>
      <c r="H177" s="284"/>
    </row>
    <row r="178" spans="1:16">
      <c r="B178" s="8"/>
      <c r="C178" s="18"/>
      <c r="D178" s="19"/>
      <c r="E178" s="19"/>
      <c r="F178" s="937" t="s">
        <v>12</v>
      </c>
      <c r="G178" s="942"/>
      <c r="H178" s="283" t="e">
        <f>SUM(H174:H177)</f>
        <v>#REF!</v>
      </c>
    </row>
    <row r="179" spans="1:16" s="1" customFormat="1">
      <c r="A179" s="4"/>
      <c r="B179" s="10" t="s">
        <v>13</v>
      </c>
      <c r="C179" s="46" t="s">
        <v>14</v>
      </c>
      <c r="D179" s="47"/>
      <c r="E179" s="47"/>
      <c r="F179" s="47"/>
      <c r="G179" s="47"/>
      <c r="H179" s="285"/>
      <c r="I179" s="4"/>
      <c r="J179" s="4"/>
      <c r="K179" s="4"/>
      <c r="L179" s="4"/>
      <c r="M179" s="4"/>
      <c r="N179" s="4"/>
      <c r="O179" s="4"/>
      <c r="P179" s="4"/>
    </row>
    <row r="180" spans="1:16" s="1" customFormat="1">
      <c r="A180" s="4"/>
      <c r="B180" s="10"/>
      <c r="C180" s="49" t="s">
        <v>112</v>
      </c>
      <c r="D180" s="50"/>
      <c r="E180" s="56" t="s">
        <v>67</v>
      </c>
      <c r="F180" s="52">
        <v>1</v>
      </c>
      <c r="G180" s="51" t="e">
        <f>'BAHAN+UPAH'!#REF!</f>
        <v>#REF!</v>
      </c>
      <c r="H180" s="276" t="e">
        <f>G180*F180</f>
        <v>#REF!</v>
      </c>
      <c r="I180" s="4"/>
      <c r="J180" s="4"/>
      <c r="K180" s="4"/>
      <c r="L180" s="4"/>
      <c r="M180" s="4"/>
      <c r="N180" s="4"/>
      <c r="O180" s="4"/>
      <c r="P180" s="4"/>
    </row>
    <row r="181" spans="1:16" s="1" customFormat="1">
      <c r="A181" s="4"/>
      <c r="B181" s="10"/>
      <c r="C181" s="33"/>
      <c r="D181" s="34"/>
      <c r="E181" s="57"/>
      <c r="F181" s="34"/>
      <c r="G181" s="34"/>
      <c r="H181" s="276"/>
      <c r="I181" s="4"/>
      <c r="J181" s="4"/>
      <c r="K181" s="4"/>
      <c r="L181" s="4"/>
      <c r="M181" s="4"/>
      <c r="N181" s="4"/>
      <c r="O181" s="4"/>
      <c r="P181" s="4"/>
    </row>
    <row r="182" spans="1:16" s="1" customFormat="1">
      <c r="A182" s="4"/>
      <c r="B182" s="8"/>
      <c r="C182" s="53"/>
      <c r="D182" s="53"/>
      <c r="E182" s="103"/>
      <c r="F182" s="53"/>
      <c r="G182" s="53"/>
      <c r="H182" s="284"/>
      <c r="I182" s="4"/>
      <c r="J182" s="4"/>
      <c r="K182" s="4"/>
      <c r="L182" s="4"/>
      <c r="M182" s="4"/>
      <c r="N182" s="4"/>
      <c r="O182" s="4"/>
      <c r="P182" s="4"/>
    </row>
    <row r="183" spans="1:16" s="1" customFormat="1">
      <c r="A183" s="4"/>
      <c r="B183" s="8"/>
      <c r="C183" s="18"/>
      <c r="D183" s="19"/>
      <c r="E183" s="107"/>
      <c r="F183" s="937" t="s">
        <v>16</v>
      </c>
      <c r="G183" s="942"/>
      <c r="H183" s="283" t="e">
        <f>SUM(H179:H182)</f>
        <v>#REF!</v>
      </c>
      <c r="I183" s="4"/>
      <c r="J183" s="4"/>
      <c r="K183" s="4"/>
      <c r="L183" s="4"/>
      <c r="M183" s="4"/>
      <c r="N183" s="4"/>
      <c r="O183" s="4"/>
      <c r="P183" s="4"/>
    </row>
    <row r="184" spans="1:16" s="1" customFormat="1">
      <c r="A184" s="4"/>
      <c r="B184" s="10" t="s">
        <v>17</v>
      </c>
      <c r="C184" s="46" t="s">
        <v>18</v>
      </c>
      <c r="D184" s="47"/>
      <c r="E184" s="286"/>
      <c r="F184" s="47"/>
      <c r="G184" s="47"/>
      <c r="H184" s="285"/>
      <c r="I184" s="4"/>
      <c r="J184" s="4"/>
      <c r="K184" s="4"/>
      <c r="L184" s="4"/>
      <c r="M184" s="4"/>
      <c r="N184" s="4"/>
      <c r="O184" s="4"/>
      <c r="P184" s="4"/>
    </row>
    <row r="185" spans="1:16" s="1" customFormat="1">
      <c r="A185" s="4"/>
      <c r="B185" s="10"/>
      <c r="C185" s="33"/>
      <c r="D185" s="34"/>
      <c r="E185" s="57"/>
      <c r="F185" s="34"/>
      <c r="G185" s="34"/>
      <c r="H185" s="276"/>
      <c r="I185" s="4"/>
      <c r="J185" s="4"/>
      <c r="K185" s="4"/>
      <c r="L185" s="4"/>
      <c r="M185" s="4"/>
      <c r="N185" s="4"/>
      <c r="O185" s="4"/>
      <c r="P185" s="4"/>
    </row>
    <row r="186" spans="1:16" s="1" customFormat="1">
      <c r="A186" s="4"/>
      <c r="B186" s="10"/>
      <c r="C186" s="65" t="s">
        <v>438</v>
      </c>
      <c r="D186" s="34"/>
      <c r="E186" s="57" t="s">
        <v>110</v>
      </c>
      <c r="F186" s="57">
        <v>0.01</v>
      </c>
      <c r="G186" s="34"/>
      <c r="H186" s="276"/>
      <c r="I186" s="4"/>
      <c r="J186" s="4"/>
      <c r="K186" s="4"/>
      <c r="L186" s="4"/>
      <c r="M186" s="4"/>
      <c r="N186" s="4"/>
      <c r="O186" s="4"/>
      <c r="P186" s="4"/>
    </row>
    <row r="187" spans="1:16" s="1" customFormat="1">
      <c r="A187" s="4"/>
      <c r="B187" s="8"/>
      <c r="C187" s="53"/>
      <c r="D187" s="53"/>
      <c r="E187" s="103"/>
      <c r="F187" s="53"/>
      <c r="G187" s="53"/>
      <c r="H187" s="284"/>
      <c r="I187" s="4"/>
      <c r="J187" s="4"/>
      <c r="K187" s="4"/>
      <c r="L187" s="4"/>
      <c r="M187" s="4"/>
      <c r="N187" s="4"/>
      <c r="O187" s="4"/>
      <c r="P187" s="4"/>
    </row>
    <row r="188" spans="1:16" s="1" customFormat="1">
      <c r="A188" s="4"/>
      <c r="B188" s="8"/>
      <c r="C188" s="18"/>
      <c r="D188" s="19"/>
      <c r="E188" s="19"/>
      <c r="F188" s="937" t="s">
        <v>19</v>
      </c>
      <c r="G188" s="942"/>
      <c r="H188" s="282">
        <f>SUM(H184:H187)</f>
        <v>0</v>
      </c>
      <c r="I188" s="4"/>
      <c r="J188" s="4"/>
      <c r="K188" s="4"/>
      <c r="L188" s="4"/>
      <c r="M188" s="4"/>
      <c r="N188" s="4"/>
      <c r="O188" s="4"/>
      <c r="P188" s="4"/>
    </row>
    <row r="189" spans="1:16" s="1" customFormat="1">
      <c r="A189" s="4"/>
      <c r="B189" s="25"/>
      <c r="C189" s="26"/>
      <c r="D189" s="26"/>
      <c r="E189" s="26"/>
      <c r="F189" s="26"/>
      <c r="G189" s="26"/>
      <c r="H189" s="282"/>
      <c r="I189" s="4"/>
      <c r="J189" s="4"/>
      <c r="K189" s="4"/>
      <c r="L189" s="4"/>
      <c r="M189" s="4"/>
      <c r="N189" s="4"/>
      <c r="O189" s="4"/>
      <c r="P189" s="4"/>
    </row>
    <row r="190" spans="1:16" s="1" customFormat="1">
      <c r="A190" s="4"/>
      <c r="B190" s="27" t="s">
        <v>20</v>
      </c>
      <c r="C190" s="943" t="s">
        <v>21</v>
      </c>
      <c r="D190" s="939"/>
      <c r="E190" s="939"/>
      <c r="F190" s="939"/>
      <c r="G190" s="940"/>
      <c r="H190" s="282" t="e">
        <f>H188+H183+H178</f>
        <v>#REF!</v>
      </c>
      <c r="I190" s="4"/>
      <c r="J190" s="4"/>
      <c r="K190" s="4"/>
      <c r="L190" s="4"/>
      <c r="M190" s="4"/>
      <c r="N190" s="4"/>
      <c r="O190" s="4"/>
      <c r="P190" s="4"/>
    </row>
    <row r="191" spans="1:16" s="1" customFormat="1">
      <c r="A191" s="4"/>
      <c r="B191" s="27" t="s">
        <v>22</v>
      </c>
      <c r="C191" s="943" t="s">
        <v>43</v>
      </c>
      <c r="D191" s="939"/>
      <c r="E191" s="940"/>
      <c r="F191" s="28">
        <v>0.05</v>
      </c>
      <c r="G191" s="29" t="s">
        <v>44</v>
      </c>
      <c r="H191" s="282" t="e">
        <f>H190*F191</f>
        <v>#REF!</v>
      </c>
      <c r="I191" s="4"/>
      <c r="J191" s="4"/>
      <c r="K191" s="4"/>
      <c r="L191" s="4"/>
      <c r="M191" s="4"/>
      <c r="N191" s="4"/>
      <c r="O191" s="4"/>
      <c r="P191" s="4"/>
    </row>
    <row r="192" spans="1:16" s="1" customFormat="1">
      <c r="A192" s="4"/>
      <c r="B192" s="27" t="s">
        <v>24</v>
      </c>
      <c r="C192" s="944" t="s">
        <v>45</v>
      </c>
      <c r="D192" s="937"/>
      <c r="E192" s="937"/>
      <c r="F192" s="937"/>
      <c r="G192" s="942"/>
      <c r="H192" s="283" t="e">
        <f>H191+H190</f>
        <v>#REF!</v>
      </c>
      <c r="I192" s="4"/>
      <c r="J192" s="4"/>
      <c r="K192" s="4"/>
      <c r="L192" s="4"/>
      <c r="M192" s="4"/>
      <c r="N192" s="4"/>
      <c r="O192" s="4"/>
      <c r="P192" s="4"/>
    </row>
    <row r="193" spans="1:16" s="1" customForma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 s="1" customForma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s="1" customFormat="1">
      <c r="A195" s="3" t="s">
        <v>280</v>
      </c>
      <c r="B195" s="4"/>
      <c r="C195" s="3" t="s">
        <v>709</v>
      </c>
      <c r="D195" s="32"/>
      <c r="E195" s="32"/>
      <c r="F195" s="32"/>
      <c r="G195" s="32"/>
      <c r="H195" s="32"/>
      <c r="I195" s="4"/>
      <c r="J195" s="4"/>
      <c r="K195" s="4"/>
      <c r="L195" s="4"/>
      <c r="M195" s="4"/>
      <c r="N195" s="4"/>
      <c r="O195" s="4"/>
      <c r="P195" s="4"/>
    </row>
    <row r="196" spans="1:16" s="1" customFormat="1" ht="31.5">
      <c r="A196" s="4"/>
      <c r="B196" s="68" t="s">
        <v>0</v>
      </c>
      <c r="C196" s="68" t="s">
        <v>1</v>
      </c>
      <c r="D196" s="68" t="s">
        <v>2</v>
      </c>
      <c r="E196" s="68" t="s">
        <v>3</v>
      </c>
      <c r="F196" s="68" t="s">
        <v>4</v>
      </c>
      <c r="G196" s="69" t="s">
        <v>321</v>
      </c>
      <c r="H196" s="69" t="s">
        <v>322</v>
      </c>
      <c r="I196" s="4"/>
      <c r="J196" s="4"/>
      <c r="K196" s="4"/>
      <c r="L196" s="4"/>
      <c r="M196" s="4"/>
      <c r="N196" s="4"/>
      <c r="O196" s="4"/>
      <c r="P196" s="4"/>
    </row>
    <row r="197" spans="1:16" s="1" customFormat="1">
      <c r="A197" s="4"/>
      <c r="B197" s="5" t="s">
        <v>5</v>
      </c>
      <c r="C197" s="6" t="s">
        <v>6</v>
      </c>
      <c r="D197" s="7"/>
      <c r="E197" s="7"/>
      <c r="F197" s="7"/>
      <c r="G197" s="7"/>
      <c r="H197" s="7"/>
      <c r="I197" s="4"/>
      <c r="J197" s="4"/>
      <c r="K197" s="4"/>
      <c r="L197" s="4"/>
      <c r="M197" s="4"/>
      <c r="N197" s="4"/>
      <c r="O197" s="4"/>
      <c r="P197" s="4"/>
    </row>
    <row r="198" spans="1:16" s="1" customFormat="1">
      <c r="A198" s="4"/>
      <c r="B198" s="8"/>
      <c r="C198" s="33" t="s">
        <v>7</v>
      </c>
      <c r="D198" s="10" t="s">
        <v>8</v>
      </c>
      <c r="E198" s="35" t="s">
        <v>9</v>
      </c>
      <c r="F198" s="36">
        <v>0.11799999999999999</v>
      </c>
      <c r="G198" s="86">
        <f>'BAHAN+UPAH'!$F$65</f>
        <v>85000</v>
      </c>
      <c r="H198" s="276">
        <f>G198*F198</f>
        <v>10030</v>
      </c>
      <c r="I198" s="4"/>
      <c r="J198" s="4"/>
      <c r="K198" s="4"/>
      <c r="L198" s="4"/>
      <c r="M198" s="4"/>
      <c r="N198" s="4"/>
      <c r="O198" s="4"/>
      <c r="P198" s="4"/>
    </row>
    <row r="199" spans="1:16" s="1" customFormat="1">
      <c r="A199" s="4"/>
      <c r="B199" s="8"/>
      <c r="C199" s="33" t="s">
        <v>113</v>
      </c>
      <c r="D199" s="10" t="s">
        <v>200</v>
      </c>
      <c r="E199" s="35" t="s">
        <v>9</v>
      </c>
      <c r="F199" s="36">
        <v>5.8999999999999997E-2</v>
      </c>
      <c r="G199" s="95" t="e">
        <f>'BAHAN+UPAH'!#REF!</f>
        <v>#REF!</v>
      </c>
      <c r="H199" s="276" t="e">
        <f>G199*F199</f>
        <v>#REF!</v>
      </c>
      <c r="I199" s="4"/>
      <c r="J199" s="4"/>
      <c r="K199" s="4"/>
      <c r="L199" s="4"/>
      <c r="M199" s="4"/>
      <c r="N199" s="4"/>
      <c r="O199" s="4"/>
      <c r="P199" s="4"/>
    </row>
    <row r="200" spans="1:16" s="1" customFormat="1">
      <c r="A200" s="4"/>
      <c r="B200" s="8"/>
      <c r="C200" s="38" t="s">
        <v>10</v>
      </c>
      <c r="D200" s="10" t="s">
        <v>25</v>
      </c>
      <c r="E200" s="39" t="s">
        <v>9</v>
      </c>
      <c r="F200" s="40">
        <v>1.2E-2</v>
      </c>
      <c r="G200" s="87">
        <f>'BAHAN+UPAH'!$F$70</f>
        <v>140000</v>
      </c>
      <c r="H200" s="276">
        <f>G200*F200</f>
        <v>1680</v>
      </c>
      <c r="I200" s="4"/>
      <c r="J200" s="4"/>
      <c r="K200" s="4"/>
      <c r="L200" s="4"/>
      <c r="M200" s="4"/>
      <c r="N200" s="4"/>
      <c r="O200" s="4"/>
      <c r="P200" s="4"/>
    </row>
    <row r="201" spans="1:16" s="1" customFormat="1">
      <c r="A201" s="4"/>
      <c r="B201" s="8"/>
      <c r="C201" s="41"/>
      <c r="D201" s="42"/>
      <c r="E201" s="42"/>
      <c r="F201" s="43"/>
      <c r="G201" s="44"/>
      <c r="H201" s="284"/>
      <c r="I201" s="4"/>
      <c r="J201" s="4"/>
      <c r="K201" s="4"/>
      <c r="L201" s="4"/>
      <c r="M201" s="4"/>
      <c r="N201" s="4"/>
      <c r="O201" s="4"/>
      <c r="P201" s="4"/>
    </row>
    <row r="202" spans="1:16">
      <c r="B202" s="8"/>
      <c r="C202" s="18"/>
      <c r="D202" s="19"/>
      <c r="E202" s="19"/>
      <c r="F202" s="937" t="s">
        <v>12</v>
      </c>
      <c r="G202" s="942"/>
      <c r="H202" s="283" t="e">
        <f>SUM(H198:H201)</f>
        <v>#REF!</v>
      </c>
    </row>
    <row r="203" spans="1:16">
      <c r="B203" s="10" t="s">
        <v>13</v>
      </c>
      <c r="C203" s="46" t="s">
        <v>14</v>
      </c>
      <c r="D203" s="47"/>
      <c r="E203" s="47"/>
      <c r="F203" s="47"/>
      <c r="G203" s="47"/>
      <c r="H203" s="285"/>
    </row>
    <row r="204" spans="1:16" s="1" customFormat="1">
      <c r="A204" s="4"/>
      <c r="B204" s="10"/>
      <c r="C204" s="64" t="s">
        <v>279</v>
      </c>
      <c r="D204" s="50"/>
      <c r="E204" s="56" t="s">
        <v>67</v>
      </c>
      <c r="F204" s="52">
        <v>1</v>
      </c>
      <c r="G204" s="51" t="e">
        <f>'BAHAN+UPAH'!#REF!</f>
        <v>#REF!</v>
      </c>
      <c r="H204" s="276" t="e">
        <f>G204*F204</f>
        <v>#REF!</v>
      </c>
      <c r="I204" s="4"/>
      <c r="J204" s="4"/>
      <c r="K204" s="4"/>
      <c r="L204" s="4"/>
      <c r="M204" s="4"/>
      <c r="N204" s="4"/>
      <c r="O204" s="4"/>
      <c r="P204" s="4"/>
    </row>
    <row r="205" spans="1:16" s="1" customFormat="1">
      <c r="A205" s="4"/>
      <c r="B205" s="10"/>
      <c r="C205" s="33"/>
      <c r="D205" s="34"/>
      <c r="E205" s="57"/>
      <c r="F205" s="34"/>
      <c r="G205" s="34"/>
      <c r="H205" s="276"/>
      <c r="I205" s="4"/>
      <c r="J205" s="4"/>
      <c r="K205" s="4"/>
      <c r="L205" s="4"/>
      <c r="M205" s="4"/>
      <c r="N205" s="4"/>
      <c r="O205" s="4"/>
      <c r="P205" s="4"/>
    </row>
    <row r="206" spans="1:16" s="1" customFormat="1">
      <c r="A206" s="4"/>
      <c r="B206" s="8"/>
      <c r="C206" s="53"/>
      <c r="D206" s="53"/>
      <c r="E206" s="103"/>
      <c r="F206" s="53"/>
      <c r="G206" s="53"/>
      <c r="H206" s="284"/>
      <c r="I206" s="4"/>
      <c r="J206" s="4"/>
      <c r="K206" s="4"/>
      <c r="L206" s="4"/>
      <c r="M206" s="4"/>
      <c r="N206" s="4"/>
      <c r="O206" s="4"/>
      <c r="P206" s="4"/>
    </row>
    <row r="207" spans="1:16" s="1" customFormat="1">
      <c r="A207" s="4"/>
      <c r="B207" s="8"/>
      <c r="C207" s="18"/>
      <c r="D207" s="19"/>
      <c r="E207" s="107"/>
      <c r="F207" s="937" t="s">
        <v>16</v>
      </c>
      <c r="G207" s="942"/>
      <c r="H207" s="283" t="e">
        <f>SUM(H203:H206)</f>
        <v>#REF!</v>
      </c>
      <c r="I207" s="4"/>
      <c r="J207" s="4"/>
      <c r="K207" s="4"/>
      <c r="L207" s="4"/>
      <c r="M207" s="4"/>
      <c r="N207" s="4"/>
      <c r="O207" s="4"/>
      <c r="P207" s="4"/>
    </row>
    <row r="208" spans="1:16" s="1" customFormat="1">
      <c r="A208" s="4"/>
      <c r="B208" s="10" t="s">
        <v>17</v>
      </c>
      <c r="C208" s="46" t="s">
        <v>18</v>
      </c>
      <c r="D208" s="47"/>
      <c r="E208" s="286"/>
      <c r="F208" s="47"/>
      <c r="G208" s="47"/>
      <c r="H208" s="285"/>
      <c r="I208" s="4"/>
      <c r="J208" s="4"/>
      <c r="K208" s="4"/>
      <c r="L208" s="4"/>
      <c r="M208" s="4"/>
      <c r="N208" s="4"/>
      <c r="O208" s="4"/>
      <c r="P208" s="4"/>
    </row>
    <row r="209" spans="1:16" s="1" customFormat="1">
      <c r="A209" s="4"/>
      <c r="B209" s="10"/>
      <c r="C209" s="33"/>
      <c r="D209" s="34"/>
      <c r="E209" s="57"/>
      <c r="F209" s="34"/>
      <c r="G209" s="34"/>
      <c r="H209" s="276"/>
      <c r="I209" s="4"/>
      <c r="J209" s="4"/>
      <c r="K209" s="4"/>
      <c r="L209" s="4"/>
      <c r="M209" s="4"/>
      <c r="N209" s="4"/>
      <c r="O209" s="4"/>
      <c r="P209" s="4"/>
    </row>
    <row r="210" spans="1:16" s="1" customFormat="1">
      <c r="A210" s="4"/>
      <c r="B210" s="10"/>
      <c r="C210" s="65" t="s">
        <v>438</v>
      </c>
      <c r="D210" s="34"/>
      <c r="E210" s="57" t="s">
        <v>110</v>
      </c>
      <c r="F210" s="57">
        <v>1.2E-2</v>
      </c>
      <c r="G210" s="34"/>
      <c r="H210" s="276"/>
      <c r="I210" s="4"/>
      <c r="J210" s="4"/>
      <c r="K210" s="4"/>
      <c r="L210" s="4"/>
      <c r="M210" s="4"/>
      <c r="N210" s="4"/>
      <c r="O210" s="4"/>
      <c r="P210" s="4"/>
    </row>
    <row r="211" spans="1:16" s="1" customFormat="1">
      <c r="A211" s="4"/>
      <c r="B211" s="8"/>
      <c r="C211" s="53"/>
      <c r="D211" s="53"/>
      <c r="E211" s="103"/>
      <c r="F211" s="53"/>
      <c r="G211" s="53"/>
      <c r="H211" s="284"/>
      <c r="I211" s="4"/>
      <c r="J211" s="4"/>
      <c r="K211" s="4"/>
      <c r="L211" s="4"/>
      <c r="M211" s="4"/>
      <c r="N211" s="4"/>
      <c r="O211" s="4"/>
      <c r="P211" s="4"/>
    </row>
    <row r="212" spans="1:16" s="1" customFormat="1">
      <c r="A212" s="4"/>
      <c r="B212" s="8"/>
      <c r="C212" s="18"/>
      <c r="D212" s="19"/>
      <c r="E212" s="107"/>
      <c r="F212" s="937" t="s">
        <v>19</v>
      </c>
      <c r="G212" s="942"/>
      <c r="H212" s="282">
        <f>SUM(H208:H211)</f>
        <v>0</v>
      </c>
      <c r="I212" s="4"/>
      <c r="J212" s="4"/>
      <c r="K212" s="4"/>
      <c r="L212" s="4"/>
      <c r="M212" s="4"/>
      <c r="N212" s="4"/>
      <c r="O212" s="4"/>
      <c r="P212" s="4"/>
    </row>
    <row r="213" spans="1:16" s="1" customFormat="1">
      <c r="A213" s="4"/>
      <c r="B213" s="25"/>
      <c r="C213" s="26"/>
      <c r="D213" s="26"/>
      <c r="E213" s="26"/>
      <c r="F213" s="26"/>
      <c r="G213" s="26"/>
      <c r="H213" s="282"/>
      <c r="I213" s="4"/>
      <c r="J213" s="4"/>
      <c r="K213" s="4"/>
      <c r="L213" s="4"/>
      <c r="M213" s="4"/>
      <c r="N213" s="4"/>
      <c r="O213" s="4"/>
      <c r="P213" s="4"/>
    </row>
    <row r="214" spans="1:16" s="1" customFormat="1">
      <c r="A214" s="4"/>
      <c r="B214" s="27" t="s">
        <v>20</v>
      </c>
      <c r="C214" s="943" t="s">
        <v>21</v>
      </c>
      <c r="D214" s="939"/>
      <c r="E214" s="939"/>
      <c r="F214" s="939"/>
      <c r="G214" s="940"/>
      <c r="H214" s="282" t="e">
        <f>H212+H207+H202</f>
        <v>#REF!</v>
      </c>
      <c r="I214" s="4"/>
      <c r="J214" s="4"/>
      <c r="K214" s="4"/>
      <c r="L214" s="4"/>
      <c r="M214" s="4"/>
      <c r="N214" s="4"/>
      <c r="O214" s="4"/>
      <c r="P214" s="4"/>
    </row>
    <row r="215" spans="1:16" s="1" customFormat="1">
      <c r="A215" s="4"/>
      <c r="B215" s="27" t="s">
        <v>22</v>
      </c>
      <c r="C215" s="943" t="s">
        <v>43</v>
      </c>
      <c r="D215" s="939"/>
      <c r="E215" s="940"/>
      <c r="F215" s="28">
        <v>0.05</v>
      </c>
      <c r="G215" s="29" t="s">
        <v>44</v>
      </c>
      <c r="H215" s="282" t="e">
        <f>H214*F215</f>
        <v>#REF!</v>
      </c>
      <c r="I215" s="4"/>
      <c r="J215" s="4"/>
      <c r="K215" s="4"/>
      <c r="L215" s="4"/>
      <c r="M215" s="4"/>
      <c r="N215" s="4"/>
      <c r="O215" s="4"/>
      <c r="P215" s="4"/>
    </row>
    <row r="216" spans="1:16" s="1" customFormat="1">
      <c r="A216" s="4"/>
      <c r="B216" s="27" t="s">
        <v>24</v>
      </c>
      <c r="C216" s="944" t="s">
        <v>45</v>
      </c>
      <c r="D216" s="937"/>
      <c r="E216" s="937"/>
      <c r="F216" s="937"/>
      <c r="G216" s="942"/>
      <c r="H216" s="283" t="e">
        <f>H215+H214</f>
        <v>#REF!</v>
      </c>
      <c r="I216" s="4"/>
      <c r="J216" s="4"/>
      <c r="K216" s="4"/>
      <c r="L216" s="4"/>
      <c r="M216" s="4"/>
      <c r="N216" s="4"/>
      <c r="O216" s="4"/>
      <c r="P216" s="4"/>
    </row>
    <row r="217" spans="1:16" s="1" customForma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s="1" customForma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s="1" customFormat="1">
      <c r="A219" s="3" t="s">
        <v>281</v>
      </c>
      <c r="B219" s="4"/>
      <c r="C219" s="3" t="s">
        <v>710</v>
      </c>
      <c r="D219" s="32"/>
      <c r="E219" s="32"/>
      <c r="F219" s="32"/>
      <c r="G219" s="32"/>
      <c r="H219" s="32"/>
      <c r="I219" s="4"/>
      <c r="J219" s="4"/>
      <c r="K219" s="4"/>
      <c r="L219" s="4"/>
      <c r="M219" s="4"/>
      <c r="N219" s="4"/>
      <c r="O219" s="4"/>
      <c r="P219" s="4"/>
    </row>
    <row r="220" spans="1:16" s="1" customFormat="1" ht="31.5">
      <c r="A220" s="4"/>
      <c r="B220" s="68" t="s">
        <v>0</v>
      </c>
      <c r="C220" s="68" t="s">
        <v>1</v>
      </c>
      <c r="D220" s="68" t="s">
        <v>2</v>
      </c>
      <c r="E220" s="68" t="s">
        <v>3</v>
      </c>
      <c r="F220" s="68" t="s">
        <v>4</v>
      </c>
      <c r="G220" s="69" t="s">
        <v>321</v>
      </c>
      <c r="H220" s="69" t="s">
        <v>322</v>
      </c>
      <c r="I220" s="4"/>
      <c r="J220" s="4"/>
      <c r="K220" s="4"/>
      <c r="L220" s="4"/>
      <c r="M220" s="4"/>
      <c r="N220" s="4"/>
      <c r="O220" s="4"/>
      <c r="P220" s="4"/>
    </row>
    <row r="221" spans="1:16" s="1" customFormat="1">
      <c r="A221" s="4"/>
      <c r="B221" s="5" t="s">
        <v>5</v>
      </c>
      <c r="C221" s="6" t="s">
        <v>6</v>
      </c>
      <c r="D221" s="7"/>
      <c r="E221" s="7"/>
      <c r="F221" s="7"/>
      <c r="G221" s="7"/>
      <c r="H221" s="7"/>
      <c r="I221" s="4"/>
      <c r="J221" s="4"/>
      <c r="K221" s="4"/>
      <c r="L221" s="4"/>
      <c r="M221" s="4"/>
      <c r="N221" s="4"/>
      <c r="O221" s="4"/>
      <c r="P221" s="4"/>
    </row>
    <row r="222" spans="1:16" s="1" customFormat="1">
      <c r="A222" s="4"/>
      <c r="B222" s="8"/>
      <c r="C222" s="33" t="s">
        <v>7</v>
      </c>
      <c r="D222" s="10" t="s">
        <v>8</v>
      </c>
      <c r="E222" s="35" t="s">
        <v>9</v>
      </c>
      <c r="F222" s="36">
        <v>0.189</v>
      </c>
      <c r="G222" s="86">
        <f>'BAHAN+UPAH'!$F$65</f>
        <v>85000</v>
      </c>
      <c r="H222" s="276">
        <f>G222*F222</f>
        <v>16065</v>
      </c>
      <c r="I222" s="4"/>
      <c r="J222" s="4"/>
      <c r="K222" s="4"/>
      <c r="L222" s="4"/>
      <c r="M222" s="4"/>
      <c r="N222" s="4"/>
      <c r="O222" s="4"/>
      <c r="P222" s="4"/>
    </row>
    <row r="223" spans="1:16" s="1" customFormat="1">
      <c r="A223" s="4"/>
      <c r="B223" s="8"/>
      <c r="C223" s="33" t="s">
        <v>107</v>
      </c>
      <c r="D223" s="10" t="s">
        <v>200</v>
      </c>
      <c r="E223" s="35" t="s">
        <v>9</v>
      </c>
      <c r="F223" s="36">
        <v>9.5000000000000001E-2</v>
      </c>
      <c r="G223" s="95" t="e">
        <f>'BAHAN+UPAH'!#REF!</f>
        <v>#REF!</v>
      </c>
      <c r="H223" s="276" t="e">
        <f>G223*F223</f>
        <v>#REF!</v>
      </c>
      <c r="I223" s="4"/>
      <c r="J223" s="4"/>
      <c r="K223" s="4"/>
      <c r="L223" s="4"/>
      <c r="M223" s="4"/>
      <c r="N223" s="4"/>
      <c r="O223" s="4"/>
      <c r="P223" s="4"/>
    </row>
    <row r="224" spans="1:16" s="1" customFormat="1">
      <c r="A224" s="4"/>
      <c r="B224" s="8"/>
      <c r="C224" s="38" t="s">
        <v>10</v>
      </c>
      <c r="D224" s="10" t="s">
        <v>25</v>
      </c>
      <c r="E224" s="39" t="s">
        <v>9</v>
      </c>
      <c r="F224" s="40">
        <v>1.9E-2</v>
      </c>
      <c r="G224" s="87">
        <f>'BAHAN+UPAH'!$F$70</f>
        <v>140000</v>
      </c>
      <c r="H224" s="276">
        <f>G224*F224</f>
        <v>2660</v>
      </c>
      <c r="I224" s="4"/>
      <c r="J224" s="4"/>
      <c r="K224" s="4"/>
      <c r="L224" s="4"/>
      <c r="M224" s="4"/>
      <c r="N224" s="4"/>
      <c r="O224" s="4"/>
      <c r="P224" s="4"/>
    </row>
    <row r="225" spans="1:16" s="1" customFormat="1">
      <c r="A225" s="4"/>
      <c r="B225" s="8"/>
      <c r="C225" s="41"/>
      <c r="D225" s="42"/>
      <c r="E225" s="42"/>
      <c r="F225" s="43"/>
      <c r="G225" s="44"/>
      <c r="H225" s="284"/>
      <c r="I225" s="4"/>
      <c r="J225" s="4"/>
      <c r="K225" s="4"/>
      <c r="L225" s="4"/>
      <c r="M225" s="4"/>
      <c r="N225" s="4"/>
      <c r="O225" s="4"/>
      <c r="P225" s="4"/>
    </row>
    <row r="226" spans="1:16" s="1" customFormat="1">
      <c r="A226" s="4"/>
      <c r="B226" s="8"/>
      <c r="C226" s="18"/>
      <c r="D226" s="19"/>
      <c r="E226" s="19"/>
      <c r="F226" s="937" t="s">
        <v>12</v>
      </c>
      <c r="G226" s="942"/>
      <c r="H226" s="283" t="e">
        <f>SUM(H222:H225)</f>
        <v>#REF!</v>
      </c>
      <c r="I226" s="4"/>
      <c r="J226" s="4"/>
      <c r="K226" s="4"/>
      <c r="L226" s="4"/>
      <c r="M226" s="4"/>
      <c r="N226" s="4"/>
      <c r="O226" s="4"/>
      <c r="P226" s="4"/>
    </row>
    <row r="227" spans="1:16">
      <c r="B227" s="10" t="s">
        <v>13</v>
      </c>
      <c r="C227" s="46" t="s">
        <v>14</v>
      </c>
      <c r="D227" s="47"/>
      <c r="E227" s="47"/>
      <c r="F227" s="47"/>
      <c r="G227" s="47"/>
      <c r="H227" s="285"/>
    </row>
    <row r="228" spans="1:16" s="1" customFormat="1">
      <c r="A228" s="4"/>
      <c r="B228" s="10"/>
      <c r="C228" s="49" t="s">
        <v>114</v>
      </c>
      <c r="D228" s="50"/>
      <c r="E228" s="56" t="s">
        <v>67</v>
      </c>
      <c r="F228" s="52">
        <v>1</v>
      </c>
      <c r="G228" s="51" t="e">
        <f>'BAHAN+UPAH'!#REF!</f>
        <v>#REF!</v>
      </c>
      <c r="H228" s="276" t="e">
        <f>G228*F228</f>
        <v>#REF!</v>
      </c>
      <c r="I228" s="4"/>
      <c r="J228" s="4"/>
      <c r="K228" s="4"/>
      <c r="L228" s="4"/>
      <c r="M228" s="4"/>
      <c r="N228" s="4"/>
      <c r="O228" s="4"/>
      <c r="P228" s="4"/>
    </row>
    <row r="229" spans="1:16" s="1" customFormat="1">
      <c r="A229" s="4"/>
      <c r="B229" s="10"/>
      <c r="C229" s="33"/>
      <c r="D229" s="34"/>
      <c r="E229" s="57"/>
      <c r="F229" s="34"/>
      <c r="G229" s="34"/>
      <c r="H229" s="276"/>
      <c r="I229" s="4"/>
      <c r="J229" s="4"/>
      <c r="K229" s="4"/>
      <c r="L229" s="4"/>
      <c r="M229" s="4"/>
      <c r="N229" s="4"/>
      <c r="O229" s="4"/>
      <c r="P229" s="4"/>
    </row>
    <row r="230" spans="1:16" s="1" customFormat="1">
      <c r="A230" s="4"/>
      <c r="B230" s="8"/>
      <c r="C230" s="53"/>
      <c r="D230" s="53"/>
      <c r="E230" s="103"/>
      <c r="F230" s="53"/>
      <c r="G230" s="53"/>
      <c r="H230" s="284"/>
      <c r="I230" s="4"/>
      <c r="J230" s="4"/>
      <c r="K230" s="4"/>
      <c r="L230" s="4"/>
      <c r="M230" s="4"/>
      <c r="N230" s="4"/>
      <c r="O230" s="4"/>
      <c r="P230" s="4"/>
    </row>
    <row r="231" spans="1:16" s="1" customFormat="1">
      <c r="A231" s="4"/>
      <c r="B231" s="8"/>
      <c r="C231" s="18"/>
      <c r="D231" s="19"/>
      <c r="E231" s="107"/>
      <c r="F231" s="937" t="s">
        <v>16</v>
      </c>
      <c r="G231" s="942"/>
      <c r="H231" s="283" t="e">
        <f>SUM(H227:H230)</f>
        <v>#REF!</v>
      </c>
      <c r="I231" s="4"/>
      <c r="J231" s="4"/>
      <c r="K231" s="4"/>
      <c r="L231" s="4"/>
      <c r="M231" s="4"/>
      <c r="N231" s="4"/>
      <c r="O231" s="4"/>
      <c r="P231" s="4"/>
    </row>
    <row r="232" spans="1:16" s="1" customFormat="1">
      <c r="A232" s="4"/>
      <c r="B232" s="10" t="s">
        <v>17</v>
      </c>
      <c r="C232" s="46" t="s">
        <v>18</v>
      </c>
      <c r="D232" s="47"/>
      <c r="E232" s="286"/>
      <c r="F232" s="47"/>
      <c r="G232" s="47"/>
      <c r="H232" s="285"/>
      <c r="I232" s="4"/>
      <c r="J232" s="4"/>
      <c r="K232" s="4"/>
      <c r="L232" s="4"/>
      <c r="M232" s="4"/>
      <c r="N232" s="4"/>
      <c r="O232" s="4"/>
      <c r="P232" s="4"/>
    </row>
    <row r="233" spans="1:16" s="1" customFormat="1">
      <c r="A233" s="4"/>
      <c r="B233" s="10"/>
      <c r="C233" s="33"/>
      <c r="D233" s="34"/>
      <c r="E233" s="57"/>
      <c r="F233" s="34"/>
      <c r="G233" s="34"/>
      <c r="H233" s="276"/>
      <c r="I233" s="4"/>
      <c r="J233" s="4"/>
      <c r="K233" s="4"/>
      <c r="L233" s="4"/>
      <c r="M233" s="4"/>
      <c r="N233" s="4"/>
      <c r="O233" s="4"/>
      <c r="P233" s="4"/>
    </row>
    <row r="234" spans="1:16" s="1" customFormat="1">
      <c r="A234" s="4"/>
      <c r="B234" s="10"/>
      <c r="C234" s="65" t="s">
        <v>438</v>
      </c>
      <c r="D234" s="34"/>
      <c r="E234" s="57" t="s">
        <v>110</v>
      </c>
      <c r="F234" s="57">
        <v>2.4E-2</v>
      </c>
      <c r="G234" s="34"/>
      <c r="H234" s="276"/>
      <c r="I234" s="4"/>
      <c r="J234" s="4"/>
      <c r="K234" s="4"/>
      <c r="L234" s="4"/>
      <c r="M234" s="4"/>
      <c r="N234" s="4"/>
      <c r="O234" s="4"/>
      <c r="P234" s="4"/>
    </row>
    <row r="235" spans="1:16" s="1" customFormat="1">
      <c r="A235" s="4"/>
      <c r="B235" s="8"/>
      <c r="C235" s="53"/>
      <c r="D235" s="53"/>
      <c r="E235" s="103"/>
      <c r="F235" s="53"/>
      <c r="G235" s="53"/>
      <c r="H235" s="284"/>
      <c r="I235" s="4"/>
      <c r="J235" s="4"/>
      <c r="K235" s="4"/>
      <c r="L235" s="4"/>
      <c r="M235" s="4"/>
      <c r="N235" s="4"/>
      <c r="O235" s="4"/>
      <c r="P235" s="4"/>
    </row>
    <row r="236" spans="1:16" s="1" customFormat="1">
      <c r="A236" s="4"/>
      <c r="B236" s="8"/>
      <c r="C236" s="18"/>
      <c r="D236" s="19"/>
      <c r="E236" s="19"/>
      <c r="F236" s="937" t="s">
        <v>19</v>
      </c>
      <c r="G236" s="942"/>
      <c r="H236" s="282">
        <f>SUM(H232:H235)</f>
        <v>0</v>
      </c>
      <c r="I236" s="4"/>
      <c r="J236" s="4"/>
      <c r="K236" s="4"/>
      <c r="L236" s="4"/>
      <c r="M236" s="4"/>
      <c r="N236" s="4"/>
      <c r="O236" s="4"/>
      <c r="P236" s="4"/>
    </row>
    <row r="237" spans="1:16" s="1" customFormat="1">
      <c r="A237" s="4"/>
      <c r="B237" s="25"/>
      <c r="C237" s="26"/>
      <c r="D237" s="26"/>
      <c r="E237" s="26"/>
      <c r="F237" s="26"/>
      <c r="G237" s="26"/>
      <c r="H237" s="282"/>
      <c r="I237" s="4"/>
      <c r="J237" s="4"/>
      <c r="K237" s="4"/>
      <c r="L237" s="4"/>
      <c r="M237" s="4"/>
      <c r="N237" s="4"/>
      <c r="O237" s="4"/>
      <c r="P237" s="4"/>
    </row>
    <row r="238" spans="1:16" s="1" customFormat="1">
      <c r="A238" s="4"/>
      <c r="B238" s="27" t="s">
        <v>20</v>
      </c>
      <c r="C238" s="943" t="s">
        <v>21</v>
      </c>
      <c r="D238" s="939"/>
      <c r="E238" s="939"/>
      <c r="F238" s="939"/>
      <c r="G238" s="940"/>
      <c r="H238" s="282" t="e">
        <f>H236+H231+H226</f>
        <v>#REF!</v>
      </c>
      <c r="I238" s="4"/>
      <c r="J238" s="4"/>
      <c r="K238" s="4"/>
      <c r="L238" s="4"/>
      <c r="M238" s="4"/>
      <c r="N238" s="4"/>
      <c r="O238" s="4"/>
      <c r="P238" s="4"/>
    </row>
    <row r="239" spans="1:16" s="1" customFormat="1">
      <c r="A239" s="4"/>
      <c r="B239" s="27" t="s">
        <v>22</v>
      </c>
      <c r="C239" s="943" t="s">
        <v>43</v>
      </c>
      <c r="D239" s="939"/>
      <c r="E239" s="940"/>
      <c r="F239" s="28">
        <v>0.05</v>
      </c>
      <c r="G239" s="29" t="s">
        <v>44</v>
      </c>
      <c r="H239" s="282" t="e">
        <f>H238*F239</f>
        <v>#REF!</v>
      </c>
      <c r="I239" s="4"/>
      <c r="J239" s="4"/>
      <c r="K239" s="4"/>
      <c r="L239" s="4"/>
      <c r="M239" s="4"/>
      <c r="N239" s="4"/>
      <c r="O239" s="4"/>
      <c r="P239" s="4"/>
    </row>
    <row r="240" spans="1:16" s="1" customFormat="1">
      <c r="A240" s="4"/>
      <c r="B240" s="27" t="s">
        <v>24</v>
      </c>
      <c r="C240" s="944" t="s">
        <v>45</v>
      </c>
      <c r="D240" s="937"/>
      <c r="E240" s="937"/>
      <c r="F240" s="937"/>
      <c r="G240" s="942"/>
      <c r="H240" s="283" t="e">
        <f>H239+H238</f>
        <v>#REF!</v>
      </c>
      <c r="I240" s="4"/>
      <c r="J240" s="4"/>
      <c r="K240" s="4"/>
      <c r="L240" s="4"/>
      <c r="M240" s="4"/>
      <c r="N240" s="4"/>
      <c r="O240" s="4"/>
      <c r="P240" s="4"/>
    </row>
    <row r="241" spans="1:16" s="1" customForma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s="1" customForma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s="1" customFormat="1">
      <c r="A243" s="67" t="s">
        <v>282</v>
      </c>
      <c r="B243" s="4"/>
      <c r="C243" s="2" t="s">
        <v>711</v>
      </c>
      <c r="D243" s="32"/>
      <c r="E243" s="32"/>
      <c r="F243" s="32"/>
      <c r="G243" s="32"/>
      <c r="H243" s="32"/>
      <c r="I243" s="4"/>
      <c r="J243" s="4"/>
      <c r="K243" s="4"/>
      <c r="L243" s="4"/>
      <c r="M243" s="4"/>
      <c r="N243" s="4"/>
      <c r="O243" s="4"/>
      <c r="P243" s="4"/>
    </row>
    <row r="244" spans="1:16" s="1" customFormat="1" ht="31.5">
      <c r="A244" s="66"/>
      <c r="B244" s="68" t="s">
        <v>0</v>
      </c>
      <c r="C244" s="68" t="s">
        <v>1</v>
      </c>
      <c r="D244" s="68" t="s">
        <v>2</v>
      </c>
      <c r="E244" s="68" t="s">
        <v>3</v>
      </c>
      <c r="F244" s="68" t="s">
        <v>4</v>
      </c>
      <c r="G244" s="69" t="s">
        <v>321</v>
      </c>
      <c r="H244" s="69" t="s">
        <v>322</v>
      </c>
      <c r="I244" s="4"/>
      <c r="J244" s="4"/>
      <c r="K244" s="4"/>
      <c r="L244" s="4"/>
      <c r="M244" s="4"/>
      <c r="N244" s="4"/>
      <c r="O244" s="4"/>
      <c r="P244" s="4"/>
    </row>
    <row r="245" spans="1:16" s="1" customFormat="1">
      <c r="A245" s="66"/>
      <c r="B245" s="5" t="s">
        <v>5</v>
      </c>
      <c r="C245" s="6" t="s">
        <v>6</v>
      </c>
      <c r="D245" s="7"/>
      <c r="E245" s="7"/>
      <c r="F245" s="7"/>
      <c r="G245" s="7"/>
      <c r="H245" s="7"/>
      <c r="I245" s="4"/>
      <c r="J245" s="4"/>
      <c r="K245" s="4"/>
      <c r="L245" s="4"/>
      <c r="M245" s="4"/>
      <c r="N245" s="4"/>
      <c r="O245" s="4"/>
      <c r="P245" s="4"/>
    </row>
    <row r="246" spans="1:16" s="1" customFormat="1">
      <c r="A246" s="66"/>
      <c r="B246" s="8"/>
      <c r="C246" s="9" t="s">
        <v>7</v>
      </c>
      <c r="D246" s="10" t="s">
        <v>8</v>
      </c>
      <c r="E246" s="10" t="s">
        <v>9</v>
      </c>
      <c r="F246" s="11">
        <v>3.5999999999999997E-2</v>
      </c>
      <c r="G246" s="86">
        <f>'BAHAN+UPAH'!$F$65</f>
        <v>85000</v>
      </c>
      <c r="H246" s="95">
        <f>G246*F246</f>
        <v>3059.9999999999995</v>
      </c>
      <c r="I246" s="4"/>
      <c r="J246" s="4"/>
      <c r="K246" s="4"/>
      <c r="L246" s="4"/>
      <c r="M246" s="4"/>
      <c r="N246" s="4"/>
      <c r="O246" s="4"/>
      <c r="P246" s="4"/>
    </row>
    <row r="247" spans="1:16" s="1" customFormat="1">
      <c r="A247" s="66"/>
      <c r="B247" s="8"/>
      <c r="C247" s="9" t="s">
        <v>107</v>
      </c>
      <c r="D247" s="10" t="s">
        <v>200</v>
      </c>
      <c r="E247" s="10" t="s">
        <v>9</v>
      </c>
      <c r="F247" s="11">
        <v>0.06</v>
      </c>
      <c r="G247" s="95" t="e">
        <f>'BAHAN+UPAH'!#REF!</f>
        <v>#REF!</v>
      </c>
      <c r="H247" s="95" t="e">
        <f>G247*F247</f>
        <v>#REF!</v>
      </c>
      <c r="I247" s="4"/>
      <c r="J247" s="4"/>
      <c r="K247" s="4"/>
      <c r="L247" s="4"/>
      <c r="M247" s="4"/>
      <c r="N247" s="4"/>
      <c r="O247" s="4"/>
      <c r="P247" s="4"/>
    </row>
    <row r="248" spans="1:16" s="1" customFormat="1">
      <c r="A248" s="66"/>
      <c r="B248" s="8"/>
      <c r="C248" s="9" t="s">
        <v>10</v>
      </c>
      <c r="D248" s="10" t="s">
        <v>25</v>
      </c>
      <c r="E248" s="10" t="s">
        <v>9</v>
      </c>
      <c r="F248" s="11">
        <v>2E-3</v>
      </c>
      <c r="G248" s="87">
        <f>'BAHAN+UPAH'!$F$70</f>
        <v>140000</v>
      </c>
      <c r="H248" s="95">
        <f>G248*F248</f>
        <v>280</v>
      </c>
      <c r="I248" s="4"/>
      <c r="J248" s="4"/>
      <c r="K248" s="4"/>
      <c r="L248" s="4"/>
      <c r="M248" s="4"/>
      <c r="N248" s="4"/>
      <c r="O248" s="4"/>
      <c r="P248" s="4"/>
    </row>
    <row r="249" spans="1:16" s="1" customFormat="1">
      <c r="A249" s="66"/>
      <c r="B249" s="8"/>
      <c r="C249" s="71"/>
      <c r="D249" s="14"/>
      <c r="E249" s="14"/>
      <c r="F249" s="15"/>
      <c r="G249" s="16"/>
      <c r="H249" s="96"/>
      <c r="I249" s="4"/>
      <c r="J249" s="4"/>
      <c r="K249" s="4"/>
      <c r="L249" s="4"/>
      <c r="M249" s="4"/>
      <c r="N249" s="4"/>
      <c r="O249" s="4"/>
      <c r="P249" s="4"/>
    </row>
    <row r="250" spans="1:16" s="1" customFormat="1">
      <c r="A250" s="66"/>
      <c r="B250" s="8"/>
      <c r="C250" s="18"/>
      <c r="D250" s="19"/>
      <c r="E250" s="19"/>
      <c r="F250" s="937" t="s">
        <v>12</v>
      </c>
      <c r="G250" s="942"/>
      <c r="H250" s="283" t="e">
        <f>SUM(H246:H249)</f>
        <v>#REF!</v>
      </c>
      <c r="I250" s="4"/>
      <c r="J250" s="4"/>
      <c r="K250" s="4"/>
      <c r="L250" s="4"/>
      <c r="M250" s="4"/>
      <c r="N250" s="4"/>
      <c r="O250" s="4"/>
      <c r="P250" s="4"/>
    </row>
    <row r="251" spans="1:16" s="1" customFormat="1">
      <c r="A251" s="66"/>
      <c r="B251" s="10" t="s">
        <v>13</v>
      </c>
      <c r="C251" s="6" t="s">
        <v>14</v>
      </c>
      <c r="D251" s="7"/>
      <c r="E251" s="7"/>
      <c r="F251" s="7"/>
      <c r="G251" s="7"/>
      <c r="H251" s="277"/>
      <c r="I251" s="4"/>
      <c r="J251" s="4"/>
      <c r="K251" s="4"/>
      <c r="L251" s="4"/>
      <c r="M251" s="4"/>
      <c r="N251" s="4"/>
      <c r="O251" s="4"/>
      <c r="P251" s="4"/>
    </row>
    <row r="252" spans="1:16" s="1" customFormat="1">
      <c r="A252" s="66"/>
      <c r="B252" s="10"/>
      <c r="C252" s="9" t="s">
        <v>209</v>
      </c>
      <c r="D252" s="22"/>
      <c r="E252" s="98" t="s">
        <v>98</v>
      </c>
      <c r="F252" s="99">
        <v>1</v>
      </c>
      <c r="G252" s="76" t="e">
        <f>'BAHAN+UPAH'!#REF!</f>
        <v>#REF!</v>
      </c>
      <c r="H252" s="278" t="e">
        <f>G252*F252</f>
        <v>#REF!</v>
      </c>
      <c r="I252" s="4"/>
      <c r="J252" s="4"/>
      <c r="K252" s="4"/>
      <c r="L252" s="4"/>
      <c r="M252" s="4"/>
      <c r="N252" s="4"/>
      <c r="O252" s="4"/>
      <c r="P252" s="4"/>
    </row>
    <row r="253" spans="1:16" s="1" customFormat="1">
      <c r="A253" s="66"/>
      <c r="B253" s="10"/>
      <c r="C253" s="9"/>
      <c r="D253" s="22"/>
      <c r="E253" s="8"/>
      <c r="F253" s="62"/>
      <c r="G253" s="13"/>
      <c r="H253" s="95">
        <f>G253*F253</f>
        <v>0</v>
      </c>
      <c r="I253" s="4"/>
      <c r="J253" s="4"/>
      <c r="K253" s="4"/>
      <c r="L253" s="4"/>
      <c r="M253" s="4"/>
      <c r="N253" s="4"/>
      <c r="O253" s="4"/>
      <c r="P253" s="4"/>
    </row>
    <row r="254" spans="1:16" s="1" customFormat="1">
      <c r="A254" s="66"/>
      <c r="B254" s="8"/>
      <c r="C254" s="23"/>
      <c r="D254" s="23"/>
      <c r="E254" s="23"/>
      <c r="F254" s="23"/>
      <c r="G254" s="23"/>
      <c r="H254" s="96"/>
      <c r="I254" s="4"/>
      <c r="J254" s="4"/>
      <c r="K254" s="4"/>
      <c r="L254" s="4"/>
      <c r="M254" s="4"/>
      <c r="N254" s="4"/>
      <c r="O254" s="4"/>
      <c r="P254" s="4"/>
    </row>
    <row r="255" spans="1:16" s="1" customFormat="1">
      <c r="A255" s="66"/>
      <c r="B255" s="8"/>
      <c r="C255" s="18"/>
      <c r="D255" s="19"/>
      <c r="E255" s="19"/>
      <c r="F255" s="937" t="s">
        <v>16</v>
      </c>
      <c r="G255" s="942"/>
      <c r="H255" s="283" t="e">
        <f>SUM(H251:H254)</f>
        <v>#REF!</v>
      </c>
      <c r="I255" s="4"/>
      <c r="J255" s="4"/>
      <c r="K255" s="4"/>
      <c r="L255" s="4"/>
      <c r="M255" s="4"/>
      <c r="N255" s="4"/>
      <c r="O255" s="4"/>
      <c r="P255" s="4"/>
    </row>
    <row r="256" spans="1:16" s="1" customFormat="1">
      <c r="A256" s="66"/>
      <c r="B256" s="10" t="s">
        <v>17</v>
      </c>
      <c r="C256" s="6" t="s">
        <v>18</v>
      </c>
      <c r="D256" s="7"/>
      <c r="E256" s="7"/>
      <c r="F256" s="7"/>
      <c r="G256" s="7"/>
      <c r="H256" s="277"/>
      <c r="I256" s="4"/>
      <c r="J256" s="4"/>
      <c r="K256" s="4"/>
      <c r="L256" s="4"/>
      <c r="M256" s="4"/>
      <c r="N256" s="4"/>
      <c r="O256" s="4"/>
      <c r="P256" s="4"/>
    </row>
    <row r="257" spans="1:16">
      <c r="A257" s="66"/>
      <c r="B257" s="10"/>
      <c r="C257" s="9"/>
      <c r="D257" s="22"/>
      <c r="E257" s="22"/>
      <c r="F257" s="22"/>
      <c r="G257" s="22"/>
      <c r="H257" s="95"/>
    </row>
    <row r="258" spans="1:16">
      <c r="A258" s="66"/>
      <c r="B258" s="10"/>
      <c r="C258" s="9"/>
      <c r="D258" s="22"/>
      <c r="E258" s="22"/>
      <c r="F258" s="22"/>
      <c r="G258" s="22"/>
      <c r="H258" s="95"/>
    </row>
    <row r="259" spans="1:16" s="1" customFormat="1">
      <c r="A259" s="66"/>
      <c r="B259" s="8"/>
      <c r="C259" s="23"/>
      <c r="D259" s="23"/>
      <c r="E259" s="23"/>
      <c r="F259" s="23"/>
      <c r="G259" s="23"/>
      <c r="H259" s="96"/>
      <c r="I259" s="4"/>
      <c r="J259" s="4"/>
      <c r="K259" s="4"/>
      <c r="L259" s="4"/>
      <c r="M259" s="4"/>
      <c r="N259" s="4"/>
      <c r="O259" s="4"/>
      <c r="P259" s="4"/>
    </row>
    <row r="260" spans="1:16" s="1" customFormat="1">
      <c r="A260" s="66"/>
      <c r="B260" s="8"/>
      <c r="C260" s="18"/>
      <c r="D260" s="19"/>
      <c r="E260" s="19"/>
      <c r="F260" s="937" t="s">
        <v>19</v>
      </c>
      <c r="G260" s="942"/>
      <c r="H260" s="282">
        <f>SUM(H256:H259)</f>
        <v>0</v>
      </c>
      <c r="I260" s="4"/>
      <c r="J260" s="4"/>
      <c r="K260" s="4"/>
      <c r="L260" s="4"/>
      <c r="M260" s="4"/>
      <c r="N260" s="4"/>
      <c r="O260" s="4"/>
      <c r="P260" s="4"/>
    </row>
    <row r="261" spans="1:16" s="1" customFormat="1">
      <c r="A261" s="66"/>
      <c r="B261" s="25"/>
      <c r="C261" s="18"/>
      <c r="D261" s="19"/>
      <c r="E261" s="19"/>
      <c r="F261" s="19"/>
      <c r="G261" s="77"/>
      <c r="H261" s="282"/>
      <c r="I261" s="4"/>
      <c r="J261" s="4"/>
      <c r="K261" s="4"/>
      <c r="L261" s="4"/>
      <c r="M261" s="4"/>
      <c r="N261" s="4"/>
      <c r="O261" s="4"/>
      <c r="P261" s="4"/>
    </row>
    <row r="262" spans="1:16" s="1" customFormat="1">
      <c r="A262" s="66"/>
      <c r="B262" s="27" t="s">
        <v>20</v>
      </c>
      <c r="C262" s="943" t="s">
        <v>21</v>
      </c>
      <c r="D262" s="939"/>
      <c r="E262" s="939"/>
      <c r="F262" s="939"/>
      <c r="G262" s="940"/>
      <c r="H262" s="282" t="e">
        <f>H260+H255+H250</f>
        <v>#REF!</v>
      </c>
      <c r="I262" s="4"/>
      <c r="J262" s="4"/>
      <c r="K262" s="4"/>
      <c r="L262" s="4"/>
      <c r="M262" s="4"/>
      <c r="N262" s="4"/>
      <c r="O262" s="4"/>
      <c r="P262" s="4"/>
    </row>
    <row r="263" spans="1:16" s="1" customFormat="1">
      <c r="A263" s="66"/>
      <c r="B263" s="27" t="s">
        <v>22</v>
      </c>
      <c r="C263" s="943" t="s">
        <v>43</v>
      </c>
      <c r="D263" s="939"/>
      <c r="E263" s="940"/>
      <c r="F263" s="28">
        <v>0.05</v>
      </c>
      <c r="G263" s="29" t="s">
        <v>44</v>
      </c>
      <c r="H263" s="282" t="e">
        <f>H262*F263</f>
        <v>#REF!</v>
      </c>
      <c r="I263" s="4"/>
      <c r="J263" s="4"/>
      <c r="K263" s="4"/>
      <c r="L263" s="4"/>
      <c r="M263" s="4"/>
      <c r="N263" s="4"/>
      <c r="O263" s="4"/>
      <c r="P263" s="4"/>
    </row>
    <row r="264" spans="1:16" s="1" customFormat="1">
      <c r="A264" s="66"/>
      <c r="B264" s="27" t="s">
        <v>24</v>
      </c>
      <c r="C264" s="944" t="s">
        <v>45</v>
      </c>
      <c r="D264" s="937"/>
      <c r="E264" s="937"/>
      <c r="F264" s="937"/>
      <c r="G264" s="942"/>
      <c r="H264" s="283" t="e">
        <f>H263+H262</f>
        <v>#REF!</v>
      </c>
      <c r="I264" s="4"/>
      <c r="J264" s="4"/>
      <c r="K264" s="4"/>
      <c r="L264" s="4"/>
      <c r="M264" s="4"/>
      <c r="N264" s="4"/>
      <c r="O264" s="4"/>
      <c r="P264" s="4"/>
    </row>
    <row r="265" spans="1:16" s="1" customFormat="1">
      <c r="A265" s="6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s="1" customFormat="1">
      <c r="A266" s="67" t="s">
        <v>283</v>
      </c>
      <c r="B266" s="4"/>
      <c r="C266" s="2" t="s">
        <v>712</v>
      </c>
      <c r="D266" s="32"/>
      <c r="E266" s="32"/>
      <c r="F266" s="32"/>
      <c r="G266" s="32"/>
      <c r="H266" s="32"/>
      <c r="I266" s="4"/>
      <c r="J266" s="4"/>
      <c r="K266" s="4"/>
      <c r="L266" s="4"/>
      <c r="M266" s="4"/>
      <c r="N266" s="4"/>
      <c r="O266" s="4"/>
      <c r="P266" s="4"/>
    </row>
    <row r="267" spans="1:16" s="1" customFormat="1" ht="31.5">
      <c r="A267" s="66"/>
      <c r="B267" s="68" t="s">
        <v>0</v>
      </c>
      <c r="C267" s="68" t="s">
        <v>1</v>
      </c>
      <c r="D267" s="68" t="s">
        <v>2</v>
      </c>
      <c r="E267" s="68" t="s">
        <v>3</v>
      </c>
      <c r="F267" s="68" t="s">
        <v>4</v>
      </c>
      <c r="G267" s="69" t="s">
        <v>321</v>
      </c>
      <c r="H267" s="69" t="s">
        <v>322</v>
      </c>
      <c r="I267" s="4"/>
      <c r="J267" s="4"/>
      <c r="K267" s="4"/>
      <c r="L267" s="4"/>
      <c r="M267" s="4"/>
      <c r="N267" s="4"/>
      <c r="O267" s="4"/>
      <c r="P267" s="4"/>
    </row>
    <row r="268" spans="1:16" s="1" customFormat="1">
      <c r="A268" s="66"/>
      <c r="B268" s="5" t="s">
        <v>5</v>
      </c>
      <c r="C268" s="6" t="s">
        <v>6</v>
      </c>
      <c r="D268" s="7"/>
      <c r="E268" s="7"/>
      <c r="F268" s="7"/>
      <c r="G268" s="7"/>
      <c r="H268" s="7"/>
      <c r="I268" s="4"/>
      <c r="J268" s="4"/>
      <c r="K268" s="4"/>
      <c r="L268" s="4"/>
      <c r="M268" s="4"/>
      <c r="N268" s="4"/>
      <c r="O268" s="4"/>
      <c r="P268" s="4"/>
    </row>
    <row r="269" spans="1:16" s="1" customFormat="1">
      <c r="A269" s="66"/>
      <c r="B269" s="8"/>
      <c r="C269" s="9" t="s">
        <v>7</v>
      </c>
      <c r="D269" s="10" t="s">
        <v>8</v>
      </c>
      <c r="E269" s="10" t="s">
        <v>9</v>
      </c>
      <c r="F269" s="11">
        <v>3.5999999999999997E-2</v>
      </c>
      <c r="G269" s="86">
        <f>'BAHAN+UPAH'!$F$65</f>
        <v>85000</v>
      </c>
      <c r="H269" s="95">
        <f>G269*F269</f>
        <v>3059.9999999999995</v>
      </c>
      <c r="I269" s="4"/>
      <c r="J269" s="4"/>
      <c r="K269" s="4"/>
      <c r="L269" s="4"/>
      <c r="M269" s="4"/>
      <c r="N269" s="4"/>
      <c r="O269" s="4"/>
      <c r="P269" s="4"/>
    </row>
    <row r="270" spans="1:16" s="1" customFormat="1">
      <c r="A270" s="66"/>
      <c r="B270" s="8"/>
      <c r="C270" s="9" t="s">
        <v>107</v>
      </c>
      <c r="D270" s="10" t="s">
        <v>200</v>
      </c>
      <c r="E270" s="10" t="s">
        <v>9</v>
      </c>
      <c r="F270" s="11">
        <v>0.06</v>
      </c>
      <c r="G270" s="95" t="e">
        <f>'BAHAN+UPAH'!#REF!</f>
        <v>#REF!</v>
      </c>
      <c r="H270" s="95" t="e">
        <f>G270*F270</f>
        <v>#REF!</v>
      </c>
      <c r="I270" s="4"/>
      <c r="J270" s="4"/>
      <c r="K270" s="4"/>
      <c r="L270" s="4"/>
      <c r="M270" s="4"/>
      <c r="N270" s="4"/>
      <c r="O270" s="4"/>
      <c r="P270" s="4"/>
    </row>
    <row r="271" spans="1:16" s="1" customFormat="1">
      <c r="A271" s="66"/>
      <c r="B271" s="8"/>
      <c r="C271" s="9" t="s">
        <v>10</v>
      </c>
      <c r="D271" s="10" t="s">
        <v>25</v>
      </c>
      <c r="E271" s="10" t="s">
        <v>9</v>
      </c>
      <c r="F271" s="11">
        <v>2E-3</v>
      </c>
      <c r="G271" s="87">
        <f>'BAHAN+UPAH'!$F$70</f>
        <v>140000</v>
      </c>
      <c r="H271" s="95">
        <f>G271*F271</f>
        <v>280</v>
      </c>
      <c r="I271" s="4"/>
      <c r="J271" s="4"/>
      <c r="K271" s="4"/>
      <c r="L271" s="4"/>
      <c r="M271" s="4"/>
      <c r="N271" s="4"/>
      <c r="O271" s="4"/>
      <c r="P271" s="4"/>
    </row>
    <row r="272" spans="1:16" s="1" customFormat="1">
      <c r="A272" s="66"/>
      <c r="B272" s="8"/>
      <c r="C272" s="71"/>
      <c r="D272" s="14"/>
      <c r="E272" s="14"/>
      <c r="F272" s="15"/>
      <c r="G272" s="16"/>
      <c r="H272" s="96"/>
      <c r="I272" s="4"/>
      <c r="J272" s="4"/>
      <c r="K272" s="4"/>
      <c r="L272" s="4"/>
      <c r="M272" s="4"/>
      <c r="N272" s="4"/>
      <c r="O272" s="4"/>
      <c r="P272" s="4"/>
    </row>
    <row r="273" spans="1:16" s="1" customFormat="1">
      <c r="A273" s="66"/>
      <c r="B273" s="8"/>
      <c r="C273" s="18"/>
      <c r="D273" s="19"/>
      <c r="E273" s="19"/>
      <c r="F273" s="937" t="s">
        <v>12</v>
      </c>
      <c r="G273" s="942"/>
      <c r="H273" s="283" t="e">
        <f>SUM(H269:H272)</f>
        <v>#REF!</v>
      </c>
      <c r="I273" s="4"/>
      <c r="J273" s="4"/>
      <c r="K273" s="4"/>
      <c r="L273" s="4"/>
      <c r="M273" s="4"/>
      <c r="N273" s="4"/>
      <c r="O273" s="4"/>
      <c r="P273" s="4"/>
    </row>
    <row r="274" spans="1:16" s="1" customFormat="1">
      <c r="A274" s="66"/>
      <c r="B274" s="10" t="s">
        <v>13</v>
      </c>
      <c r="C274" s="6" t="s">
        <v>14</v>
      </c>
      <c r="D274" s="7"/>
      <c r="E274" s="7"/>
      <c r="F274" s="7"/>
      <c r="G274" s="7"/>
      <c r="H274" s="277"/>
      <c r="I274" s="4"/>
      <c r="J274" s="4"/>
      <c r="K274" s="4"/>
      <c r="L274" s="4"/>
      <c r="M274" s="4"/>
      <c r="N274" s="4"/>
      <c r="O274" s="4"/>
      <c r="P274" s="4"/>
    </row>
    <row r="275" spans="1:16" s="1" customFormat="1">
      <c r="A275" s="66"/>
      <c r="B275" s="10"/>
      <c r="C275" s="9" t="s">
        <v>202</v>
      </c>
      <c r="D275" s="22"/>
      <c r="E275" s="98" t="s">
        <v>98</v>
      </c>
      <c r="F275" s="99">
        <v>1</v>
      </c>
      <c r="G275" s="76" t="e">
        <f>'BAHAN+UPAH'!#REF!</f>
        <v>#REF!</v>
      </c>
      <c r="H275" s="278" t="e">
        <f>G275*F275</f>
        <v>#REF!</v>
      </c>
      <c r="I275" s="4"/>
      <c r="J275" s="4"/>
      <c r="K275" s="4"/>
      <c r="L275" s="4"/>
      <c r="M275" s="4"/>
      <c r="N275" s="4"/>
      <c r="O275" s="4"/>
      <c r="P275" s="4"/>
    </row>
    <row r="276" spans="1:16" s="1" customFormat="1">
      <c r="A276" s="66"/>
      <c r="B276" s="10"/>
      <c r="C276" s="9"/>
      <c r="D276" s="22"/>
      <c r="E276" s="8"/>
      <c r="F276" s="62"/>
      <c r="G276" s="13"/>
      <c r="H276" s="95">
        <f>G276*F276</f>
        <v>0</v>
      </c>
      <c r="I276" s="4"/>
      <c r="J276" s="4"/>
      <c r="K276" s="4"/>
      <c r="L276" s="4"/>
      <c r="M276" s="4"/>
      <c r="N276" s="4"/>
      <c r="O276" s="4"/>
      <c r="P276" s="4"/>
    </row>
    <row r="277" spans="1:16" s="1" customFormat="1">
      <c r="A277" s="66"/>
      <c r="B277" s="10"/>
      <c r="C277" s="9"/>
      <c r="D277" s="22"/>
      <c r="E277" s="8"/>
      <c r="F277" s="62"/>
      <c r="G277" s="13"/>
      <c r="H277" s="95"/>
      <c r="I277" s="4"/>
      <c r="J277" s="4"/>
      <c r="K277" s="4"/>
      <c r="L277" s="4"/>
      <c r="M277" s="4"/>
      <c r="N277" s="4"/>
      <c r="O277" s="4"/>
      <c r="P277" s="4"/>
    </row>
    <row r="278" spans="1:16" s="1" customFormat="1">
      <c r="A278" s="66"/>
      <c r="B278" s="8"/>
      <c r="C278" s="23"/>
      <c r="D278" s="23"/>
      <c r="E278" s="23"/>
      <c r="F278" s="23"/>
      <c r="G278" s="23"/>
      <c r="H278" s="96"/>
      <c r="I278" s="4"/>
      <c r="J278" s="4"/>
      <c r="K278" s="4"/>
      <c r="L278" s="4"/>
      <c r="M278" s="4"/>
      <c r="N278" s="4"/>
      <c r="O278" s="4"/>
      <c r="P278" s="4"/>
    </row>
    <row r="279" spans="1:16" s="1" customFormat="1">
      <c r="A279" s="66"/>
      <c r="B279" s="8"/>
      <c r="C279" s="18"/>
      <c r="D279" s="19"/>
      <c r="E279" s="19"/>
      <c r="F279" s="937" t="s">
        <v>16</v>
      </c>
      <c r="G279" s="942"/>
      <c r="H279" s="283" t="e">
        <f>SUM(H274:H278)</f>
        <v>#REF!</v>
      </c>
      <c r="I279" s="4"/>
      <c r="J279" s="4"/>
      <c r="K279" s="4"/>
      <c r="L279" s="4"/>
      <c r="M279" s="4"/>
      <c r="N279" s="4"/>
      <c r="O279" s="4"/>
      <c r="P279" s="4"/>
    </row>
    <row r="280" spans="1:16" s="1" customFormat="1">
      <c r="A280" s="66"/>
      <c r="B280" s="10" t="s">
        <v>17</v>
      </c>
      <c r="C280" s="6" t="s">
        <v>18</v>
      </c>
      <c r="D280" s="7"/>
      <c r="E280" s="7"/>
      <c r="F280" s="7"/>
      <c r="G280" s="7"/>
      <c r="H280" s="277"/>
      <c r="I280" s="4"/>
      <c r="J280" s="4"/>
      <c r="K280" s="4"/>
      <c r="L280" s="4"/>
      <c r="M280" s="4"/>
      <c r="N280" s="4"/>
      <c r="O280" s="4"/>
      <c r="P280" s="4"/>
    </row>
    <row r="281" spans="1:16" s="1" customFormat="1">
      <c r="A281" s="66"/>
      <c r="B281" s="10"/>
      <c r="C281" s="9"/>
      <c r="D281" s="22"/>
      <c r="E281" s="22"/>
      <c r="F281" s="22"/>
      <c r="G281" s="22"/>
      <c r="H281" s="95"/>
      <c r="I281" s="4"/>
      <c r="J281" s="4"/>
      <c r="K281" s="4"/>
      <c r="L281" s="4"/>
      <c r="M281" s="4"/>
      <c r="N281" s="4"/>
      <c r="O281" s="4"/>
      <c r="P281" s="4"/>
    </row>
    <row r="282" spans="1:16" s="1" customFormat="1">
      <c r="A282" s="66"/>
      <c r="B282" s="10"/>
      <c r="C282" s="9"/>
      <c r="D282" s="22"/>
      <c r="E282" s="22"/>
      <c r="F282" s="22"/>
      <c r="G282" s="22"/>
      <c r="H282" s="95"/>
      <c r="I282" s="4"/>
      <c r="J282" s="4"/>
      <c r="K282" s="4"/>
      <c r="L282" s="4"/>
      <c r="M282" s="4"/>
      <c r="N282" s="4"/>
      <c r="O282" s="4"/>
      <c r="P282" s="4"/>
    </row>
    <row r="283" spans="1:16" s="1" customFormat="1">
      <c r="A283" s="66"/>
      <c r="B283" s="8"/>
      <c r="C283" s="23"/>
      <c r="D283" s="23"/>
      <c r="E283" s="23"/>
      <c r="F283" s="23"/>
      <c r="G283" s="23"/>
      <c r="H283" s="96"/>
      <c r="I283" s="4"/>
      <c r="J283" s="4"/>
      <c r="K283" s="4"/>
      <c r="L283" s="4"/>
      <c r="M283" s="4"/>
      <c r="N283" s="4"/>
      <c r="O283" s="4"/>
      <c r="P283" s="4"/>
    </row>
    <row r="284" spans="1:16" s="1" customFormat="1">
      <c r="A284" s="66"/>
      <c r="B284" s="8"/>
      <c r="C284" s="18"/>
      <c r="D284" s="19"/>
      <c r="E284" s="19"/>
      <c r="F284" s="937" t="s">
        <v>19</v>
      </c>
      <c r="G284" s="942"/>
      <c r="H284" s="282">
        <f>SUM(H280:H283)</f>
        <v>0</v>
      </c>
      <c r="I284" s="4"/>
      <c r="J284" s="4"/>
      <c r="K284" s="4"/>
      <c r="L284" s="4"/>
      <c r="M284" s="4"/>
      <c r="N284" s="4"/>
      <c r="O284" s="4"/>
      <c r="P284" s="4"/>
    </row>
    <row r="285" spans="1:16" s="1" customFormat="1">
      <c r="A285" s="66"/>
      <c r="B285" s="25"/>
      <c r="C285" s="18"/>
      <c r="D285" s="19"/>
      <c r="E285" s="19"/>
      <c r="F285" s="19"/>
      <c r="G285" s="77"/>
      <c r="H285" s="282"/>
      <c r="I285" s="4"/>
      <c r="J285" s="4"/>
      <c r="K285" s="4"/>
      <c r="L285" s="4"/>
      <c r="M285" s="4"/>
      <c r="N285" s="4"/>
      <c r="O285" s="4"/>
      <c r="P285" s="4"/>
    </row>
    <row r="286" spans="1:16" s="1" customFormat="1">
      <c r="A286" s="66"/>
      <c r="B286" s="27" t="s">
        <v>20</v>
      </c>
      <c r="C286" s="943" t="s">
        <v>21</v>
      </c>
      <c r="D286" s="939"/>
      <c r="E286" s="939"/>
      <c r="F286" s="939"/>
      <c r="G286" s="940"/>
      <c r="H286" s="282" t="e">
        <f>H284+H279+H273</f>
        <v>#REF!</v>
      </c>
      <c r="I286" s="4"/>
      <c r="J286" s="4"/>
      <c r="K286" s="4"/>
      <c r="L286" s="4"/>
      <c r="M286" s="4"/>
      <c r="N286" s="4"/>
      <c r="O286" s="4"/>
      <c r="P286" s="4"/>
    </row>
    <row r="287" spans="1:16" s="1" customFormat="1">
      <c r="A287" s="66"/>
      <c r="B287" s="27" t="s">
        <v>22</v>
      </c>
      <c r="C287" s="943" t="s">
        <v>43</v>
      </c>
      <c r="D287" s="939"/>
      <c r="E287" s="940"/>
      <c r="F287" s="28">
        <v>0.05</v>
      </c>
      <c r="G287" s="29" t="s">
        <v>44</v>
      </c>
      <c r="H287" s="282" t="e">
        <f>H286*F287</f>
        <v>#REF!</v>
      </c>
      <c r="I287" s="4"/>
      <c r="J287" s="4"/>
      <c r="K287" s="4"/>
      <c r="L287" s="4"/>
      <c r="M287" s="4"/>
      <c r="N287" s="4"/>
      <c r="O287" s="4"/>
      <c r="P287" s="4"/>
    </row>
    <row r="288" spans="1:16" s="1" customFormat="1">
      <c r="A288" s="66"/>
      <c r="B288" s="27" t="s">
        <v>24</v>
      </c>
      <c r="C288" s="944" t="s">
        <v>45</v>
      </c>
      <c r="D288" s="937"/>
      <c r="E288" s="937"/>
      <c r="F288" s="937"/>
      <c r="G288" s="942"/>
      <c r="H288" s="283" t="e">
        <f>H287+H286</f>
        <v>#REF!</v>
      </c>
      <c r="I288" s="4"/>
      <c r="J288" s="4"/>
      <c r="K288" s="4"/>
      <c r="L288" s="4"/>
      <c r="M288" s="4"/>
      <c r="N288" s="4"/>
      <c r="O288" s="4"/>
      <c r="P288" s="4"/>
    </row>
    <row r="289" spans="1:16" s="1" customFormat="1">
      <c r="A289" s="6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s="1" customFormat="1">
      <c r="A290" s="67" t="s">
        <v>284</v>
      </c>
      <c r="B290" s="4"/>
      <c r="C290" s="2" t="s">
        <v>713</v>
      </c>
      <c r="D290" s="32"/>
      <c r="E290" s="32"/>
      <c r="F290" s="32"/>
      <c r="G290" s="32"/>
      <c r="H290" s="32"/>
      <c r="I290" s="4"/>
      <c r="J290" s="4"/>
      <c r="K290" s="4"/>
      <c r="L290" s="4"/>
      <c r="M290" s="4"/>
      <c r="N290" s="4"/>
      <c r="O290" s="4"/>
      <c r="P290" s="4"/>
    </row>
    <row r="291" spans="1:16" s="1" customFormat="1" ht="31.5">
      <c r="A291" s="66"/>
      <c r="B291" s="68" t="s">
        <v>0</v>
      </c>
      <c r="C291" s="68" t="s">
        <v>1</v>
      </c>
      <c r="D291" s="68" t="s">
        <v>2</v>
      </c>
      <c r="E291" s="68" t="s">
        <v>3</v>
      </c>
      <c r="F291" s="68" t="s">
        <v>4</v>
      </c>
      <c r="G291" s="69" t="s">
        <v>321</v>
      </c>
      <c r="H291" s="69" t="s">
        <v>322</v>
      </c>
      <c r="I291" s="4"/>
      <c r="J291" s="4"/>
      <c r="K291" s="4"/>
      <c r="L291" s="4"/>
      <c r="M291" s="4"/>
      <c r="N291" s="4"/>
      <c r="O291" s="4"/>
      <c r="P291" s="4"/>
    </row>
    <row r="292" spans="1:16">
      <c r="A292" s="66"/>
      <c r="B292" s="5" t="s">
        <v>5</v>
      </c>
      <c r="C292" s="6" t="s">
        <v>6</v>
      </c>
      <c r="D292" s="7"/>
      <c r="E292" s="7"/>
      <c r="F292" s="7"/>
      <c r="G292" s="7"/>
      <c r="H292" s="7"/>
    </row>
    <row r="293" spans="1:16">
      <c r="A293" s="66"/>
      <c r="B293" s="8"/>
      <c r="C293" s="9" t="s">
        <v>7</v>
      </c>
      <c r="D293" s="10" t="s">
        <v>8</v>
      </c>
      <c r="E293" s="10" t="s">
        <v>9</v>
      </c>
      <c r="F293" s="11">
        <v>3.5999999999999997E-2</v>
      </c>
      <c r="G293" s="86">
        <f>'BAHAN+UPAH'!$F$65</f>
        <v>85000</v>
      </c>
      <c r="H293" s="95">
        <f>G293*F293</f>
        <v>3059.9999999999995</v>
      </c>
    </row>
    <row r="294" spans="1:16" s="1" customFormat="1">
      <c r="A294" s="66"/>
      <c r="B294" s="8"/>
      <c r="C294" s="9" t="s">
        <v>107</v>
      </c>
      <c r="D294" s="10" t="s">
        <v>200</v>
      </c>
      <c r="E294" s="10" t="s">
        <v>9</v>
      </c>
      <c r="F294" s="11">
        <v>0.06</v>
      </c>
      <c r="G294" s="95" t="e">
        <f>'BAHAN+UPAH'!#REF!</f>
        <v>#REF!</v>
      </c>
      <c r="H294" s="95" t="e">
        <f>G294*F294</f>
        <v>#REF!</v>
      </c>
      <c r="I294" s="4"/>
      <c r="J294" s="4"/>
      <c r="K294" s="4"/>
      <c r="L294" s="4"/>
      <c r="M294" s="4"/>
      <c r="N294" s="4"/>
      <c r="O294" s="4"/>
      <c r="P294" s="4"/>
    </row>
    <row r="295" spans="1:16" s="1" customFormat="1">
      <c r="A295" s="66"/>
      <c r="B295" s="8"/>
      <c r="C295" s="9" t="s">
        <v>10</v>
      </c>
      <c r="D295" s="10" t="s">
        <v>25</v>
      </c>
      <c r="E295" s="10" t="s">
        <v>9</v>
      </c>
      <c r="F295" s="11">
        <v>2E-3</v>
      </c>
      <c r="G295" s="87">
        <f>'BAHAN+UPAH'!$F$70</f>
        <v>140000</v>
      </c>
      <c r="H295" s="95">
        <f>G295*F295</f>
        <v>280</v>
      </c>
      <c r="I295" s="4"/>
      <c r="J295" s="4"/>
      <c r="K295" s="4"/>
      <c r="L295" s="4"/>
      <c r="M295" s="4"/>
      <c r="N295" s="4"/>
      <c r="O295" s="4"/>
      <c r="P295" s="4"/>
    </row>
    <row r="296" spans="1:16" s="1" customFormat="1">
      <c r="A296" s="66"/>
      <c r="B296" s="8"/>
      <c r="C296" s="71"/>
      <c r="D296" s="14"/>
      <c r="E296" s="14"/>
      <c r="F296" s="15"/>
      <c r="G296" s="16"/>
      <c r="H296" s="96"/>
      <c r="I296" s="4"/>
      <c r="J296" s="4"/>
      <c r="K296" s="4"/>
      <c r="L296" s="4"/>
      <c r="M296" s="4"/>
      <c r="N296" s="4"/>
      <c r="O296" s="4"/>
      <c r="P296" s="4"/>
    </row>
    <row r="297" spans="1:16" s="1" customFormat="1">
      <c r="A297" s="66"/>
      <c r="B297" s="8"/>
      <c r="C297" s="18"/>
      <c r="D297" s="19"/>
      <c r="E297" s="19"/>
      <c r="F297" s="937" t="s">
        <v>12</v>
      </c>
      <c r="G297" s="942"/>
      <c r="H297" s="283" t="e">
        <f>SUM(H293:H296)</f>
        <v>#REF!</v>
      </c>
      <c r="I297" s="4"/>
      <c r="J297" s="4"/>
      <c r="K297" s="4"/>
      <c r="L297" s="4"/>
      <c r="M297" s="4"/>
      <c r="N297" s="4"/>
      <c r="O297" s="4"/>
      <c r="P297" s="4"/>
    </row>
    <row r="298" spans="1:16" s="1" customFormat="1">
      <c r="A298" s="66"/>
      <c r="B298" s="10" t="s">
        <v>13</v>
      </c>
      <c r="C298" s="6" t="s">
        <v>14</v>
      </c>
      <c r="D298" s="7"/>
      <c r="E298" s="7"/>
      <c r="F298" s="7"/>
      <c r="G298" s="7"/>
      <c r="H298" s="277"/>
      <c r="I298" s="4"/>
      <c r="J298" s="4"/>
      <c r="K298" s="4"/>
      <c r="L298" s="4"/>
      <c r="M298" s="4"/>
      <c r="N298" s="4"/>
      <c r="O298" s="4"/>
      <c r="P298" s="4"/>
    </row>
    <row r="299" spans="1:16" s="1" customFormat="1">
      <c r="A299" s="66"/>
      <c r="B299" s="10"/>
      <c r="C299" s="9" t="s">
        <v>203</v>
      </c>
      <c r="D299" s="22"/>
      <c r="E299" s="98" t="s">
        <v>98</v>
      </c>
      <c r="F299" s="99">
        <v>1</v>
      </c>
      <c r="G299" s="76" t="e">
        <f>'BAHAN+UPAH'!#REF!</f>
        <v>#REF!</v>
      </c>
      <c r="H299" s="278" t="e">
        <f>G299*F299</f>
        <v>#REF!</v>
      </c>
      <c r="I299" s="4"/>
      <c r="J299" s="4"/>
      <c r="K299" s="4"/>
      <c r="L299" s="4"/>
      <c r="M299" s="4"/>
      <c r="N299" s="4"/>
      <c r="O299" s="4"/>
      <c r="P299" s="4"/>
    </row>
    <row r="300" spans="1:16" s="1" customFormat="1">
      <c r="A300" s="66"/>
      <c r="B300" s="10"/>
      <c r="C300" s="9"/>
      <c r="D300" s="22"/>
      <c r="E300" s="8"/>
      <c r="F300" s="62"/>
      <c r="G300" s="13"/>
      <c r="H300" s="95">
        <f>G300*F300</f>
        <v>0</v>
      </c>
      <c r="I300" s="4"/>
      <c r="J300" s="4"/>
      <c r="K300" s="4"/>
      <c r="L300" s="4"/>
      <c r="M300" s="4"/>
      <c r="N300" s="4"/>
      <c r="O300" s="4"/>
      <c r="P300" s="4"/>
    </row>
    <row r="301" spans="1:16" s="1" customFormat="1">
      <c r="A301" s="66"/>
      <c r="B301" s="10"/>
      <c r="C301" s="9"/>
      <c r="D301" s="22"/>
      <c r="E301" s="8"/>
      <c r="F301" s="62"/>
      <c r="G301" s="13"/>
      <c r="H301" s="95"/>
      <c r="I301" s="4"/>
      <c r="J301" s="4"/>
      <c r="K301" s="4"/>
      <c r="L301" s="4"/>
      <c r="M301" s="4"/>
      <c r="N301" s="4"/>
      <c r="O301" s="4"/>
      <c r="P301" s="4"/>
    </row>
    <row r="302" spans="1:16" s="1" customFormat="1">
      <c r="A302" s="66"/>
      <c r="B302" s="8"/>
      <c r="C302" s="23"/>
      <c r="D302" s="23"/>
      <c r="E302" s="23"/>
      <c r="F302" s="23"/>
      <c r="G302" s="23"/>
      <c r="H302" s="96"/>
      <c r="I302" s="4"/>
      <c r="J302" s="4"/>
      <c r="K302" s="4"/>
      <c r="L302" s="4"/>
      <c r="M302" s="4"/>
      <c r="N302" s="4"/>
      <c r="O302" s="4"/>
      <c r="P302" s="4"/>
    </row>
    <row r="303" spans="1:16" s="1" customFormat="1">
      <c r="A303" s="66"/>
      <c r="B303" s="8"/>
      <c r="C303" s="18"/>
      <c r="D303" s="19"/>
      <c r="E303" s="19"/>
      <c r="F303" s="937" t="s">
        <v>16</v>
      </c>
      <c r="G303" s="942"/>
      <c r="H303" s="283" t="e">
        <f>SUM(H298:H302)</f>
        <v>#REF!</v>
      </c>
      <c r="I303" s="4"/>
      <c r="J303" s="4"/>
      <c r="K303" s="4"/>
      <c r="L303" s="4"/>
      <c r="M303" s="4"/>
      <c r="N303" s="4"/>
      <c r="O303" s="4"/>
      <c r="P303" s="4"/>
    </row>
    <row r="304" spans="1:16" s="1" customFormat="1">
      <c r="A304" s="66"/>
      <c r="B304" s="10" t="s">
        <v>17</v>
      </c>
      <c r="C304" s="6" t="s">
        <v>18</v>
      </c>
      <c r="D304" s="7"/>
      <c r="E304" s="7"/>
      <c r="F304" s="7"/>
      <c r="G304" s="7"/>
      <c r="H304" s="277"/>
      <c r="I304" s="4"/>
      <c r="J304" s="4"/>
      <c r="K304" s="4"/>
      <c r="L304" s="4"/>
      <c r="M304" s="4"/>
      <c r="N304" s="4"/>
      <c r="O304" s="4"/>
      <c r="P304" s="4"/>
    </row>
    <row r="305" spans="1:16" s="1" customFormat="1">
      <c r="A305" s="66"/>
      <c r="B305" s="10"/>
      <c r="C305" s="9"/>
      <c r="D305" s="22"/>
      <c r="E305" s="22"/>
      <c r="F305" s="22"/>
      <c r="G305" s="22"/>
      <c r="H305" s="95"/>
      <c r="I305" s="4"/>
      <c r="J305" s="4"/>
      <c r="K305" s="4"/>
      <c r="L305" s="4"/>
      <c r="M305" s="4"/>
      <c r="N305" s="4"/>
      <c r="O305" s="4"/>
      <c r="P305" s="4"/>
    </row>
    <row r="306" spans="1:16" s="1" customFormat="1">
      <c r="A306" s="66"/>
      <c r="B306" s="10"/>
      <c r="C306" s="9"/>
      <c r="D306" s="22"/>
      <c r="E306" s="22"/>
      <c r="F306" s="22"/>
      <c r="G306" s="22"/>
      <c r="H306" s="95"/>
      <c r="I306" s="4"/>
      <c r="J306" s="4"/>
      <c r="K306" s="4"/>
      <c r="L306" s="4"/>
      <c r="M306" s="4"/>
      <c r="N306" s="4"/>
      <c r="O306" s="4"/>
      <c r="P306" s="4"/>
    </row>
    <row r="307" spans="1:16" s="1" customFormat="1">
      <c r="A307" s="66"/>
      <c r="B307" s="8"/>
      <c r="C307" s="23"/>
      <c r="D307" s="23"/>
      <c r="E307" s="23"/>
      <c r="F307" s="23"/>
      <c r="G307" s="23"/>
      <c r="H307" s="96"/>
      <c r="I307" s="4"/>
      <c r="J307" s="4"/>
      <c r="K307" s="4"/>
      <c r="L307" s="4"/>
      <c r="M307" s="4"/>
      <c r="N307" s="4"/>
      <c r="O307" s="4"/>
      <c r="P307" s="4"/>
    </row>
    <row r="308" spans="1:16" s="1" customFormat="1">
      <c r="A308" s="66"/>
      <c r="B308" s="8"/>
      <c r="C308" s="18"/>
      <c r="D308" s="19"/>
      <c r="E308" s="19"/>
      <c r="F308" s="937" t="s">
        <v>19</v>
      </c>
      <c r="G308" s="942"/>
      <c r="H308" s="282">
        <f>SUM(H304:H307)</f>
        <v>0</v>
      </c>
      <c r="I308" s="4"/>
      <c r="J308" s="4"/>
      <c r="K308" s="4"/>
      <c r="L308" s="4"/>
      <c r="M308" s="4"/>
      <c r="N308" s="4"/>
      <c r="O308" s="4"/>
      <c r="P308" s="4"/>
    </row>
    <row r="309" spans="1:16" s="1" customFormat="1">
      <c r="A309" s="66"/>
      <c r="B309" s="25"/>
      <c r="C309" s="18"/>
      <c r="D309" s="19"/>
      <c r="E309" s="19"/>
      <c r="F309" s="19"/>
      <c r="G309" s="77"/>
      <c r="H309" s="282"/>
      <c r="I309" s="4"/>
      <c r="J309" s="4"/>
      <c r="K309" s="4"/>
      <c r="L309" s="4"/>
      <c r="M309" s="4"/>
      <c r="N309" s="4"/>
      <c r="O309" s="4"/>
      <c r="P309" s="4"/>
    </row>
    <row r="310" spans="1:16" s="1" customFormat="1">
      <c r="A310" s="66"/>
      <c r="B310" s="27" t="s">
        <v>20</v>
      </c>
      <c r="C310" s="943" t="s">
        <v>21</v>
      </c>
      <c r="D310" s="939"/>
      <c r="E310" s="939"/>
      <c r="F310" s="939"/>
      <c r="G310" s="940"/>
      <c r="H310" s="282" t="e">
        <f>H308+H303+H297</f>
        <v>#REF!</v>
      </c>
      <c r="I310" s="4"/>
      <c r="J310" s="4"/>
      <c r="K310" s="4"/>
      <c r="L310" s="4"/>
      <c r="M310" s="4"/>
      <c r="N310" s="4"/>
      <c r="O310" s="4"/>
      <c r="P310" s="4"/>
    </row>
    <row r="311" spans="1:16" s="1" customFormat="1">
      <c r="A311" s="66"/>
      <c r="B311" s="27" t="s">
        <v>22</v>
      </c>
      <c r="C311" s="943" t="s">
        <v>43</v>
      </c>
      <c r="D311" s="939"/>
      <c r="E311" s="940"/>
      <c r="F311" s="28">
        <v>0.05</v>
      </c>
      <c r="G311" s="29" t="s">
        <v>44</v>
      </c>
      <c r="H311" s="282" t="e">
        <f>H310*F311</f>
        <v>#REF!</v>
      </c>
      <c r="I311" s="4"/>
      <c r="J311" s="4"/>
      <c r="K311" s="4"/>
      <c r="L311" s="4"/>
      <c r="M311" s="4"/>
      <c r="N311" s="4"/>
      <c r="O311" s="4"/>
      <c r="P311" s="4"/>
    </row>
    <row r="312" spans="1:16" s="1" customFormat="1">
      <c r="A312" s="66"/>
      <c r="B312" s="27" t="s">
        <v>24</v>
      </c>
      <c r="C312" s="944" t="s">
        <v>45</v>
      </c>
      <c r="D312" s="937"/>
      <c r="E312" s="937"/>
      <c r="F312" s="937"/>
      <c r="G312" s="942"/>
      <c r="H312" s="283" t="e">
        <f>H311+H310</f>
        <v>#REF!</v>
      </c>
      <c r="I312" s="4"/>
      <c r="J312" s="4"/>
      <c r="K312" s="4"/>
      <c r="L312" s="4"/>
      <c r="M312" s="4"/>
      <c r="N312" s="4"/>
      <c r="O312" s="4"/>
      <c r="P312" s="4"/>
    </row>
    <row r="313" spans="1:16" s="1" customFormat="1">
      <c r="A313" s="6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 s="1" customFormat="1">
      <c r="A314" s="67" t="s">
        <v>285</v>
      </c>
      <c r="B314" s="4"/>
      <c r="C314" s="2" t="s">
        <v>714</v>
      </c>
      <c r="D314" s="32"/>
      <c r="E314" s="32"/>
      <c r="F314" s="32"/>
      <c r="G314" s="32"/>
      <c r="H314" s="32"/>
      <c r="I314" s="4"/>
      <c r="J314" s="4"/>
      <c r="K314" s="4"/>
      <c r="L314" s="4"/>
      <c r="M314" s="4"/>
      <c r="N314" s="4"/>
      <c r="O314" s="4"/>
      <c r="P314" s="4"/>
    </row>
    <row r="315" spans="1:16" s="1" customFormat="1" ht="31.5">
      <c r="A315" s="66"/>
      <c r="B315" s="68" t="s">
        <v>0</v>
      </c>
      <c r="C315" s="68" t="s">
        <v>1</v>
      </c>
      <c r="D315" s="68" t="s">
        <v>2</v>
      </c>
      <c r="E315" s="68" t="s">
        <v>3</v>
      </c>
      <c r="F315" s="68" t="s">
        <v>4</v>
      </c>
      <c r="G315" s="69" t="s">
        <v>321</v>
      </c>
      <c r="H315" s="69" t="s">
        <v>322</v>
      </c>
      <c r="I315" s="4"/>
      <c r="J315" s="4"/>
      <c r="K315" s="4"/>
      <c r="L315" s="4"/>
      <c r="M315" s="4"/>
      <c r="N315" s="4"/>
      <c r="O315" s="4"/>
      <c r="P315" s="4"/>
    </row>
    <row r="316" spans="1:16" s="1" customFormat="1">
      <c r="A316" s="66"/>
      <c r="B316" s="5" t="s">
        <v>5</v>
      </c>
      <c r="C316" s="6" t="s">
        <v>6</v>
      </c>
      <c r="D316" s="7"/>
      <c r="E316" s="7"/>
      <c r="F316" s="7"/>
      <c r="G316" s="7"/>
      <c r="H316" s="7"/>
      <c r="I316" s="4"/>
      <c r="J316" s="4"/>
      <c r="K316" s="4"/>
      <c r="L316" s="4"/>
      <c r="M316" s="4"/>
      <c r="N316" s="4"/>
      <c r="O316" s="4"/>
      <c r="P316" s="4"/>
    </row>
    <row r="317" spans="1:16" s="1" customFormat="1">
      <c r="A317" s="66"/>
      <c r="B317" s="8"/>
      <c r="C317" s="9" t="s">
        <v>7</v>
      </c>
      <c r="D317" s="10" t="s">
        <v>8</v>
      </c>
      <c r="E317" s="10" t="s">
        <v>9</v>
      </c>
      <c r="F317" s="11">
        <v>5.3999999999999999E-2</v>
      </c>
      <c r="G317" s="86">
        <f>'BAHAN+UPAH'!$F$65</f>
        <v>85000</v>
      </c>
      <c r="H317" s="95">
        <f>G317*F317</f>
        <v>4590</v>
      </c>
      <c r="I317" s="4"/>
      <c r="J317" s="4"/>
      <c r="K317" s="4"/>
      <c r="L317" s="4"/>
      <c r="M317" s="4"/>
      <c r="N317" s="4"/>
      <c r="O317" s="4"/>
      <c r="P317" s="4"/>
    </row>
    <row r="318" spans="1:16" s="1" customFormat="1">
      <c r="A318" s="66"/>
      <c r="B318" s="8"/>
      <c r="C318" s="9" t="s">
        <v>107</v>
      </c>
      <c r="D318" s="10" t="s">
        <v>200</v>
      </c>
      <c r="E318" s="10" t="s">
        <v>9</v>
      </c>
      <c r="F318" s="11">
        <v>0.09</v>
      </c>
      <c r="G318" s="95" t="e">
        <f>'BAHAN+UPAH'!#REF!</f>
        <v>#REF!</v>
      </c>
      <c r="H318" s="95" t="e">
        <f>G318*F318</f>
        <v>#REF!</v>
      </c>
      <c r="I318" s="4"/>
      <c r="J318" s="4"/>
      <c r="K318" s="4"/>
      <c r="L318" s="4"/>
      <c r="M318" s="4"/>
      <c r="N318" s="4"/>
      <c r="O318" s="4"/>
      <c r="P318" s="4"/>
    </row>
    <row r="319" spans="1:16" s="1" customFormat="1">
      <c r="A319" s="66"/>
      <c r="B319" s="8"/>
      <c r="C319" s="9" t="s">
        <v>10</v>
      </c>
      <c r="D319" s="10" t="s">
        <v>25</v>
      </c>
      <c r="E319" s="10" t="s">
        <v>9</v>
      </c>
      <c r="F319" s="11">
        <v>3.0000000000000001E-3</v>
      </c>
      <c r="G319" s="87">
        <f>'BAHAN+UPAH'!$F$70</f>
        <v>140000</v>
      </c>
      <c r="H319" s="95">
        <f>G319*F319</f>
        <v>420</v>
      </c>
      <c r="I319" s="4"/>
      <c r="J319" s="4"/>
      <c r="K319" s="4"/>
      <c r="L319" s="4"/>
      <c r="M319" s="4"/>
      <c r="N319" s="4"/>
      <c r="O319" s="4"/>
      <c r="P319" s="4"/>
    </row>
    <row r="320" spans="1:16" s="1" customFormat="1">
      <c r="A320" s="66"/>
      <c r="B320" s="8"/>
      <c r="C320" s="71"/>
      <c r="D320" s="14"/>
      <c r="E320" s="14"/>
      <c r="F320" s="15"/>
      <c r="G320" s="16"/>
      <c r="H320" s="96"/>
      <c r="I320" s="4"/>
      <c r="J320" s="4"/>
      <c r="K320" s="4"/>
      <c r="L320" s="4"/>
      <c r="M320" s="4"/>
      <c r="N320" s="4"/>
      <c r="O320" s="4"/>
      <c r="P320" s="4"/>
    </row>
    <row r="321" spans="1:16" s="1" customFormat="1">
      <c r="A321" s="66"/>
      <c r="B321" s="8"/>
      <c r="C321" s="18"/>
      <c r="D321" s="19"/>
      <c r="E321" s="19"/>
      <c r="F321" s="937" t="s">
        <v>12</v>
      </c>
      <c r="G321" s="942"/>
      <c r="H321" s="283" t="e">
        <f>SUM(H317:H320)</f>
        <v>#REF!</v>
      </c>
      <c r="I321" s="4"/>
      <c r="J321" s="4"/>
      <c r="K321" s="4"/>
      <c r="L321" s="4"/>
      <c r="M321" s="4"/>
      <c r="N321" s="4"/>
      <c r="O321" s="4"/>
      <c r="P321" s="4"/>
    </row>
    <row r="322" spans="1:16" s="1" customFormat="1">
      <c r="A322" s="66"/>
      <c r="B322" s="10" t="s">
        <v>13</v>
      </c>
      <c r="C322" s="6" t="s">
        <v>14</v>
      </c>
      <c r="D322" s="7"/>
      <c r="E322" s="7"/>
      <c r="F322" s="7"/>
      <c r="G322" s="7"/>
      <c r="H322" s="277"/>
      <c r="I322" s="4"/>
      <c r="J322" s="4"/>
      <c r="K322" s="4"/>
      <c r="L322" s="4"/>
      <c r="M322" s="4"/>
      <c r="N322" s="4"/>
      <c r="O322" s="4"/>
      <c r="P322" s="4"/>
    </row>
    <row r="323" spans="1:16" s="1" customFormat="1">
      <c r="A323" s="66"/>
      <c r="B323" s="10"/>
      <c r="C323" s="9" t="s">
        <v>204</v>
      </c>
      <c r="D323" s="22"/>
      <c r="E323" s="98" t="s">
        <v>98</v>
      </c>
      <c r="F323" s="99">
        <v>1</v>
      </c>
      <c r="G323" s="76" t="e">
        <f>'BAHAN+UPAH'!#REF!</f>
        <v>#REF!</v>
      </c>
      <c r="H323" s="278" t="e">
        <f>G323*F323</f>
        <v>#REF!</v>
      </c>
      <c r="I323" s="4"/>
      <c r="J323" s="4"/>
      <c r="K323" s="4"/>
      <c r="L323" s="4"/>
      <c r="M323" s="4"/>
      <c r="N323" s="4"/>
      <c r="O323" s="4"/>
      <c r="P323" s="4"/>
    </row>
    <row r="324" spans="1:16" s="1" customFormat="1">
      <c r="A324" s="66"/>
      <c r="B324" s="10"/>
      <c r="C324" s="9"/>
      <c r="D324" s="22"/>
      <c r="E324" s="8"/>
      <c r="F324" s="62"/>
      <c r="G324" s="13"/>
      <c r="H324" s="95">
        <f>G324*F324</f>
        <v>0</v>
      </c>
      <c r="I324" s="4"/>
      <c r="J324" s="4"/>
      <c r="K324" s="4"/>
      <c r="L324" s="4"/>
      <c r="M324" s="4"/>
      <c r="N324" s="4"/>
      <c r="O324" s="4"/>
      <c r="P324" s="4"/>
    </row>
    <row r="325" spans="1:16" s="1" customFormat="1">
      <c r="A325" s="66"/>
      <c r="B325" s="10"/>
      <c r="C325" s="9"/>
      <c r="D325" s="22"/>
      <c r="E325" s="8"/>
      <c r="F325" s="62"/>
      <c r="G325" s="13"/>
      <c r="H325" s="95"/>
      <c r="I325" s="4"/>
      <c r="J325" s="4"/>
      <c r="K325" s="4"/>
      <c r="L325" s="4"/>
      <c r="M325" s="4"/>
      <c r="N325" s="4"/>
      <c r="O325" s="4"/>
      <c r="P325" s="4"/>
    </row>
    <row r="326" spans="1:16" s="1" customFormat="1">
      <c r="A326" s="66"/>
      <c r="B326" s="8"/>
      <c r="C326" s="23"/>
      <c r="D326" s="23"/>
      <c r="E326" s="23"/>
      <c r="F326" s="23"/>
      <c r="G326" s="23"/>
      <c r="H326" s="96"/>
      <c r="I326" s="4"/>
      <c r="J326" s="4"/>
      <c r="K326" s="4"/>
      <c r="L326" s="4"/>
      <c r="M326" s="4"/>
      <c r="N326" s="4"/>
      <c r="O326" s="4"/>
      <c r="P326" s="4"/>
    </row>
    <row r="327" spans="1:16">
      <c r="A327" s="66"/>
      <c r="B327" s="8"/>
      <c r="C327" s="18"/>
      <c r="D327" s="19"/>
      <c r="E327" s="19"/>
      <c r="F327" s="937" t="s">
        <v>16</v>
      </c>
      <c r="G327" s="942"/>
      <c r="H327" s="283" t="e">
        <f>SUM(H322:H326)</f>
        <v>#REF!</v>
      </c>
    </row>
    <row r="328" spans="1:16">
      <c r="A328" s="66"/>
      <c r="B328" s="10" t="s">
        <v>17</v>
      </c>
      <c r="C328" s="6" t="s">
        <v>18</v>
      </c>
      <c r="D328" s="7"/>
      <c r="E328" s="7"/>
      <c r="F328" s="7"/>
      <c r="G328" s="7"/>
      <c r="H328" s="277"/>
    </row>
    <row r="329" spans="1:16">
      <c r="A329" s="66"/>
      <c r="B329" s="10"/>
      <c r="C329" s="9"/>
      <c r="D329" s="22"/>
      <c r="E329" s="22"/>
      <c r="F329" s="22"/>
      <c r="G329" s="22"/>
      <c r="H329" s="95"/>
    </row>
    <row r="330" spans="1:16">
      <c r="A330" s="66"/>
      <c r="B330" s="10"/>
      <c r="C330" s="9"/>
      <c r="D330" s="22"/>
      <c r="E330" s="22"/>
      <c r="F330" s="22"/>
      <c r="G330" s="22"/>
      <c r="H330" s="95"/>
    </row>
    <row r="331" spans="1:16">
      <c r="A331" s="66"/>
      <c r="B331" s="8"/>
      <c r="C331" s="23"/>
      <c r="D331" s="23"/>
      <c r="E331" s="23"/>
      <c r="F331" s="23"/>
      <c r="G331" s="23"/>
      <c r="H331" s="96"/>
    </row>
    <row r="332" spans="1:16">
      <c r="A332" s="66"/>
      <c r="B332" s="8"/>
      <c r="C332" s="18"/>
      <c r="D332" s="19"/>
      <c r="E332" s="19"/>
      <c r="F332" s="937" t="s">
        <v>19</v>
      </c>
      <c r="G332" s="942"/>
      <c r="H332" s="282">
        <f>SUM(H328:H331)</f>
        <v>0</v>
      </c>
    </row>
    <row r="333" spans="1:16">
      <c r="A333" s="66"/>
      <c r="B333" s="25"/>
      <c r="C333" s="18"/>
      <c r="D333" s="19"/>
      <c r="E333" s="19"/>
      <c r="F333" s="19"/>
      <c r="G333" s="77"/>
      <c r="H333" s="282"/>
    </row>
    <row r="334" spans="1:16">
      <c r="A334" s="66"/>
      <c r="B334" s="27" t="s">
        <v>20</v>
      </c>
      <c r="C334" s="943" t="s">
        <v>21</v>
      </c>
      <c r="D334" s="939"/>
      <c r="E334" s="939"/>
      <c r="F334" s="939"/>
      <c r="G334" s="940"/>
      <c r="H334" s="282" t="e">
        <f>H332+H327+H321</f>
        <v>#REF!</v>
      </c>
    </row>
    <row r="335" spans="1:16">
      <c r="A335" s="66"/>
      <c r="B335" s="27" t="s">
        <v>22</v>
      </c>
      <c r="C335" s="943" t="s">
        <v>43</v>
      </c>
      <c r="D335" s="939"/>
      <c r="E335" s="940"/>
      <c r="F335" s="28">
        <v>0.05</v>
      </c>
      <c r="G335" s="29" t="s">
        <v>44</v>
      </c>
      <c r="H335" s="282" t="e">
        <f>H334*F335</f>
        <v>#REF!</v>
      </c>
    </row>
    <row r="336" spans="1:16">
      <c r="A336" s="66"/>
      <c r="B336" s="27" t="s">
        <v>24</v>
      </c>
      <c r="C336" s="944" t="s">
        <v>45</v>
      </c>
      <c r="D336" s="937"/>
      <c r="E336" s="937"/>
      <c r="F336" s="937"/>
      <c r="G336" s="942"/>
      <c r="H336" s="283" t="e">
        <f>H335+H334</f>
        <v>#REF!</v>
      </c>
    </row>
    <row r="337" spans="1:8">
      <c r="A337" s="66"/>
    </row>
    <row r="338" spans="1:8">
      <c r="A338" s="67" t="s">
        <v>286</v>
      </c>
      <c r="C338" s="2" t="s">
        <v>715</v>
      </c>
      <c r="D338" s="32"/>
      <c r="E338" s="32"/>
      <c r="F338" s="32"/>
      <c r="G338" s="32"/>
      <c r="H338" s="32"/>
    </row>
    <row r="339" spans="1:8" ht="31.5">
      <c r="A339" s="66"/>
      <c r="B339" s="68" t="s">
        <v>0</v>
      </c>
      <c r="C339" s="68" t="s">
        <v>1</v>
      </c>
      <c r="D339" s="68" t="s">
        <v>2</v>
      </c>
      <c r="E339" s="68" t="s">
        <v>3</v>
      </c>
      <c r="F339" s="68" t="s">
        <v>4</v>
      </c>
      <c r="G339" s="69" t="s">
        <v>321</v>
      </c>
      <c r="H339" s="69" t="s">
        <v>322</v>
      </c>
    </row>
    <row r="340" spans="1:8">
      <c r="A340" s="66"/>
      <c r="B340" s="5" t="s">
        <v>5</v>
      </c>
      <c r="C340" s="6" t="s">
        <v>6</v>
      </c>
      <c r="D340" s="7"/>
      <c r="E340" s="7"/>
      <c r="F340" s="7"/>
      <c r="G340" s="7"/>
      <c r="H340" s="7"/>
    </row>
    <row r="341" spans="1:8">
      <c r="A341" s="66"/>
      <c r="B341" s="8"/>
      <c r="C341" s="9" t="s">
        <v>7</v>
      </c>
      <c r="D341" s="10" t="s">
        <v>8</v>
      </c>
      <c r="E341" s="10" t="s">
        <v>9</v>
      </c>
      <c r="F341" s="11">
        <v>3.5000000000000003E-2</v>
      </c>
      <c r="G341" s="86">
        <f>'BAHAN+UPAH'!$F$65</f>
        <v>85000</v>
      </c>
      <c r="H341" s="95">
        <f>G341*F341</f>
        <v>2975.0000000000005</v>
      </c>
    </row>
    <row r="342" spans="1:8">
      <c r="A342" s="66"/>
      <c r="B342" s="8"/>
      <c r="C342" s="9" t="s">
        <v>107</v>
      </c>
      <c r="D342" s="10" t="s">
        <v>200</v>
      </c>
      <c r="E342" s="10" t="s">
        <v>9</v>
      </c>
      <c r="F342" s="11">
        <v>1.7000000000000001E-2</v>
      </c>
      <c r="G342" s="95" t="e">
        <f>'BAHAN+UPAH'!#REF!</f>
        <v>#REF!</v>
      </c>
      <c r="H342" s="95" t="e">
        <f>G342*F342</f>
        <v>#REF!</v>
      </c>
    </row>
    <row r="343" spans="1:8">
      <c r="A343" s="66"/>
      <c r="B343" s="8"/>
      <c r="C343" s="9" t="s">
        <v>10</v>
      </c>
      <c r="D343" s="10" t="s">
        <v>25</v>
      </c>
      <c r="E343" s="10" t="s">
        <v>9</v>
      </c>
      <c r="F343" s="11">
        <v>3.0000000000000001E-3</v>
      </c>
      <c r="G343" s="87">
        <f>'BAHAN+UPAH'!$F$70</f>
        <v>140000</v>
      </c>
      <c r="H343" s="95">
        <f>G343*F343</f>
        <v>420</v>
      </c>
    </row>
    <row r="344" spans="1:8">
      <c r="A344" s="66"/>
      <c r="B344" s="8"/>
      <c r="C344" s="71"/>
      <c r="D344" s="14"/>
      <c r="E344" s="14"/>
      <c r="F344" s="15"/>
      <c r="G344" s="16"/>
      <c r="H344" s="96"/>
    </row>
    <row r="345" spans="1:8">
      <c r="A345" s="66"/>
      <c r="B345" s="8"/>
      <c r="C345" s="18"/>
      <c r="D345" s="19"/>
      <c r="E345" s="19"/>
      <c r="F345" s="937" t="s">
        <v>12</v>
      </c>
      <c r="G345" s="942"/>
      <c r="H345" s="283" t="e">
        <f>SUM(H341:H344)</f>
        <v>#REF!</v>
      </c>
    </row>
    <row r="346" spans="1:8">
      <c r="A346" s="66"/>
      <c r="B346" s="10" t="s">
        <v>13</v>
      </c>
      <c r="C346" s="6" t="s">
        <v>14</v>
      </c>
      <c r="D346" s="7"/>
      <c r="E346" s="7"/>
      <c r="F346" s="7"/>
      <c r="G346" s="7"/>
      <c r="H346" s="277"/>
    </row>
    <row r="347" spans="1:8">
      <c r="A347" s="66"/>
      <c r="B347" s="10"/>
      <c r="C347" s="9" t="s">
        <v>197</v>
      </c>
      <c r="D347" s="22"/>
      <c r="E347" s="8" t="s">
        <v>67</v>
      </c>
      <c r="F347" s="62">
        <v>1</v>
      </c>
      <c r="G347" s="13" t="e">
        <f>'BAHAN+UPAH'!#REF!</f>
        <v>#REF!</v>
      </c>
      <c r="H347" s="95" t="e">
        <f>G347*F347</f>
        <v>#REF!</v>
      </c>
    </row>
    <row r="348" spans="1:8">
      <c r="A348" s="66"/>
      <c r="B348" s="10"/>
      <c r="C348" s="9"/>
      <c r="D348" s="22"/>
      <c r="E348" s="8"/>
      <c r="F348" s="62"/>
      <c r="G348" s="13"/>
      <c r="H348" s="95"/>
    </row>
    <row r="349" spans="1:8">
      <c r="A349" s="66"/>
      <c r="B349" s="8"/>
      <c r="C349" s="23"/>
      <c r="D349" s="23"/>
      <c r="E349" s="25"/>
      <c r="F349" s="23"/>
      <c r="G349" s="23"/>
      <c r="H349" s="96"/>
    </row>
    <row r="350" spans="1:8">
      <c r="A350" s="66"/>
      <c r="B350" s="8"/>
      <c r="C350" s="18"/>
      <c r="D350" s="19"/>
      <c r="E350" s="107"/>
      <c r="F350" s="937" t="s">
        <v>16</v>
      </c>
      <c r="G350" s="942"/>
      <c r="H350" s="283" t="e">
        <f>SUM(H346:H349)</f>
        <v>#REF!</v>
      </c>
    </row>
    <row r="351" spans="1:8">
      <c r="A351" s="66"/>
      <c r="B351" s="10" t="s">
        <v>17</v>
      </c>
      <c r="C351" s="6" t="s">
        <v>18</v>
      </c>
      <c r="D351" s="7"/>
      <c r="E351" s="108"/>
      <c r="F351" s="7"/>
      <c r="G351" s="7"/>
      <c r="H351" s="277"/>
    </row>
    <row r="352" spans="1:8">
      <c r="A352" s="66"/>
      <c r="B352" s="10"/>
      <c r="C352" s="9"/>
      <c r="D352" s="22"/>
      <c r="E352" s="8"/>
      <c r="F352" s="22"/>
      <c r="G352" s="22"/>
      <c r="H352" s="95"/>
    </row>
    <row r="353" spans="1:8">
      <c r="A353" s="66"/>
      <c r="B353" s="10"/>
      <c r="C353" s="101" t="s">
        <v>438</v>
      </c>
      <c r="D353" s="22"/>
      <c r="E353" s="8" t="s">
        <v>110</v>
      </c>
      <c r="F353" s="8">
        <v>1.9E-2</v>
      </c>
      <c r="G353" s="22"/>
      <c r="H353" s="95"/>
    </row>
    <row r="354" spans="1:8">
      <c r="A354" s="66"/>
      <c r="B354" s="8"/>
      <c r="C354" s="23"/>
      <c r="D354" s="23"/>
      <c r="E354" s="25"/>
      <c r="F354" s="23"/>
      <c r="G354" s="23"/>
      <c r="H354" s="96"/>
    </row>
    <row r="355" spans="1:8">
      <c r="A355" s="66"/>
      <c r="B355" s="8"/>
      <c r="C355" s="18"/>
      <c r="D355" s="19"/>
      <c r="E355" s="107"/>
      <c r="F355" s="937" t="s">
        <v>19</v>
      </c>
      <c r="G355" s="942"/>
      <c r="H355" s="282">
        <f>SUM(H351:H354)</f>
        <v>0</v>
      </c>
    </row>
    <row r="356" spans="1:8">
      <c r="A356" s="66"/>
      <c r="B356" s="25"/>
      <c r="C356" s="18"/>
      <c r="D356" s="19"/>
      <c r="E356" s="19"/>
      <c r="F356" s="19"/>
      <c r="G356" s="77"/>
      <c r="H356" s="282"/>
    </row>
    <row r="357" spans="1:8">
      <c r="A357" s="66"/>
      <c r="B357" s="27" t="s">
        <v>20</v>
      </c>
      <c r="C357" s="943" t="s">
        <v>21</v>
      </c>
      <c r="D357" s="939"/>
      <c r="E357" s="939"/>
      <c r="F357" s="939"/>
      <c r="G357" s="940"/>
      <c r="H357" s="282" t="e">
        <f>H355+H350+H345</f>
        <v>#REF!</v>
      </c>
    </row>
    <row r="358" spans="1:8">
      <c r="A358" s="66"/>
      <c r="B358" s="27" t="s">
        <v>22</v>
      </c>
      <c r="C358" s="943" t="s">
        <v>43</v>
      </c>
      <c r="D358" s="939"/>
      <c r="E358" s="940"/>
      <c r="F358" s="28">
        <v>0.05</v>
      </c>
      <c r="G358" s="29" t="s">
        <v>44</v>
      </c>
      <c r="H358" s="282" t="e">
        <f>H357*F358</f>
        <v>#REF!</v>
      </c>
    </row>
    <row r="359" spans="1:8">
      <c r="A359" s="66"/>
      <c r="B359" s="27" t="s">
        <v>24</v>
      </c>
      <c r="C359" s="944" t="s">
        <v>45</v>
      </c>
      <c r="D359" s="937"/>
      <c r="E359" s="937"/>
      <c r="F359" s="937"/>
      <c r="G359" s="942"/>
      <c r="H359" s="283" t="e">
        <f>H358+H357</f>
        <v>#REF!</v>
      </c>
    </row>
    <row r="360" spans="1:8">
      <c r="A360" s="66"/>
    </row>
    <row r="361" spans="1:8">
      <c r="A361" s="67" t="s">
        <v>287</v>
      </c>
      <c r="C361" s="2" t="s">
        <v>716</v>
      </c>
      <c r="D361" s="32"/>
      <c r="E361" s="32"/>
      <c r="F361" s="32"/>
      <c r="G361" s="32"/>
      <c r="H361" s="32"/>
    </row>
    <row r="362" spans="1:8" ht="31.5">
      <c r="A362" s="66"/>
      <c r="B362" s="68" t="s">
        <v>0</v>
      </c>
      <c r="C362" s="68" t="s">
        <v>1</v>
      </c>
      <c r="D362" s="68" t="s">
        <v>2</v>
      </c>
      <c r="E362" s="68" t="s">
        <v>3</v>
      </c>
      <c r="F362" s="68" t="s">
        <v>4</v>
      </c>
      <c r="G362" s="69" t="s">
        <v>321</v>
      </c>
      <c r="H362" s="69" t="s">
        <v>322</v>
      </c>
    </row>
    <row r="363" spans="1:8">
      <c r="A363" s="66"/>
      <c r="B363" s="5" t="s">
        <v>5</v>
      </c>
      <c r="C363" s="6" t="s">
        <v>6</v>
      </c>
      <c r="D363" s="7"/>
      <c r="E363" s="7"/>
      <c r="F363" s="7"/>
      <c r="G363" s="7"/>
      <c r="H363" s="7"/>
    </row>
    <row r="364" spans="1:8">
      <c r="A364" s="66"/>
      <c r="B364" s="8"/>
      <c r="C364" s="9" t="s">
        <v>7</v>
      </c>
      <c r="D364" s="10" t="s">
        <v>8</v>
      </c>
      <c r="E364" s="10" t="s">
        <v>9</v>
      </c>
      <c r="F364" s="11">
        <v>3.5000000000000003E-2</v>
      </c>
      <c r="G364" s="86">
        <f>'BAHAN+UPAH'!$F$65</f>
        <v>85000</v>
      </c>
      <c r="H364" s="95">
        <f>G364*F364</f>
        <v>2975.0000000000005</v>
      </c>
    </row>
    <row r="365" spans="1:8">
      <c r="A365" s="66"/>
      <c r="B365" s="8"/>
      <c r="C365" s="9" t="s">
        <v>107</v>
      </c>
      <c r="D365" s="10" t="s">
        <v>200</v>
      </c>
      <c r="E365" s="10" t="s">
        <v>9</v>
      </c>
      <c r="F365" s="11">
        <v>1.7000000000000001E-2</v>
      </c>
      <c r="G365" s="95" t="e">
        <f>'BAHAN+UPAH'!#REF!</f>
        <v>#REF!</v>
      </c>
      <c r="H365" s="95" t="e">
        <f>G365*F365</f>
        <v>#REF!</v>
      </c>
    </row>
    <row r="366" spans="1:8">
      <c r="A366" s="66"/>
      <c r="B366" s="8"/>
      <c r="C366" s="9" t="s">
        <v>10</v>
      </c>
      <c r="D366" s="10" t="s">
        <v>25</v>
      </c>
      <c r="E366" s="10" t="s">
        <v>9</v>
      </c>
      <c r="F366" s="11">
        <v>3.0000000000000001E-3</v>
      </c>
      <c r="G366" s="87">
        <f>'BAHAN+UPAH'!$F$70</f>
        <v>140000</v>
      </c>
      <c r="H366" s="95">
        <f>G366*F366</f>
        <v>420</v>
      </c>
    </row>
    <row r="367" spans="1:8">
      <c r="A367" s="66"/>
      <c r="B367" s="8"/>
      <c r="C367" s="71"/>
      <c r="D367" s="14"/>
      <c r="E367" s="14"/>
      <c r="F367" s="15"/>
      <c r="G367" s="16"/>
      <c r="H367" s="96"/>
    </row>
    <row r="368" spans="1:8">
      <c r="A368" s="66"/>
      <c r="B368" s="8"/>
      <c r="C368" s="18"/>
      <c r="D368" s="19"/>
      <c r="E368" s="19"/>
      <c r="F368" s="937" t="s">
        <v>12</v>
      </c>
      <c r="G368" s="942"/>
      <c r="H368" s="283" t="e">
        <f>SUM(H364:H367)</f>
        <v>#REF!</v>
      </c>
    </row>
    <row r="369" spans="1:8">
      <c r="A369" s="66"/>
      <c r="B369" s="10" t="s">
        <v>13</v>
      </c>
      <c r="C369" s="6" t="s">
        <v>14</v>
      </c>
      <c r="D369" s="7"/>
      <c r="E369" s="7"/>
      <c r="F369" s="7"/>
      <c r="G369" s="7"/>
      <c r="H369" s="277"/>
    </row>
    <row r="370" spans="1:8">
      <c r="A370" s="66"/>
      <c r="B370" s="10"/>
      <c r="C370" s="9" t="s">
        <v>288</v>
      </c>
      <c r="D370" s="22"/>
      <c r="E370" s="8" t="s">
        <v>67</v>
      </c>
      <c r="F370" s="62">
        <v>1</v>
      </c>
      <c r="G370" s="13" t="e">
        <f>'BAHAN+UPAH'!#REF!</f>
        <v>#REF!</v>
      </c>
      <c r="H370" s="95" t="e">
        <f>G370*F370</f>
        <v>#REF!</v>
      </c>
    </row>
    <row r="371" spans="1:8">
      <c r="A371" s="66"/>
      <c r="B371" s="10"/>
      <c r="C371" s="9"/>
      <c r="D371" s="22"/>
      <c r="E371" s="8"/>
      <c r="F371" s="62"/>
      <c r="G371" s="13"/>
      <c r="H371" s="95"/>
    </row>
    <row r="372" spans="1:8">
      <c r="A372" s="66"/>
      <c r="B372" s="8"/>
      <c r="C372" s="23"/>
      <c r="D372" s="23"/>
      <c r="E372" s="25"/>
      <c r="F372" s="23"/>
      <c r="G372" s="23"/>
      <c r="H372" s="96"/>
    </row>
    <row r="373" spans="1:8">
      <c r="A373" s="66"/>
      <c r="B373" s="8"/>
      <c r="C373" s="18"/>
      <c r="D373" s="19"/>
      <c r="E373" s="107"/>
      <c r="F373" s="937" t="s">
        <v>16</v>
      </c>
      <c r="G373" s="942"/>
      <c r="H373" s="283" t="e">
        <f>SUM(H369:H372)</f>
        <v>#REF!</v>
      </c>
    </row>
    <row r="374" spans="1:8">
      <c r="A374" s="66"/>
      <c r="B374" s="10" t="s">
        <v>17</v>
      </c>
      <c r="C374" s="6" t="s">
        <v>18</v>
      </c>
      <c r="D374" s="7"/>
      <c r="E374" s="108"/>
      <c r="F374" s="7"/>
      <c r="G374" s="7"/>
      <c r="H374" s="277"/>
    </row>
    <row r="375" spans="1:8">
      <c r="A375" s="66"/>
      <c r="B375" s="10"/>
      <c r="C375" s="9"/>
      <c r="D375" s="22"/>
      <c r="E375" s="8"/>
      <c r="F375" s="22"/>
      <c r="G375" s="22"/>
      <c r="H375" s="95"/>
    </row>
    <row r="376" spans="1:8">
      <c r="A376" s="66"/>
      <c r="B376" s="10"/>
      <c r="C376" s="101" t="s">
        <v>438</v>
      </c>
      <c r="D376" s="22"/>
      <c r="E376" s="8" t="s">
        <v>110</v>
      </c>
      <c r="F376" s="8">
        <v>1.9E-2</v>
      </c>
      <c r="G376" s="22"/>
      <c r="H376" s="95"/>
    </row>
    <row r="377" spans="1:8">
      <c r="A377" s="66"/>
      <c r="B377" s="8"/>
      <c r="C377" s="23"/>
      <c r="D377" s="23"/>
      <c r="E377" s="25"/>
      <c r="F377" s="23"/>
      <c r="G377" s="23"/>
      <c r="H377" s="96"/>
    </row>
    <row r="378" spans="1:8">
      <c r="A378" s="66"/>
      <c r="B378" s="8"/>
      <c r="C378" s="18"/>
      <c r="D378" s="19"/>
      <c r="E378" s="19"/>
      <c r="F378" s="937" t="s">
        <v>19</v>
      </c>
      <c r="G378" s="942"/>
      <c r="H378" s="282">
        <f>SUM(H374:H377)</f>
        <v>0</v>
      </c>
    </row>
    <row r="379" spans="1:8">
      <c r="A379" s="66"/>
      <c r="B379" s="25"/>
      <c r="C379" s="18"/>
      <c r="D379" s="19"/>
      <c r="E379" s="19"/>
      <c r="F379" s="19"/>
      <c r="G379" s="77"/>
      <c r="H379" s="282"/>
    </row>
    <row r="380" spans="1:8">
      <c r="A380" s="66"/>
      <c r="B380" s="27" t="s">
        <v>20</v>
      </c>
      <c r="C380" s="943" t="s">
        <v>21</v>
      </c>
      <c r="D380" s="939"/>
      <c r="E380" s="939"/>
      <c r="F380" s="939"/>
      <c r="G380" s="940"/>
      <c r="H380" s="282" t="e">
        <f>H378+H373+H368</f>
        <v>#REF!</v>
      </c>
    </row>
    <row r="381" spans="1:8">
      <c r="A381" s="66"/>
      <c r="B381" s="27" t="s">
        <v>22</v>
      </c>
      <c r="C381" s="943" t="s">
        <v>43</v>
      </c>
      <c r="D381" s="939"/>
      <c r="E381" s="940"/>
      <c r="F381" s="28">
        <v>0.05</v>
      </c>
      <c r="G381" s="29" t="s">
        <v>44</v>
      </c>
      <c r="H381" s="282" t="e">
        <f>H380*F381</f>
        <v>#REF!</v>
      </c>
    </row>
    <row r="382" spans="1:8">
      <c r="A382" s="66"/>
      <c r="B382" s="27" t="s">
        <v>24</v>
      </c>
      <c r="C382" s="944" t="s">
        <v>45</v>
      </c>
      <c r="D382" s="937"/>
      <c r="E382" s="937"/>
      <c r="F382" s="937"/>
      <c r="G382" s="942"/>
      <c r="H382" s="283" t="e">
        <f>H381+H380</f>
        <v>#REF!</v>
      </c>
    </row>
    <row r="383" spans="1:8">
      <c r="A383" s="66"/>
      <c r="B383" s="30"/>
      <c r="C383" s="315"/>
      <c r="D383" s="315"/>
      <c r="E383" s="315"/>
      <c r="F383" s="315"/>
      <c r="G383" s="315"/>
      <c r="H383" s="31"/>
    </row>
    <row r="384" spans="1:8">
      <c r="A384" s="67" t="s">
        <v>289</v>
      </c>
      <c r="C384" s="3" t="s">
        <v>717</v>
      </c>
      <c r="D384" s="32"/>
      <c r="E384" s="32"/>
      <c r="F384" s="32"/>
      <c r="G384" s="32"/>
      <c r="H384" s="32"/>
    </row>
    <row r="385" spans="1:8" ht="31.5">
      <c r="A385" s="66"/>
      <c r="B385" s="68" t="s">
        <v>0</v>
      </c>
      <c r="C385" s="68" t="s">
        <v>1</v>
      </c>
      <c r="D385" s="68" t="s">
        <v>2</v>
      </c>
      <c r="E385" s="68" t="s">
        <v>3</v>
      </c>
      <c r="F385" s="68" t="s">
        <v>4</v>
      </c>
      <c r="G385" s="69" t="s">
        <v>321</v>
      </c>
      <c r="H385" s="69" t="s">
        <v>322</v>
      </c>
    </row>
    <row r="386" spans="1:8">
      <c r="A386" s="66"/>
      <c r="B386" s="5" t="s">
        <v>5</v>
      </c>
      <c r="C386" s="6" t="s">
        <v>6</v>
      </c>
      <c r="D386" s="7"/>
      <c r="E386" s="7"/>
      <c r="F386" s="7"/>
      <c r="G386" s="7"/>
      <c r="H386" s="7"/>
    </row>
    <row r="387" spans="1:8">
      <c r="A387" s="66"/>
      <c r="B387" s="8"/>
      <c r="C387" s="9" t="s">
        <v>7</v>
      </c>
      <c r="D387" s="10" t="s">
        <v>8</v>
      </c>
      <c r="E387" s="10" t="s">
        <v>9</v>
      </c>
      <c r="F387" s="11">
        <v>0.04</v>
      </c>
      <c r="G387" s="86">
        <f>'BAHAN+UPAH'!$F$65</f>
        <v>85000</v>
      </c>
      <c r="H387" s="95">
        <f>G387*F387</f>
        <v>3400</v>
      </c>
    </row>
    <row r="388" spans="1:8">
      <c r="A388" s="66"/>
      <c r="B388" s="8"/>
      <c r="C388" s="9" t="s">
        <v>107</v>
      </c>
      <c r="D388" s="10" t="s">
        <v>200</v>
      </c>
      <c r="E388" s="10" t="s">
        <v>9</v>
      </c>
      <c r="F388" s="11">
        <v>0.02</v>
      </c>
      <c r="G388" s="95" t="e">
        <f>'BAHAN+UPAH'!#REF!</f>
        <v>#REF!</v>
      </c>
      <c r="H388" s="95" t="e">
        <f>G388*F388</f>
        <v>#REF!</v>
      </c>
    </row>
    <row r="389" spans="1:8">
      <c r="A389" s="66"/>
      <c r="B389" s="8"/>
      <c r="C389" s="9" t="s">
        <v>10</v>
      </c>
      <c r="D389" s="10" t="s">
        <v>25</v>
      </c>
      <c r="E389" s="10" t="s">
        <v>9</v>
      </c>
      <c r="F389" s="11">
        <v>4.0000000000000001E-3</v>
      </c>
      <c r="G389" s="87">
        <f>'BAHAN+UPAH'!$F$70</f>
        <v>140000</v>
      </c>
      <c r="H389" s="95">
        <f>G389*F389</f>
        <v>560</v>
      </c>
    </row>
    <row r="390" spans="1:8">
      <c r="A390" s="66"/>
      <c r="B390" s="8"/>
      <c r="C390" s="71"/>
      <c r="D390" s="14"/>
      <c r="E390" s="14"/>
      <c r="F390" s="15"/>
      <c r="G390" s="16"/>
      <c r="H390" s="96"/>
    </row>
    <row r="391" spans="1:8">
      <c r="A391" s="66"/>
      <c r="B391" s="8"/>
      <c r="C391" s="18"/>
      <c r="D391" s="19"/>
      <c r="E391" s="19"/>
      <c r="F391" s="937" t="s">
        <v>12</v>
      </c>
      <c r="G391" s="942"/>
      <c r="H391" s="283" t="e">
        <f>SUM(H387:H390)</f>
        <v>#REF!</v>
      </c>
    </row>
    <row r="392" spans="1:8">
      <c r="A392" s="66"/>
      <c r="B392" s="10" t="s">
        <v>13</v>
      </c>
      <c r="C392" s="6" t="s">
        <v>14</v>
      </c>
      <c r="D392" s="7"/>
      <c r="E392" s="7"/>
      <c r="F392" s="7"/>
      <c r="G392" s="7"/>
      <c r="H392" s="277"/>
    </row>
    <row r="393" spans="1:8">
      <c r="A393" s="66"/>
      <c r="B393" s="10"/>
      <c r="C393" s="9" t="s">
        <v>196</v>
      </c>
      <c r="D393" s="22"/>
      <c r="E393" s="8" t="s">
        <v>67</v>
      </c>
      <c r="F393" s="62">
        <v>1</v>
      </c>
      <c r="G393" s="13" t="e">
        <f>'BAHAN+UPAH'!#REF!</f>
        <v>#REF!</v>
      </c>
      <c r="H393" s="95" t="e">
        <f>G393*F393</f>
        <v>#REF!</v>
      </c>
    </row>
    <row r="394" spans="1:8">
      <c r="A394" s="66"/>
      <c r="B394" s="10"/>
      <c r="C394" s="9"/>
      <c r="D394" s="22"/>
      <c r="E394" s="8"/>
      <c r="F394" s="62"/>
      <c r="G394" s="13"/>
      <c r="H394" s="95"/>
    </row>
    <row r="395" spans="1:8">
      <c r="A395" s="66"/>
      <c r="B395" s="8"/>
      <c r="C395" s="23"/>
      <c r="D395" s="23"/>
      <c r="E395" s="25"/>
      <c r="F395" s="23"/>
      <c r="G395" s="23"/>
      <c r="H395" s="96"/>
    </row>
    <row r="396" spans="1:8">
      <c r="A396" s="66"/>
      <c r="B396" s="8"/>
      <c r="C396" s="18"/>
      <c r="D396" s="19"/>
      <c r="E396" s="107"/>
      <c r="F396" s="937" t="s">
        <v>16</v>
      </c>
      <c r="G396" s="942"/>
      <c r="H396" s="283" t="e">
        <f>SUM(H392:H395)</f>
        <v>#REF!</v>
      </c>
    </row>
    <row r="397" spans="1:8">
      <c r="A397" s="66"/>
      <c r="B397" s="10" t="s">
        <v>17</v>
      </c>
      <c r="C397" s="6" t="s">
        <v>18</v>
      </c>
      <c r="D397" s="7"/>
      <c r="E397" s="108"/>
      <c r="F397" s="7"/>
      <c r="G397" s="7"/>
      <c r="H397" s="277"/>
    </row>
    <row r="398" spans="1:8">
      <c r="A398" s="66"/>
      <c r="B398" s="10"/>
      <c r="C398" s="9"/>
      <c r="D398" s="22"/>
      <c r="E398" s="8"/>
      <c r="F398" s="22"/>
      <c r="G398" s="22"/>
      <c r="H398" s="95"/>
    </row>
    <row r="399" spans="1:8">
      <c r="A399" s="66"/>
      <c r="B399" s="10"/>
      <c r="C399" s="101" t="s">
        <v>438</v>
      </c>
      <c r="D399" s="22"/>
      <c r="E399" s="8" t="s">
        <v>110</v>
      </c>
      <c r="F399" s="8">
        <v>1.9E-2</v>
      </c>
      <c r="G399" s="22"/>
      <c r="H399" s="95"/>
    </row>
    <row r="400" spans="1:8">
      <c r="A400" s="66"/>
      <c r="B400" s="8"/>
      <c r="C400" s="23"/>
      <c r="D400" s="23"/>
      <c r="E400" s="25"/>
      <c r="F400" s="23"/>
      <c r="G400" s="23"/>
      <c r="H400" s="96"/>
    </row>
    <row r="401" spans="1:8">
      <c r="A401" s="66"/>
      <c r="B401" s="8"/>
      <c r="C401" s="18"/>
      <c r="D401" s="19"/>
      <c r="E401" s="19"/>
      <c r="F401" s="937" t="s">
        <v>19</v>
      </c>
      <c r="G401" s="942"/>
      <c r="H401" s="282">
        <f>SUM(H397:H400)</f>
        <v>0</v>
      </c>
    </row>
    <row r="402" spans="1:8">
      <c r="A402" s="66"/>
      <c r="B402" s="25"/>
      <c r="C402" s="18"/>
      <c r="D402" s="19"/>
      <c r="E402" s="19"/>
      <c r="F402" s="19"/>
      <c r="G402" s="77"/>
      <c r="H402" s="282"/>
    </row>
    <row r="403" spans="1:8">
      <c r="A403" s="66"/>
      <c r="B403" s="27" t="s">
        <v>20</v>
      </c>
      <c r="C403" s="943" t="s">
        <v>21</v>
      </c>
      <c r="D403" s="939"/>
      <c r="E403" s="939"/>
      <c r="F403" s="939"/>
      <c r="G403" s="940"/>
      <c r="H403" s="282" t="e">
        <f>H401+H396+H391</f>
        <v>#REF!</v>
      </c>
    </row>
    <row r="404" spans="1:8">
      <c r="A404" s="66"/>
      <c r="B404" s="27" t="s">
        <v>22</v>
      </c>
      <c r="C404" s="943" t="s">
        <v>43</v>
      </c>
      <c r="D404" s="939"/>
      <c r="E404" s="940"/>
      <c r="F404" s="28">
        <v>0.05</v>
      </c>
      <c r="G404" s="29" t="s">
        <v>44</v>
      </c>
      <c r="H404" s="282" t="e">
        <f>H403*F404</f>
        <v>#REF!</v>
      </c>
    </row>
    <row r="405" spans="1:8">
      <c r="A405" s="66"/>
      <c r="B405" s="27" t="s">
        <v>24</v>
      </c>
      <c r="C405" s="944" t="s">
        <v>45</v>
      </c>
      <c r="D405" s="937"/>
      <c r="E405" s="937"/>
      <c r="F405" s="937"/>
      <c r="G405" s="942"/>
      <c r="H405" s="283" t="e">
        <f>H404+H403</f>
        <v>#REF!</v>
      </c>
    </row>
    <row r="408" spans="1:8">
      <c r="A408" s="67" t="s">
        <v>290</v>
      </c>
      <c r="C408" s="2" t="s">
        <v>718</v>
      </c>
      <c r="D408" s="32"/>
      <c r="E408" s="32"/>
      <c r="F408" s="32"/>
      <c r="G408" s="32"/>
      <c r="H408" s="32"/>
    </row>
    <row r="409" spans="1:8" ht="47.25">
      <c r="A409" s="66"/>
      <c r="B409" s="97" t="s">
        <v>36</v>
      </c>
      <c r="C409" s="68" t="s">
        <v>37</v>
      </c>
      <c r="D409" s="68" t="s">
        <v>38</v>
      </c>
      <c r="E409" s="68" t="s">
        <v>39</v>
      </c>
      <c r="F409" s="68" t="s">
        <v>40</v>
      </c>
      <c r="G409" s="82" t="s">
        <v>41</v>
      </c>
      <c r="H409" s="82" t="s">
        <v>42</v>
      </c>
    </row>
    <row r="410" spans="1:8">
      <c r="A410" s="66"/>
      <c r="B410" s="5" t="s">
        <v>5</v>
      </c>
      <c r="C410" s="6" t="s">
        <v>6</v>
      </c>
      <c r="D410" s="7"/>
      <c r="E410" s="7"/>
      <c r="F410" s="7"/>
      <c r="G410" s="7"/>
      <c r="H410" s="7"/>
    </row>
    <row r="411" spans="1:8">
      <c r="A411" s="66"/>
      <c r="B411" s="8"/>
      <c r="C411" s="9" t="s">
        <v>7</v>
      </c>
      <c r="D411" s="10" t="s">
        <v>8</v>
      </c>
      <c r="E411" s="10" t="s">
        <v>9</v>
      </c>
      <c r="F411" s="11">
        <v>5.3999999999999999E-2</v>
      </c>
      <c r="G411" s="86">
        <f>'BAHAN+UPAH'!$F$65</f>
        <v>85000</v>
      </c>
      <c r="H411" s="95">
        <f>G411*F411</f>
        <v>4590</v>
      </c>
    </row>
    <row r="412" spans="1:8">
      <c r="A412" s="66"/>
      <c r="B412" s="8"/>
      <c r="C412" s="9" t="s">
        <v>107</v>
      </c>
      <c r="D412" s="10" t="s">
        <v>200</v>
      </c>
      <c r="E412" s="10" t="s">
        <v>9</v>
      </c>
      <c r="F412" s="11">
        <v>0.09</v>
      </c>
      <c r="G412" s="95" t="e">
        <f>'BAHAN+UPAH'!#REF!</f>
        <v>#REF!</v>
      </c>
      <c r="H412" s="95" t="e">
        <f>G412*F412</f>
        <v>#REF!</v>
      </c>
    </row>
    <row r="413" spans="1:8">
      <c r="A413" s="66"/>
      <c r="B413" s="8"/>
      <c r="C413" s="9" t="s">
        <v>10</v>
      </c>
      <c r="D413" s="10" t="s">
        <v>25</v>
      </c>
      <c r="E413" s="10" t="s">
        <v>9</v>
      </c>
      <c r="F413" s="11">
        <v>2.7E-2</v>
      </c>
      <c r="G413" s="87">
        <f>'BAHAN+UPAH'!$F$70</f>
        <v>140000</v>
      </c>
      <c r="H413" s="95">
        <f>G413*F413</f>
        <v>3780</v>
      </c>
    </row>
    <row r="414" spans="1:8">
      <c r="A414" s="66"/>
      <c r="B414" s="8"/>
      <c r="C414" s="71"/>
      <c r="D414" s="14"/>
      <c r="E414" s="14"/>
      <c r="F414" s="15"/>
      <c r="G414" s="16"/>
      <c r="H414" s="96"/>
    </row>
    <row r="415" spans="1:8">
      <c r="A415" s="66"/>
      <c r="B415" s="8"/>
      <c r="C415" s="18"/>
      <c r="D415" s="19"/>
      <c r="E415" s="19"/>
      <c r="F415" s="937" t="s">
        <v>12</v>
      </c>
      <c r="G415" s="942"/>
      <c r="H415" s="283" t="e">
        <f>SUM(H411:H414)</f>
        <v>#REF!</v>
      </c>
    </row>
    <row r="416" spans="1:8">
      <c r="A416" s="66"/>
      <c r="B416" s="10" t="s">
        <v>13</v>
      </c>
      <c r="C416" s="6" t="s">
        <v>14</v>
      </c>
      <c r="D416" s="7"/>
      <c r="E416" s="7"/>
      <c r="F416" s="7"/>
      <c r="G416" s="7"/>
      <c r="H416" s="277"/>
    </row>
    <row r="417" spans="1:8">
      <c r="A417" s="66"/>
      <c r="B417" s="10"/>
      <c r="C417" s="9" t="s">
        <v>97</v>
      </c>
      <c r="D417" s="22"/>
      <c r="E417" s="98" t="s">
        <v>98</v>
      </c>
      <c r="F417" s="99">
        <v>1</v>
      </c>
      <c r="G417" s="76" t="e">
        <f>'BAHAN+UPAH'!#REF!</f>
        <v>#REF!</v>
      </c>
      <c r="H417" s="278" t="e">
        <f>G417*F417</f>
        <v>#REF!</v>
      </c>
    </row>
    <row r="418" spans="1:8">
      <c r="A418" s="66"/>
      <c r="B418" s="10"/>
      <c r="C418" s="9"/>
      <c r="D418" s="22"/>
      <c r="E418" s="8"/>
      <c r="F418" s="62"/>
      <c r="G418" s="13"/>
      <c r="H418" s="95"/>
    </row>
    <row r="419" spans="1:8">
      <c r="A419" s="66"/>
      <c r="B419" s="8"/>
      <c r="C419" s="23"/>
      <c r="D419" s="23"/>
      <c r="E419" s="23"/>
      <c r="F419" s="23"/>
      <c r="G419" s="23"/>
      <c r="H419" s="96"/>
    </row>
    <row r="420" spans="1:8">
      <c r="A420" s="66"/>
      <c r="B420" s="8"/>
      <c r="C420" s="18"/>
      <c r="D420" s="19"/>
      <c r="E420" s="19"/>
      <c r="F420" s="937" t="s">
        <v>16</v>
      </c>
      <c r="G420" s="942"/>
      <c r="H420" s="283" t="e">
        <f>SUM(H416:H419)</f>
        <v>#REF!</v>
      </c>
    </row>
    <row r="421" spans="1:8">
      <c r="A421" s="66"/>
      <c r="B421" s="10" t="s">
        <v>17</v>
      </c>
      <c r="C421" s="6" t="s">
        <v>18</v>
      </c>
      <c r="D421" s="7"/>
      <c r="E421" s="7"/>
      <c r="F421" s="7"/>
      <c r="G421" s="7"/>
      <c r="H421" s="277"/>
    </row>
    <row r="422" spans="1:8">
      <c r="A422" s="66"/>
      <c r="B422" s="10"/>
      <c r="C422" s="9"/>
      <c r="D422" s="22"/>
      <c r="E422" s="22"/>
      <c r="F422" s="22"/>
      <c r="G422" s="22"/>
      <c r="H422" s="95"/>
    </row>
    <row r="423" spans="1:8">
      <c r="A423" s="66"/>
      <c r="B423" s="10"/>
      <c r="C423" s="9"/>
      <c r="D423" s="22"/>
      <c r="E423" s="22"/>
      <c r="F423" s="22"/>
      <c r="G423" s="22"/>
      <c r="H423" s="95"/>
    </row>
    <row r="424" spans="1:8">
      <c r="A424" s="66"/>
      <c r="B424" s="8"/>
      <c r="C424" s="23"/>
      <c r="D424" s="23"/>
      <c r="E424" s="23"/>
      <c r="F424" s="23"/>
      <c r="G424" s="23"/>
      <c r="H424" s="96"/>
    </row>
    <row r="425" spans="1:8">
      <c r="A425" s="66"/>
      <c r="B425" s="8"/>
      <c r="C425" s="18"/>
      <c r="D425" s="19"/>
      <c r="E425" s="19"/>
      <c r="F425" s="937" t="s">
        <v>19</v>
      </c>
      <c r="G425" s="942"/>
      <c r="H425" s="282">
        <f>SUM(H421:H424)</f>
        <v>0</v>
      </c>
    </row>
    <row r="426" spans="1:8">
      <c r="A426" s="66"/>
      <c r="B426" s="25"/>
      <c r="C426" s="18"/>
      <c r="D426" s="19"/>
      <c r="E426" s="19"/>
      <c r="F426" s="19"/>
      <c r="G426" s="77"/>
      <c r="H426" s="282"/>
    </row>
    <row r="427" spans="1:8">
      <c r="A427" s="66"/>
      <c r="B427" s="27" t="s">
        <v>20</v>
      </c>
      <c r="C427" s="943" t="s">
        <v>21</v>
      </c>
      <c r="D427" s="939"/>
      <c r="E427" s="939"/>
      <c r="F427" s="939"/>
      <c r="G427" s="940"/>
      <c r="H427" s="282" t="e">
        <f>H425+H420+H415</f>
        <v>#REF!</v>
      </c>
    </row>
    <row r="428" spans="1:8">
      <c r="A428" s="66"/>
      <c r="B428" s="27" t="s">
        <v>22</v>
      </c>
      <c r="C428" s="943" t="s">
        <v>43</v>
      </c>
      <c r="D428" s="939"/>
      <c r="E428" s="940"/>
      <c r="F428" s="28">
        <v>0.05</v>
      </c>
      <c r="G428" s="29" t="s">
        <v>44</v>
      </c>
      <c r="H428" s="282" t="e">
        <f>H427*F428</f>
        <v>#REF!</v>
      </c>
    </row>
    <row r="429" spans="1:8">
      <c r="A429" s="66"/>
      <c r="B429" s="27" t="s">
        <v>24</v>
      </c>
      <c r="C429" s="944" t="s">
        <v>45</v>
      </c>
      <c r="D429" s="937"/>
      <c r="E429" s="937"/>
      <c r="F429" s="937"/>
      <c r="G429" s="942"/>
      <c r="H429" s="283" t="e">
        <f>H428+H427</f>
        <v>#REF!</v>
      </c>
    </row>
    <row r="430" spans="1:8">
      <c r="A430" s="66"/>
    </row>
    <row r="431" spans="1:8">
      <c r="A431" s="67" t="s">
        <v>291</v>
      </c>
      <c r="C431" s="2" t="s">
        <v>719</v>
      </c>
      <c r="D431" s="32"/>
      <c r="E431" s="32"/>
      <c r="F431" s="32"/>
      <c r="G431" s="32"/>
      <c r="H431" s="32"/>
    </row>
    <row r="432" spans="1:8" ht="31.5">
      <c r="A432" s="66"/>
      <c r="B432" s="68" t="s">
        <v>0</v>
      </c>
      <c r="C432" s="68" t="s">
        <v>1</v>
      </c>
      <c r="D432" s="68" t="s">
        <v>2</v>
      </c>
      <c r="E432" s="68" t="s">
        <v>3</v>
      </c>
      <c r="F432" s="68" t="s">
        <v>4</v>
      </c>
      <c r="G432" s="69" t="s">
        <v>321</v>
      </c>
      <c r="H432" s="69" t="s">
        <v>322</v>
      </c>
    </row>
    <row r="433" spans="1:8">
      <c r="A433" s="66"/>
      <c r="B433" s="5" t="s">
        <v>5</v>
      </c>
      <c r="C433" s="6" t="s">
        <v>6</v>
      </c>
      <c r="D433" s="7"/>
      <c r="E433" s="7"/>
      <c r="F433" s="7"/>
      <c r="G433" s="7"/>
      <c r="H433" s="7"/>
    </row>
    <row r="434" spans="1:8">
      <c r="A434" s="66"/>
      <c r="B434" s="8"/>
      <c r="C434" s="9" t="s">
        <v>7</v>
      </c>
      <c r="D434" s="10" t="s">
        <v>8</v>
      </c>
      <c r="E434" s="10" t="s">
        <v>9</v>
      </c>
      <c r="F434" s="11">
        <v>5.3999999999999999E-2</v>
      </c>
      <c r="G434" s="86">
        <f>'BAHAN+UPAH'!$F$65</f>
        <v>85000</v>
      </c>
      <c r="H434" s="95">
        <f>G434*F434</f>
        <v>4590</v>
      </c>
    </row>
    <row r="435" spans="1:8">
      <c r="A435" s="66"/>
      <c r="B435" s="8"/>
      <c r="C435" s="9" t="s">
        <v>107</v>
      </c>
      <c r="D435" s="10" t="s">
        <v>200</v>
      </c>
      <c r="E435" s="10" t="s">
        <v>9</v>
      </c>
      <c r="F435" s="11">
        <v>0.09</v>
      </c>
      <c r="G435" s="95" t="e">
        <f>'BAHAN+UPAH'!#REF!</f>
        <v>#REF!</v>
      </c>
      <c r="H435" s="95" t="e">
        <f>G435*F435</f>
        <v>#REF!</v>
      </c>
    </row>
    <row r="436" spans="1:8">
      <c r="A436" s="66"/>
      <c r="B436" s="8"/>
      <c r="C436" s="9" t="s">
        <v>10</v>
      </c>
      <c r="D436" s="10" t="s">
        <v>25</v>
      </c>
      <c r="E436" s="10" t="s">
        <v>9</v>
      </c>
      <c r="F436" s="11">
        <v>2.7E-2</v>
      </c>
      <c r="G436" s="87">
        <f>'BAHAN+UPAH'!$F$70</f>
        <v>140000</v>
      </c>
      <c r="H436" s="95">
        <f>G436*F436</f>
        <v>3780</v>
      </c>
    </row>
    <row r="437" spans="1:8">
      <c r="A437" s="66"/>
      <c r="B437" s="8"/>
      <c r="C437" s="71"/>
      <c r="D437" s="14"/>
      <c r="E437" s="14"/>
      <c r="F437" s="15"/>
      <c r="G437" s="16"/>
      <c r="H437" s="96"/>
    </row>
    <row r="438" spans="1:8">
      <c r="A438" s="66"/>
      <c r="B438" s="8"/>
      <c r="C438" s="18"/>
      <c r="D438" s="19"/>
      <c r="E438" s="19"/>
      <c r="F438" s="937" t="s">
        <v>12</v>
      </c>
      <c r="G438" s="942"/>
      <c r="H438" s="283" t="e">
        <f>SUM(H434:H437)</f>
        <v>#REF!</v>
      </c>
    </row>
    <row r="439" spans="1:8">
      <c r="A439" s="66"/>
      <c r="B439" s="10" t="s">
        <v>13</v>
      </c>
      <c r="C439" s="6" t="s">
        <v>14</v>
      </c>
      <c r="D439" s="7"/>
      <c r="E439" s="7"/>
      <c r="F439" s="7"/>
      <c r="G439" s="7"/>
      <c r="H439" s="277"/>
    </row>
    <row r="440" spans="1:8">
      <c r="A440" s="66"/>
      <c r="B440" s="10"/>
      <c r="C440" s="9" t="s">
        <v>102</v>
      </c>
      <c r="D440" s="22"/>
      <c r="E440" s="98" t="s">
        <v>98</v>
      </c>
      <c r="F440" s="99">
        <v>1</v>
      </c>
      <c r="G440" s="76" t="e">
        <f>'BAHAN+UPAH'!#REF!</f>
        <v>#REF!</v>
      </c>
      <c r="H440" s="278" t="e">
        <f>G440*F440</f>
        <v>#REF!</v>
      </c>
    </row>
    <row r="441" spans="1:8">
      <c r="A441" s="66"/>
      <c r="B441" s="10"/>
      <c r="C441" s="9"/>
      <c r="D441" s="22"/>
      <c r="E441" s="8"/>
      <c r="F441" s="62"/>
      <c r="G441" s="13"/>
      <c r="H441" s="95"/>
    </row>
    <row r="442" spans="1:8">
      <c r="A442" s="66"/>
      <c r="B442" s="8"/>
      <c r="C442" s="23"/>
      <c r="D442" s="23"/>
      <c r="E442" s="23"/>
      <c r="F442" s="23"/>
      <c r="G442" s="23"/>
      <c r="H442" s="96"/>
    </row>
    <row r="443" spans="1:8">
      <c r="A443" s="66"/>
      <c r="B443" s="8"/>
      <c r="C443" s="18"/>
      <c r="D443" s="19"/>
      <c r="E443" s="19"/>
      <c r="F443" s="937" t="s">
        <v>16</v>
      </c>
      <c r="G443" s="942"/>
      <c r="H443" s="283" t="e">
        <f>SUM(H439:H442)</f>
        <v>#REF!</v>
      </c>
    </row>
    <row r="444" spans="1:8">
      <c r="A444" s="66"/>
      <c r="B444" s="10" t="s">
        <v>17</v>
      </c>
      <c r="C444" s="6" t="s">
        <v>18</v>
      </c>
      <c r="D444" s="7"/>
      <c r="E444" s="7"/>
      <c r="F444" s="7"/>
      <c r="G444" s="7"/>
      <c r="H444" s="277"/>
    </row>
    <row r="445" spans="1:8">
      <c r="A445" s="66"/>
      <c r="B445" s="10"/>
      <c r="C445" s="9"/>
      <c r="D445" s="22"/>
      <c r="E445" s="22"/>
      <c r="F445" s="22"/>
      <c r="G445" s="22"/>
      <c r="H445" s="95"/>
    </row>
    <row r="446" spans="1:8">
      <c r="A446" s="66"/>
      <c r="B446" s="10"/>
      <c r="C446" s="9"/>
      <c r="D446" s="22"/>
      <c r="E446" s="22"/>
      <c r="F446" s="22"/>
      <c r="G446" s="22"/>
      <c r="H446" s="95"/>
    </row>
    <row r="447" spans="1:8">
      <c r="A447" s="66"/>
      <c r="B447" s="8"/>
      <c r="C447" s="23"/>
      <c r="D447" s="23"/>
      <c r="E447" s="23"/>
      <c r="F447" s="23"/>
      <c r="G447" s="23"/>
      <c r="H447" s="96"/>
    </row>
    <row r="448" spans="1:8">
      <c r="A448" s="66"/>
      <c r="B448" s="8"/>
      <c r="C448" s="18"/>
      <c r="D448" s="19"/>
      <c r="E448" s="19"/>
      <c r="F448" s="937" t="s">
        <v>19</v>
      </c>
      <c r="G448" s="942"/>
      <c r="H448" s="282">
        <f>SUM(H444:H447)</f>
        <v>0</v>
      </c>
    </row>
    <row r="449" spans="1:8">
      <c r="A449" s="66"/>
      <c r="B449" s="25"/>
      <c r="C449" s="18"/>
      <c r="D449" s="19"/>
      <c r="E449" s="19"/>
      <c r="F449" s="19"/>
      <c r="G449" s="77"/>
      <c r="H449" s="282"/>
    </row>
    <row r="450" spans="1:8">
      <c r="A450" s="66"/>
      <c r="B450" s="27" t="s">
        <v>20</v>
      </c>
      <c r="C450" s="943" t="s">
        <v>21</v>
      </c>
      <c r="D450" s="939"/>
      <c r="E450" s="939"/>
      <c r="F450" s="939"/>
      <c r="G450" s="940"/>
      <c r="H450" s="282" t="e">
        <f>H448+H443+H438</f>
        <v>#REF!</v>
      </c>
    </row>
    <row r="451" spans="1:8">
      <c r="A451" s="66"/>
      <c r="B451" s="27" t="s">
        <v>22</v>
      </c>
      <c r="C451" s="943" t="s">
        <v>43</v>
      </c>
      <c r="D451" s="939"/>
      <c r="E451" s="940"/>
      <c r="F451" s="28">
        <v>0.05</v>
      </c>
      <c r="G451" s="29" t="s">
        <v>44</v>
      </c>
      <c r="H451" s="282" t="e">
        <f>H450*F451</f>
        <v>#REF!</v>
      </c>
    </row>
    <row r="452" spans="1:8">
      <c r="A452" s="66"/>
      <c r="B452" s="27" t="s">
        <v>24</v>
      </c>
      <c r="C452" s="944" t="s">
        <v>45</v>
      </c>
      <c r="D452" s="937"/>
      <c r="E452" s="937"/>
      <c r="F452" s="937"/>
      <c r="G452" s="942"/>
      <c r="H452" s="283" t="e">
        <f>H451+H450</f>
        <v>#REF!</v>
      </c>
    </row>
    <row r="453" spans="1:8">
      <c r="A453" s="66"/>
    </row>
    <row r="454" spans="1:8">
      <c r="A454" s="67" t="s">
        <v>456</v>
      </c>
      <c r="C454" s="2" t="s">
        <v>720</v>
      </c>
      <c r="D454" s="32"/>
      <c r="E454" s="32"/>
      <c r="F454" s="32"/>
      <c r="G454" s="32"/>
      <c r="H454" s="32"/>
    </row>
    <row r="455" spans="1:8" ht="31.5">
      <c r="A455" s="66"/>
      <c r="B455" s="68" t="s">
        <v>0</v>
      </c>
      <c r="C455" s="68" t="s">
        <v>1</v>
      </c>
      <c r="D455" s="68" t="s">
        <v>2</v>
      </c>
      <c r="E455" s="68" t="s">
        <v>3</v>
      </c>
      <c r="F455" s="68" t="s">
        <v>4</v>
      </c>
      <c r="G455" s="69" t="s">
        <v>321</v>
      </c>
      <c r="H455" s="69" t="s">
        <v>322</v>
      </c>
    </row>
    <row r="456" spans="1:8">
      <c r="A456" s="66"/>
      <c r="B456" s="5" t="s">
        <v>5</v>
      </c>
      <c r="C456" s="6" t="s">
        <v>6</v>
      </c>
      <c r="D456" s="7"/>
      <c r="E456" s="7"/>
      <c r="F456" s="7"/>
      <c r="G456" s="7"/>
      <c r="H456" s="7"/>
    </row>
    <row r="457" spans="1:8">
      <c r="A457" s="66"/>
      <c r="B457" s="8"/>
      <c r="C457" s="9" t="s">
        <v>7</v>
      </c>
      <c r="D457" s="10" t="s">
        <v>8</v>
      </c>
      <c r="E457" s="10" t="s">
        <v>9</v>
      </c>
      <c r="F457" s="11">
        <v>5.3999999999999999E-2</v>
      </c>
      <c r="G457" s="86">
        <f>'BAHAN+UPAH'!$F$65</f>
        <v>85000</v>
      </c>
      <c r="H457" s="95">
        <f>G457*F457</f>
        <v>4590</v>
      </c>
    </row>
    <row r="458" spans="1:8">
      <c r="A458" s="66"/>
      <c r="B458" s="8"/>
      <c r="C458" s="9" t="s">
        <v>107</v>
      </c>
      <c r="D458" s="10" t="s">
        <v>200</v>
      </c>
      <c r="E458" s="10" t="s">
        <v>9</v>
      </c>
      <c r="F458" s="11">
        <v>0.09</v>
      </c>
      <c r="G458" s="95" t="e">
        <f>'BAHAN+UPAH'!#REF!</f>
        <v>#REF!</v>
      </c>
      <c r="H458" s="95" t="e">
        <f>G458*F458</f>
        <v>#REF!</v>
      </c>
    </row>
    <row r="459" spans="1:8">
      <c r="A459" s="66"/>
      <c r="B459" s="8"/>
      <c r="C459" s="9" t="s">
        <v>10</v>
      </c>
      <c r="D459" s="10" t="s">
        <v>25</v>
      </c>
      <c r="E459" s="10" t="s">
        <v>9</v>
      </c>
      <c r="F459" s="11">
        <v>2.7E-2</v>
      </c>
      <c r="G459" s="87">
        <f>'BAHAN+UPAH'!$F$70</f>
        <v>140000</v>
      </c>
      <c r="H459" s="95">
        <f>G459*F459</f>
        <v>3780</v>
      </c>
    </row>
    <row r="460" spans="1:8">
      <c r="A460" s="66"/>
      <c r="B460" s="8"/>
      <c r="C460" s="71"/>
      <c r="D460" s="14"/>
      <c r="E460" s="14"/>
      <c r="F460" s="15"/>
      <c r="G460" s="16"/>
      <c r="H460" s="96"/>
    </row>
    <row r="461" spans="1:8">
      <c r="A461" s="66"/>
      <c r="B461" s="8"/>
      <c r="C461" s="18"/>
      <c r="D461" s="19"/>
      <c r="E461" s="19"/>
      <c r="F461" s="937" t="s">
        <v>12</v>
      </c>
      <c r="G461" s="942"/>
      <c r="H461" s="283" t="e">
        <f>SUM(H457:H460)</f>
        <v>#REF!</v>
      </c>
    </row>
    <row r="462" spans="1:8">
      <c r="A462" s="66"/>
      <c r="B462" s="10" t="s">
        <v>13</v>
      </c>
      <c r="C462" s="6" t="s">
        <v>14</v>
      </c>
      <c r="D462" s="7"/>
      <c r="E462" s="7"/>
      <c r="F462" s="7"/>
      <c r="G462" s="7"/>
      <c r="H462" s="277"/>
    </row>
    <row r="463" spans="1:8">
      <c r="A463" s="66"/>
      <c r="B463" s="10"/>
      <c r="C463" s="9" t="s">
        <v>103</v>
      </c>
      <c r="D463" s="22"/>
      <c r="E463" s="98" t="s">
        <v>98</v>
      </c>
      <c r="F463" s="99">
        <v>1</v>
      </c>
      <c r="G463" s="76" t="e">
        <f>'BAHAN+UPAH'!#REF!</f>
        <v>#REF!</v>
      </c>
      <c r="H463" s="278" t="e">
        <f>G463*F463</f>
        <v>#REF!</v>
      </c>
    </row>
    <row r="464" spans="1:8">
      <c r="A464" s="66"/>
      <c r="B464" s="10"/>
      <c r="C464" s="9"/>
      <c r="D464" s="22"/>
      <c r="E464" s="8"/>
      <c r="F464" s="62"/>
      <c r="G464" s="13"/>
      <c r="H464" s="95"/>
    </row>
    <row r="465" spans="1:8">
      <c r="A465" s="66"/>
      <c r="B465" s="8"/>
      <c r="C465" s="23"/>
      <c r="D465" s="23"/>
      <c r="E465" s="23"/>
      <c r="F465" s="23"/>
      <c r="G465" s="23"/>
      <c r="H465" s="96"/>
    </row>
    <row r="466" spans="1:8">
      <c r="A466" s="66"/>
      <c r="B466" s="8"/>
      <c r="C466" s="18"/>
      <c r="D466" s="19"/>
      <c r="E466" s="19"/>
      <c r="F466" s="937" t="s">
        <v>16</v>
      </c>
      <c r="G466" s="942"/>
      <c r="H466" s="283" t="e">
        <f>SUM(H462:H465)</f>
        <v>#REF!</v>
      </c>
    </row>
    <row r="467" spans="1:8">
      <c r="A467" s="66"/>
      <c r="B467" s="10" t="s">
        <v>17</v>
      </c>
      <c r="C467" s="6" t="s">
        <v>18</v>
      </c>
      <c r="D467" s="7"/>
      <c r="E467" s="7"/>
      <c r="F467" s="7"/>
      <c r="G467" s="7"/>
      <c r="H467" s="277"/>
    </row>
    <row r="468" spans="1:8">
      <c r="A468" s="66"/>
      <c r="B468" s="10"/>
      <c r="C468" s="9"/>
      <c r="D468" s="22"/>
      <c r="E468" s="22"/>
      <c r="F468" s="22"/>
      <c r="G468" s="22"/>
      <c r="H468" s="95"/>
    </row>
    <row r="469" spans="1:8">
      <c r="A469" s="66"/>
      <c r="B469" s="10"/>
      <c r="C469" s="9"/>
      <c r="D469" s="22"/>
      <c r="E469" s="22"/>
      <c r="F469" s="22"/>
      <c r="G469" s="22"/>
      <c r="H469" s="95"/>
    </row>
    <row r="470" spans="1:8">
      <c r="A470" s="66"/>
      <c r="B470" s="8"/>
      <c r="C470" s="23"/>
      <c r="D470" s="23"/>
      <c r="E470" s="23"/>
      <c r="F470" s="23"/>
      <c r="G470" s="23"/>
      <c r="H470" s="96"/>
    </row>
    <row r="471" spans="1:8">
      <c r="A471" s="66"/>
      <c r="B471" s="8"/>
      <c r="C471" s="18"/>
      <c r="D471" s="19"/>
      <c r="E471" s="19"/>
      <c r="F471" s="937" t="s">
        <v>19</v>
      </c>
      <c r="G471" s="942"/>
      <c r="H471" s="282">
        <f>SUM(H467:H470)</f>
        <v>0</v>
      </c>
    </row>
    <row r="472" spans="1:8">
      <c r="A472" s="66"/>
      <c r="B472" s="25"/>
      <c r="C472" s="18"/>
      <c r="D472" s="19"/>
      <c r="E472" s="19"/>
      <c r="F472" s="19"/>
      <c r="G472" s="77"/>
      <c r="H472" s="282"/>
    </row>
    <row r="473" spans="1:8">
      <c r="A473" s="66"/>
      <c r="B473" s="27" t="s">
        <v>20</v>
      </c>
      <c r="C473" s="943" t="s">
        <v>21</v>
      </c>
      <c r="D473" s="939"/>
      <c r="E473" s="939"/>
      <c r="F473" s="939"/>
      <c r="G473" s="940"/>
      <c r="H473" s="282" t="e">
        <f>H471+H466+H461</f>
        <v>#REF!</v>
      </c>
    </row>
    <row r="474" spans="1:8">
      <c r="A474" s="66"/>
      <c r="B474" s="27" t="s">
        <v>22</v>
      </c>
      <c r="C474" s="943" t="s">
        <v>43</v>
      </c>
      <c r="D474" s="939"/>
      <c r="E474" s="940"/>
      <c r="F474" s="28">
        <v>0.05</v>
      </c>
      <c r="G474" s="29" t="s">
        <v>44</v>
      </c>
      <c r="H474" s="282" t="e">
        <f>H473*F474</f>
        <v>#REF!</v>
      </c>
    </row>
    <row r="475" spans="1:8">
      <c r="A475" s="66"/>
      <c r="B475" s="27" t="s">
        <v>24</v>
      </c>
      <c r="C475" s="944" t="s">
        <v>45</v>
      </c>
      <c r="D475" s="937"/>
      <c r="E475" s="937"/>
      <c r="F475" s="937"/>
      <c r="G475" s="942"/>
      <c r="H475" s="283" t="e">
        <f>H474+H473</f>
        <v>#REF!</v>
      </c>
    </row>
    <row r="476" spans="1:8">
      <c r="A476" s="66"/>
    </row>
    <row r="477" spans="1:8">
      <c r="A477" s="67" t="s">
        <v>455</v>
      </c>
      <c r="C477" s="2" t="s">
        <v>721</v>
      </c>
      <c r="D477" s="32"/>
      <c r="E477" s="32"/>
      <c r="F477" s="32"/>
      <c r="G477" s="32"/>
      <c r="H477" s="32"/>
    </row>
    <row r="478" spans="1:8" ht="31.5">
      <c r="A478" s="66"/>
      <c r="B478" s="68" t="s">
        <v>0</v>
      </c>
      <c r="C478" s="68" t="s">
        <v>1</v>
      </c>
      <c r="D478" s="68" t="s">
        <v>2</v>
      </c>
      <c r="E478" s="68" t="s">
        <v>3</v>
      </c>
      <c r="F478" s="68" t="s">
        <v>4</v>
      </c>
      <c r="G478" s="69" t="s">
        <v>321</v>
      </c>
      <c r="H478" s="69" t="s">
        <v>322</v>
      </c>
    </row>
    <row r="479" spans="1:8">
      <c r="A479" s="66"/>
      <c r="B479" s="5" t="s">
        <v>5</v>
      </c>
      <c r="C479" s="6" t="s">
        <v>6</v>
      </c>
      <c r="D479" s="7"/>
      <c r="E479" s="7"/>
      <c r="F479" s="7"/>
      <c r="G479" s="7"/>
      <c r="H479" s="7"/>
    </row>
    <row r="480" spans="1:8">
      <c r="A480" s="66"/>
      <c r="B480" s="8"/>
      <c r="C480" s="9" t="s">
        <v>7</v>
      </c>
      <c r="D480" s="10" t="s">
        <v>8</v>
      </c>
      <c r="E480" s="10" t="s">
        <v>9</v>
      </c>
      <c r="F480" s="11">
        <v>0.108</v>
      </c>
      <c r="G480" s="86">
        <f>'BAHAN+UPAH'!$F$65</f>
        <v>85000</v>
      </c>
      <c r="H480" s="95">
        <f>G480*F480</f>
        <v>9180</v>
      </c>
    </row>
    <row r="481" spans="1:8">
      <c r="A481" s="66"/>
      <c r="B481" s="8"/>
      <c r="C481" s="9" t="s">
        <v>107</v>
      </c>
      <c r="D481" s="10" t="s">
        <v>200</v>
      </c>
      <c r="E481" s="10" t="s">
        <v>9</v>
      </c>
      <c r="F481" s="11">
        <v>0.18</v>
      </c>
      <c r="G481" s="95" t="e">
        <f>'BAHAN+UPAH'!#REF!</f>
        <v>#REF!</v>
      </c>
      <c r="H481" s="95" t="e">
        <f>G481*F481</f>
        <v>#REF!</v>
      </c>
    </row>
    <row r="482" spans="1:8">
      <c r="A482" s="66"/>
      <c r="B482" s="8"/>
      <c r="C482" s="9" t="s">
        <v>10</v>
      </c>
      <c r="D482" s="10" t="s">
        <v>25</v>
      </c>
      <c r="E482" s="10" t="s">
        <v>9</v>
      </c>
      <c r="F482" s="11">
        <v>5.0000000000000001E-3</v>
      </c>
      <c r="G482" s="87">
        <f>'BAHAN+UPAH'!$F$70</f>
        <v>140000</v>
      </c>
      <c r="H482" s="95">
        <f>G482*F482</f>
        <v>700</v>
      </c>
    </row>
    <row r="483" spans="1:8">
      <c r="A483" s="66"/>
      <c r="B483" s="8"/>
      <c r="C483" s="71"/>
      <c r="D483" s="14"/>
      <c r="E483" s="14"/>
      <c r="F483" s="15"/>
      <c r="G483" s="16"/>
      <c r="H483" s="96"/>
    </row>
    <row r="484" spans="1:8">
      <c r="A484" s="66"/>
      <c r="B484" s="8"/>
      <c r="C484" s="18"/>
      <c r="D484" s="19"/>
      <c r="E484" s="19"/>
      <c r="F484" s="937" t="s">
        <v>12</v>
      </c>
      <c r="G484" s="942"/>
      <c r="H484" s="283" t="e">
        <f>SUM(H480:H483)</f>
        <v>#REF!</v>
      </c>
    </row>
    <row r="485" spans="1:8">
      <c r="A485" s="66"/>
      <c r="B485" s="10" t="s">
        <v>13</v>
      </c>
      <c r="C485" s="6" t="s">
        <v>14</v>
      </c>
      <c r="D485" s="7"/>
      <c r="E485" s="7"/>
      <c r="F485" s="7"/>
      <c r="G485" s="7"/>
      <c r="H485" s="277"/>
    </row>
    <row r="486" spans="1:8">
      <c r="A486" s="66"/>
      <c r="B486" s="10"/>
      <c r="C486" s="9" t="s">
        <v>199</v>
      </c>
      <c r="D486" s="22"/>
      <c r="E486" s="98" t="s">
        <v>98</v>
      </c>
      <c r="F486" s="99">
        <v>1</v>
      </c>
      <c r="G486" s="76" t="e">
        <f>'BAHAN+UPAH'!#REF!</f>
        <v>#REF!</v>
      </c>
      <c r="H486" s="278" t="e">
        <f>G486*F486</f>
        <v>#REF!</v>
      </c>
    </row>
    <row r="487" spans="1:8">
      <c r="A487" s="66"/>
      <c r="B487" s="10"/>
      <c r="C487" s="9"/>
      <c r="D487" s="22"/>
      <c r="E487" s="8"/>
      <c r="F487" s="62"/>
      <c r="G487" s="13"/>
      <c r="H487" s="95">
        <f>G487*F487</f>
        <v>0</v>
      </c>
    </row>
    <row r="488" spans="1:8">
      <c r="A488" s="66"/>
      <c r="B488" s="8"/>
      <c r="C488" s="23"/>
      <c r="D488" s="23"/>
      <c r="E488" s="23"/>
      <c r="F488" s="23"/>
      <c r="G488" s="23"/>
      <c r="H488" s="96"/>
    </row>
    <row r="489" spans="1:8">
      <c r="A489" s="66"/>
      <c r="B489" s="8"/>
      <c r="C489" s="18"/>
      <c r="D489" s="19"/>
      <c r="E489" s="19"/>
      <c r="F489" s="937" t="s">
        <v>16</v>
      </c>
      <c r="G489" s="942"/>
      <c r="H489" s="283" t="e">
        <f>SUM(H485:H488)</f>
        <v>#REF!</v>
      </c>
    </row>
    <row r="490" spans="1:8">
      <c r="A490" s="66"/>
      <c r="B490" s="10" t="s">
        <v>17</v>
      </c>
      <c r="C490" s="6" t="s">
        <v>18</v>
      </c>
      <c r="D490" s="7"/>
      <c r="E490" s="7"/>
      <c r="F490" s="7"/>
      <c r="G490" s="7"/>
      <c r="H490" s="277"/>
    </row>
    <row r="491" spans="1:8">
      <c r="A491" s="66"/>
      <c r="B491" s="10"/>
      <c r="C491" s="9"/>
      <c r="D491" s="22"/>
      <c r="E491" s="22"/>
      <c r="F491" s="22"/>
      <c r="G491" s="22"/>
      <c r="H491" s="95"/>
    </row>
    <row r="492" spans="1:8">
      <c r="A492" s="66"/>
      <c r="B492" s="10"/>
      <c r="C492" s="9"/>
      <c r="D492" s="22"/>
      <c r="E492" s="22"/>
      <c r="F492" s="22"/>
      <c r="G492" s="22"/>
      <c r="H492" s="95"/>
    </row>
    <row r="493" spans="1:8">
      <c r="A493" s="66"/>
      <c r="B493" s="8"/>
      <c r="C493" s="23"/>
      <c r="D493" s="23"/>
      <c r="E493" s="23"/>
      <c r="F493" s="23"/>
      <c r="G493" s="23"/>
      <c r="H493" s="96"/>
    </row>
    <row r="494" spans="1:8">
      <c r="A494" s="66"/>
      <c r="B494" s="8"/>
      <c r="C494" s="18"/>
      <c r="D494" s="19"/>
      <c r="E494" s="19"/>
      <c r="F494" s="937" t="s">
        <v>19</v>
      </c>
      <c r="G494" s="942"/>
      <c r="H494" s="282">
        <f>SUM(H490:H493)</f>
        <v>0</v>
      </c>
    </row>
    <row r="495" spans="1:8">
      <c r="A495" s="66"/>
      <c r="B495" s="25"/>
      <c r="C495" s="18"/>
      <c r="D495" s="19"/>
      <c r="E495" s="19"/>
      <c r="F495" s="19"/>
      <c r="G495" s="77"/>
      <c r="H495" s="282"/>
    </row>
    <row r="496" spans="1:8">
      <c r="A496" s="66"/>
      <c r="B496" s="27" t="s">
        <v>20</v>
      </c>
      <c r="C496" s="943" t="s">
        <v>21</v>
      </c>
      <c r="D496" s="939"/>
      <c r="E496" s="939"/>
      <c r="F496" s="939"/>
      <c r="G496" s="940"/>
      <c r="H496" s="282" t="e">
        <f>H494+H489+H484</f>
        <v>#REF!</v>
      </c>
    </row>
    <row r="497" spans="1:8">
      <c r="A497" s="66"/>
      <c r="B497" s="27" t="s">
        <v>22</v>
      </c>
      <c r="C497" s="943" t="s">
        <v>43</v>
      </c>
      <c r="D497" s="939"/>
      <c r="E497" s="940"/>
      <c r="F497" s="28">
        <v>0.05</v>
      </c>
      <c r="G497" s="29" t="s">
        <v>44</v>
      </c>
      <c r="H497" s="282" t="e">
        <f>H496*F497</f>
        <v>#REF!</v>
      </c>
    </row>
    <row r="498" spans="1:8">
      <c r="A498" s="66"/>
      <c r="B498" s="27" t="s">
        <v>24</v>
      </c>
      <c r="C498" s="944" t="s">
        <v>45</v>
      </c>
      <c r="D498" s="937"/>
      <c r="E498" s="937"/>
      <c r="F498" s="937"/>
      <c r="G498" s="942"/>
      <c r="H498" s="283" t="e">
        <f>H497+H496</f>
        <v>#REF!</v>
      </c>
    </row>
    <row r="499" spans="1:8">
      <c r="A499" s="66"/>
    </row>
    <row r="500" spans="1:8">
      <c r="A500" s="67" t="s">
        <v>292</v>
      </c>
      <c r="C500" s="2" t="s">
        <v>722</v>
      </c>
      <c r="D500" s="32"/>
      <c r="E500" s="32"/>
      <c r="F500" s="32"/>
      <c r="G500" s="32"/>
      <c r="H500" s="32"/>
    </row>
    <row r="501" spans="1:8" ht="31.5">
      <c r="A501" s="66"/>
      <c r="B501" s="68" t="s">
        <v>0</v>
      </c>
      <c r="C501" s="68" t="s">
        <v>1</v>
      </c>
      <c r="D501" s="68" t="s">
        <v>2</v>
      </c>
      <c r="E501" s="68" t="s">
        <v>3</v>
      </c>
      <c r="F501" s="68" t="s">
        <v>4</v>
      </c>
      <c r="G501" s="69" t="s">
        <v>321</v>
      </c>
      <c r="H501" s="69" t="s">
        <v>322</v>
      </c>
    </row>
    <row r="502" spans="1:8">
      <c r="A502" s="66"/>
      <c r="B502" s="5" t="s">
        <v>5</v>
      </c>
      <c r="C502" s="6" t="s">
        <v>6</v>
      </c>
      <c r="D502" s="7"/>
      <c r="E502" s="7"/>
      <c r="F502" s="7"/>
      <c r="G502" s="7"/>
      <c r="H502" s="7"/>
    </row>
    <row r="503" spans="1:8">
      <c r="A503" s="66"/>
      <c r="B503" s="8"/>
      <c r="C503" s="9" t="s">
        <v>7</v>
      </c>
      <c r="D503" s="10" t="s">
        <v>8</v>
      </c>
      <c r="E503" s="10" t="s">
        <v>9</v>
      </c>
      <c r="F503" s="11">
        <v>0.34499999999999997</v>
      </c>
      <c r="G503" s="86">
        <f>'BAHAN+UPAH'!$F$65</f>
        <v>85000</v>
      </c>
      <c r="H503" s="95">
        <f>G503*F503</f>
        <v>29324.999999999996</v>
      </c>
    </row>
    <row r="504" spans="1:8">
      <c r="A504" s="66"/>
      <c r="B504" s="8"/>
      <c r="C504" s="9" t="s">
        <v>107</v>
      </c>
      <c r="D504" s="10" t="s">
        <v>200</v>
      </c>
      <c r="E504" s="10" t="s">
        <v>9</v>
      </c>
      <c r="F504" s="11">
        <v>0.17199999999999999</v>
      </c>
      <c r="G504" s="95" t="e">
        <f>'BAHAN+UPAH'!#REF!</f>
        <v>#REF!</v>
      </c>
      <c r="H504" s="95" t="e">
        <f>G504*F504</f>
        <v>#REF!</v>
      </c>
    </row>
    <row r="505" spans="1:8">
      <c r="A505" s="66"/>
      <c r="B505" s="8"/>
      <c r="C505" s="9" t="s">
        <v>10</v>
      </c>
      <c r="D505" s="10" t="s">
        <v>25</v>
      </c>
      <c r="E505" s="10" t="s">
        <v>9</v>
      </c>
      <c r="F505" s="11">
        <v>3.4000000000000002E-2</v>
      </c>
      <c r="G505" s="87">
        <f>'BAHAN+UPAH'!$F$70</f>
        <v>140000</v>
      </c>
      <c r="H505" s="95">
        <f>G505*F505</f>
        <v>4760</v>
      </c>
    </row>
    <row r="506" spans="1:8">
      <c r="A506" s="66"/>
      <c r="B506" s="8"/>
      <c r="C506" s="71"/>
      <c r="D506" s="14"/>
      <c r="E506" s="14"/>
      <c r="F506" s="15"/>
      <c r="G506" s="16"/>
      <c r="H506" s="96"/>
    </row>
    <row r="507" spans="1:8">
      <c r="A507" s="66"/>
      <c r="B507" s="8"/>
      <c r="C507" s="18"/>
      <c r="D507" s="19"/>
      <c r="E507" s="19"/>
      <c r="F507" s="937" t="s">
        <v>12</v>
      </c>
      <c r="G507" s="942"/>
      <c r="H507" s="283" t="e">
        <f>SUM(H503:H506)</f>
        <v>#REF!</v>
      </c>
    </row>
    <row r="508" spans="1:8">
      <c r="A508" s="66"/>
      <c r="B508" s="10" t="s">
        <v>13</v>
      </c>
      <c r="C508" s="6" t="s">
        <v>14</v>
      </c>
      <c r="D508" s="7"/>
      <c r="E508" s="7"/>
      <c r="F508" s="7"/>
      <c r="G508" s="7"/>
      <c r="H508" s="277"/>
    </row>
    <row r="509" spans="1:8">
      <c r="A509" s="66"/>
      <c r="B509" s="10"/>
      <c r="C509" s="9" t="s">
        <v>115</v>
      </c>
      <c r="D509" s="22"/>
      <c r="E509" s="8" t="s">
        <v>67</v>
      </c>
      <c r="F509" s="62">
        <v>1</v>
      </c>
      <c r="G509" s="13" t="e">
        <f>'BAHAN+UPAH'!#REF!</f>
        <v>#REF!</v>
      </c>
      <c r="H509" s="95" t="e">
        <f>G509*F509</f>
        <v>#REF!</v>
      </c>
    </row>
    <row r="510" spans="1:8">
      <c r="A510" s="66"/>
      <c r="B510" s="10"/>
      <c r="C510" s="9"/>
      <c r="D510" s="22"/>
      <c r="E510" s="8"/>
      <c r="F510" s="62"/>
      <c r="G510" s="13"/>
      <c r="H510" s="95"/>
    </row>
    <row r="511" spans="1:8">
      <c r="A511" s="66"/>
      <c r="B511" s="8"/>
      <c r="C511" s="23"/>
      <c r="D511" s="23"/>
      <c r="E511" s="25"/>
      <c r="F511" s="23"/>
      <c r="G511" s="23"/>
      <c r="H511" s="96"/>
    </row>
    <row r="512" spans="1:8">
      <c r="A512" s="66"/>
      <c r="B512" s="8"/>
      <c r="C512" s="18"/>
      <c r="D512" s="19"/>
      <c r="E512" s="107"/>
      <c r="F512" s="937" t="s">
        <v>16</v>
      </c>
      <c r="G512" s="942"/>
      <c r="H512" s="283" t="e">
        <f>SUM(H508:H511)</f>
        <v>#REF!</v>
      </c>
    </row>
    <row r="513" spans="1:8">
      <c r="A513" s="66"/>
      <c r="B513" s="10" t="s">
        <v>17</v>
      </c>
      <c r="C513" s="6" t="s">
        <v>18</v>
      </c>
      <c r="D513" s="7"/>
      <c r="E513" s="108"/>
      <c r="F513" s="7"/>
      <c r="G513" s="7"/>
      <c r="H513" s="277"/>
    </row>
    <row r="514" spans="1:8">
      <c r="A514" s="66"/>
      <c r="B514" s="10"/>
      <c r="C514" s="101" t="s">
        <v>438</v>
      </c>
      <c r="D514" s="22"/>
      <c r="E514" s="8" t="s">
        <v>110</v>
      </c>
      <c r="F514" s="8">
        <v>1.9E-2</v>
      </c>
      <c r="G514" s="22"/>
      <c r="H514" s="95"/>
    </row>
    <row r="515" spans="1:8">
      <c r="A515" s="66"/>
      <c r="B515" s="8"/>
      <c r="C515" s="23"/>
      <c r="D515" s="23"/>
      <c r="E515" s="23"/>
      <c r="F515" s="23"/>
      <c r="G515" s="23"/>
      <c r="H515" s="96"/>
    </row>
    <row r="516" spans="1:8">
      <c r="A516" s="66"/>
      <c r="B516" s="8"/>
      <c r="C516" s="18"/>
      <c r="D516" s="19"/>
      <c r="E516" s="19"/>
      <c r="F516" s="937" t="s">
        <v>19</v>
      </c>
      <c r="G516" s="942"/>
      <c r="H516" s="282">
        <f>SUM(H513:H515)</f>
        <v>0</v>
      </c>
    </row>
    <row r="517" spans="1:8">
      <c r="A517" s="66"/>
      <c r="B517" s="25"/>
      <c r="C517" s="18"/>
      <c r="D517" s="19"/>
      <c r="E517" s="19"/>
      <c r="F517" s="19"/>
      <c r="G517" s="77"/>
      <c r="H517" s="282"/>
    </row>
    <row r="518" spans="1:8">
      <c r="A518" s="66"/>
      <c r="B518" s="27" t="s">
        <v>20</v>
      </c>
      <c r="C518" s="943" t="s">
        <v>21</v>
      </c>
      <c r="D518" s="939"/>
      <c r="E518" s="939"/>
      <c r="F518" s="939"/>
      <c r="G518" s="940"/>
      <c r="H518" s="282" t="e">
        <f>H516+H512+H507</f>
        <v>#REF!</v>
      </c>
    </row>
    <row r="519" spans="1:8">
      <c r="A519" s="66"/>
      <c r="B519" s="27" t="s">
        <v>22</v>
      </c>
      <c r="C519" s="943" t="s">
        <v>43</v>
      </c>
      <c r="D519" s="939"/>
      <c r="E519" s="940"/>
      <c r="F519" s="28">
        <v>0.05</v>
      </c>
      <c r="G519" s="29" t="s">
        <v>44</v>
      </c>
      <c r="H519" s="282" t="e">
        <f>H518*F519</f>
        <v>#REF!</v>
      </c>
    </row>
    <row r="520" spans="1:8">
      <c r="A520" s="66"/>
      <c r="B520" s="27" t="s">
        <v>24</v>
      </c>
      <c r="C520" s="944" t="s">
        <v>45</v>
      </c>
      <c r="D520" s="937"/>
      <c r="E520" s="937"/>
      <c r="F520" s="937"/>
      <c r="G520" s="942"/>
      <c r="H520" s="283" t="e">
        <f>H519+H518</f>
        <v>#REF!</v>
      </c>
    </row>
    <row r="521" spans="1:8">
      <c r="A521" s="66"/>
    </row>
    <row r="522" spans="1:8">
      <c r="A522" s="67" t="s">
        <v>293</v>
      </c>
      <c r="C522" s="2" t="s">
        <v>723</v>
      </c>
      <c r="D522" s="32"/>
      <c r="E522" s="32"/>
      <c r="F522" s="32"/>
      <c r="G522" s="32"/>
      <c r="H522" s="32"/>
    </row>
    <row r="523" spans="1:8" ht="31.5">
      <c r="A523" s="66"/>
      <c r="B523" s="68" t="s">
        <v>0</v>
      </c>
      <c r="C523" s="68" t="s">
        <v>1</v>
      </c>
      <c r="D523" s="68" t="s">
        <v>2</v>
      </c>
      <c r="E523" s="68" t="s">
        <v>3</v>
      </c>
      <c r="F523" s="68" t="s">
        <v>4</v>
      </c>
      <c r="G523" s="69" t="s">
        <v>321</v>
      </c>
      <c r="H523" s="69" t="s">
        <v>322</v>
      </c>
    </row>
    <row r="524" spans="1:8">
      <c r="A524" s="66"/>
      <c r="B524" s="5" t="s">
        <v>5</v>
      </c>
      <c r="C524" s="6" t="s">
        <v>6</v>
      </c>
      <c r="D524" s="7"/>
      <c r="E524" s="7"/>
      <c r="F524" s="7"/>
      <c r="G524" s="7"/>
      <c r="H524" s="7"/>
    </row>
    <row r="525" spans="1:8">
      <c r="A525" s="66"/>
      <c r="B525" s="8"/>
      <c r="C525" s="9" t="s">
        <v>7</v>
      </c>
      <c r="D525" s="10" t="s">
        <v>8</v>
      </c>
      <c r="E525" s="10" t="s">
        <v>9</v>
      </c>
      <c r="F525" s="11">
        <v>0.34499999999999997</v>
      </c>
      <c r="G525" s="86">
        <f>'BAHAN+UPAH'!$F$65</f>
        <v>85000</v>
      </c>
      <c r="H525" s="13">
        <f>G525*F525</f>
        <v>29324.999999999996</v>
      </c>
    </row>
    <row r="526" spans="1:8">
      <c r="A526" s="66"/>
      <c r="B526" s="8"/>
      <c r="C526" s="9" t="s">
        <v>107</v>
      </c>
      <c r="D526" s="10" t="s">
        <v>200</v>
      </c>
      <c r="E526" s="10" t="s">
        <v>9</v>
      </c>
      <c r="F526" s="11">
        <v>0.17199999999999999</v>
      </c>
      <c r="G526" s="95" t="e">
        <f>'BAHAN+UPAH'!#REF!</f>
        <v>#REF!</v>
      </c>
      <c r="H526" s="13" t="e">
        <f>G526*F526</f>
        <v>#REF!</v>
      </c>
    </row>
    <row r="527" spans="1:8">
      <c r="A527" s="66"/>
      <c r="B527" s="8"/>
      <c r="C527" s="9" t="s">
        <v>10</v>
      </c>
      <c r="D527" s="10" t="s">
        <v>25</v>
      </c>
      <c r="E527" s="10" t="s">
        <v>9</v>
      </c>
      <c r="F527" s="11">
        <v>3.4000000000000002E-2</v>
      </c>
      <c r="G527" s="87">
        <f>'BAHAN+UPAH'!$F$70</f>
        <v>140000</v>
      </c>
      <c r="H527" s="13">
        <f>G527*F527</f>
        <v>4760</v>
      </c>
    </row>
    <row r="528" spans="1:8">
      <c r="A528" s="66"/>
      <c r="B528" s="8"/>
      <c r="C528" s="71"/>
      <c r="D528" s="14"/>
      <c r="E528" s="14"/>
      <c r="F528" s="15"/>
      <c r="G528" s="16"/>
      <c r="H528" s="17"/>
    </row>
    <row r="529" spans="1:8">
      <c r="A529" s="66"/>
      <c r="B529" s="8"/>
      <c r="C529" s="18"/>
      <c r="D529" s="19"/>
      <c r="E529" s="19"/>
      <c r="F529" s="937" t="s">
        <v>12</v>
      </c>
      <c r="G529" s="942"/>
      <c r="H529" s="20" t="e">
        <f>SUM(H525:H528)</f>
        <v>#REF!</v>
      </c>
    </row>
    <row r="530" spans="1:8">
      <c r="A530" s="66"/>
      <c r="B530" s="10" t="s">
        <v>13</v>
      </c>
      <c r="C530" s="6" t="s">
        <v>14</v>
      </c>
      <c r="D530" s="7"/>
      <c r="E530" s="7"/>
      <c r="F530" s="7"/>
      <c r="G530" s="7"/>
      <c r="H530" s="21"/>
    </row>
    <row r="531" spans="1:8">
      <c r="A531" s="66"/>
      <c r="B531" s="10"/>
      <c r="C531" s="9" t="s">
        <v>294</v>
      </c>
      <c r="D531" s="22"/>
      <c r="E531" s="8" t="s">
        <v>67</v>
      </c>
      <c r="F531" s="62">
        <v>1</v>
      </c>
      <c r="G531" s="13" t="e">
        <f>'BAHAN+UPAH'!#REF!</f>
        <v>#REF!</v>
      </c>
      <c r="H531" s="13" t="e">
        <f>G531*F531</f>
        <v>#REF!</v>
      </c>
    </row>
    <row r="532" spans="1:8">
      <c r="A532" s="66"/>
      <c r="B532" s="10"/>
      <c r="C532" s="9"/>
      <c r="D532" s="22"/>
      <c r="E532" s="8"/>
      <c r="F532" s="62"/>
      <c r="G532" s="13"/>
      <c r="H532" s="13"/>
    </row>
    <row r="533" spans="1:8">
      <c r="A533" s="66"/>
      <c r="B533" s="8"/>
      <c r="C533" s="23"/>
      <c r="D533" s="23"/>
      <c r="E533" s="25"/>
      <c r="F533" s="23"/>
      <c r="G533" s="23"/>
      <c r="H533" s="17"/>
    </row>
    <row r="534" spans="1:8">
      <c r="A534" s="66"/>
      <c r="B534" s="8"/>
      <c r="C534" s="18"/>
      <c r="D534" s="19"/>
      <c r="E534" s="107"/>
      <c r="F534" s="937" t="s">
        <v>16</v>
      </c>
      <c r="G534" s="942"/>
      <c r="H534" s="20" t="e">
        <f>SUM(H530:H533)</f>
        <v>#REF!</v>
      </c>
    </row>
    <row r="535" spans="1:8">
      <c r="A535" s="66"/>
      <c r="B535" s="10" t="s">
        <v>17</v>
      </c>
      <c r="C535" s="6" t="s">
        <v>18</v>
      </c>
      <c r="D535" s="7"/>
      <c r="E535" s="108"/>
      <c r="F535" s="7"/>
      <c r="G535" s="7"/>
      <c r="H535" s="21"/>
    </row>
    <row r="536" spans="1:8">
      <c r="A536" s="66"/>
      <c r="B536" s="10"/>
      <c r="C536" s="101" t="s">
        <v>438</v>
      </c>
      <c r="D536" s="22"/>
      <c r="E536" s="8" t="s">
        <v>110</v>
      </c>
      <c r="F536" s="8">
        <v>1.9E-2</v>
      </c>
      <c r="G536" s="22"/>
      <c r="H536" s="13"/>
    </row>
    <row r="537" spans="1:8">
      <c r="A537" s="66"/>
      <c r="B537" s="8"/>
      <c r="C537" s="23"/>
      <c r="D537" s="23"/>
      <c r="E537" s="25"/>
      <c r="F537" s="23"/>
      <c r="G537" s="23"/>
      <c r="H537" s="17"/>
    </row>
    <row r="538" spans="1:8">
      <c r="A538" s="66"/>
      <c r="B538" s="8"/>
      <c r="C538" s="18"/>
      <c r="D538" s="19"/>
      <c r="E538" s="107"/>
      <c r="F538" s="937" t="s">
        <v>19</v>
      </c>
      <c r="G538" s="942"/>
      <c r="H538" s="24">
        <f>SUM(H535:H537)</f>
        <v>0</v>
      </c>
    </row>
    <row r="539" spans="1:8">
      <c r="A539" s="66"/>
      <c r="B539" s="25"/>
      <c r="C539" s="18"/>
      <c r="D539" s="19"/>
      <c r="E539" s="19"/>
      <c r="F539" s="19"/>
      <c r="G539" s="77"/>
      <c r="H539" s="24"/>
    </row>
    <row r="540" spans="1:8">
      <c r="A540" s="66"/>
      <c r="B540" s="27" t="s">
        <v>20</v>
      </c>
      <c r="C540" s="943" t="s">
        <v>21</v>
      </c>
      <c r="D540" s="939"/>
      <c r="E540" s="939"/>
      <c r="F540" s="939"/>
      <c r="G540" s="940"/>
      <c r="H540" s="24" t="e">
        <f>H538+H534+H529</f>
        <v>#REF!</v>
      </c>
    </row>
    <row r="541" spans="1:8">
      <c r="A541" s="66"/>
      <c r="B541" s="27" t="s">
        <v>22</v>
      </c>
      <c r="C541" s="943" t="s">
        <v>43</v>
      </c>
      <c r="D541" s="939"/>
      <c r="E541" s="940"/>
      <c r="F541" s="28">
        <v>0.05</v>
      </c>
      <c r="G541" s="29" t="s">
        <v>44</v>
      </c>
      <c r="H541" s="24" t="e">
        <f>H540*F541</f>
        <v>#REF!</v>
      </c>
    </row>
    <row r="542" spans="1:8">
      <c r="A542" s="66"/>
      <c r="B542" s="27" t="s">
        <v>24</v>
      </c>
      <c r="C542" s="944" t="s">
        <v>45</v>
      </c>
      <c r="D542" s="937"/>
      <c r="E542" s="937"/>
      <c r="F542" s="937"/>
      <c r="G542" s="942"/>
      <c r="H542" s="20" t="e">
        <f>H541+H540</f>
        <v>#REF!</v>
      </c>
    </row>
    <row r="543" spans="1:8">
      <c r="A543" s="66"/>
      <c r="B543" s="30"/>
      <c r="C543" s="315"/>
      <c r="D543" s="315"/>
      <c r="E543" s="315"/>
      <c r="F543" s="315"/>
      <c r="G543" s="315"/>
      <c r="H543" s="31"/>
    </row>
    <row r="544" spans="1:8">
      <c r="A544" s="67" t="s">
        <v>295</v>
      </c>
      <c r="C544" s="3" t="s">
        <v>724</v>
      </c>
      <c r="D544" s="32"/>
      <c r="E544" s="32"/>
      <c r="F544" s="32"/>
      <c r="G544" s="32"/>
      <c r="H544" s="32"/>
    </row>
    <row r="545" spans="1:8" ht="31.5">
      <c r="A545" s="66"/>
      <c r="B545" s="68" t="s">
        <v>0</v>
      </c>
      <c r="C545" s="68" t="s">
        <v>1</v>
      </c>
      <c r="D545" s="68" t="s">
        <v>2</v>
      </c>
      <c r="E545" s="68" t="s">
        <v>3</v>
      </c>
      <c r="F545" s="68" t="s">
        <v>4</v>
      </c>
      <c r="G545" s="69" t="s">
        <v>321</v>
      </c>
      <c r="H545" s="69" t="s">
        <v>322</v>
      </c>
    </row>
    <row r="546" spans="1:8">
      <c r="A546" s="66"/>
      <c r="B546" s="5" t="s">
        <v>5</v>
      </c>
      <c r="C546" s="6" t="s">
        <v>6</v>
      </c>
      <c r="D546" s="7"/>
      <c r="E546" s="7"/>
      <c r="F546" s="7"/>
      <c r="G546" s="7"/>
      <c r="H546" s="7"/>
    </row>
    <row r="547" spans="1:8">
      <c r="A547" s="66"/>
      <c r="B547" s="8"/>
      <c r="C547" s="9" t="s">
        <v>7</v>
      </c>
      <c r="D547" s="10" t="s">
        <v>8</v>
      </c>
      <c r="E547" s="10" t="s">
        <v>9</v>
      </c>
      <c r="F547" s="11">
        <v>0.4</v>
      </c>
      <c r="G547" s="86">
        <f>'BAHAN+UPAH'!$F$65</f>
        <v>85000</v>
      </c>
      <c r="H547" s="95">
        <f>G547*F547</f>
        <v>34000</v>
      </c>
    </row>
    <row r="548" spans="1:8">
      <c r="A548" s="66"/>
      <c r="B548" s="8"/>
      <c r="C548" s="9" t="s">
        <v>107</v>
      </c>
      <c r="D548" s="10" t="s">
        <v>200</v>
      </c>
      <c r="E548" s="10" t="s">
        <v>9</v>
      </c>
      <c r="F548" s="11">
        <v>0.2</v>
      </c>
      <c r="G548" s="95" t="e">
        <f>'BAHAN+UPAH'!#REF!</f>
        <v>#REF!</v>
      </c>
      <c r="H548" s="95" t="e">
        <f>G548*F548</f>
        <v>#REF!</v>
      </c>
    </row>
    <row r="549" spans="1:8">
      <c r="A549" s="66"/>
      <c r="B549" s="8"/>
      <c r="C549" s="9" t="s">
        <v>10</v>
      </c>
      <c r="D549" s="10" t="s">
        <v>25</v>
      </c>
      <c r="E549" s="10" t="s">
        <v>9</v>
      </c>
      <c r="F549" s="11">
        <v>0.04</v>
      </c>
      <c r="G549" s="87">
        <f>'BAHAN+UPAH'!$F$70</f>
        <v>140000</v>
      </c>
      <c r="H549" s="95">
        <f>G549*F549</f>
        <v>5600</v>
      </c>
    </row>
    <row r="550" spans="1:8">
      <c r="A550" s="66"/>
      <c r="B550" s="8"/>
      <c r="C550" s="71"/>
      <c r="D550" s="14"/>
      <c r="E550" s="14"/>
      <c r="F550" s="15"/>
      <c r="G550" s="16"/>
      <c r="H550" s="96"/>
    </row>
    <row r="551" spans="1:8">
      <c r="A551" s="66"/>
      <c r="B551" s="8"/>
      <c r="C551" s="18"/>
      <c r="D551" s="19"/>
      <c r="E551" s="19"/>
      <c r="F551" s="937" t="s">
        <v>12</v>
      </c>
      <c r="G551" s="942"/>
      <c r="H551" s="283" t="e">
        <f>SUM(H547:H550)</f>
        <v>#REF!</v>
      </c>
    </row>
    <row r="552" spans="1:8">
      <c r="A552" s="66"/>
      <c r="B552" s="10" t="s">
        <v>13</v>
      </c>
      <c r="C552" s="6" t="s">
        <v>14</v>
      </c>
      <c r="D552" s="7"/>
      <c r="E552" s="7"/>
      <c r="F552" s="7"/>
      <c r="G552" s="7"/>
      <c r="H552" s="277"/>
    </row>
    <row r="553" spans="1:8">
      <c r="A553" s="66"/>
      <c r="B553" s="10"/>
      <c r="C553" s="9" t="s">
        <v>116</v>
      </c>
      <c r="D553" s="22"/>
      <c r="E553" s="8" t="s">
        <v>67</v>
      </c>
      <c r="F553" s="62">
        <v>1</v>
      </c>
      <c r="G553" s="13" t="e">
        <f>'BAHAN+UPAH'!#REF!</f>
        <v>#REF!</v>
      </c>
      <c r="H553" s="95" t="e">
        <f>G553*F553</f>
        <v>#REF!</v>
      </c>
    </row>
    <row r="554" spans="1:8">
      <c r="A554" s="66"/>
      <c r="B554" s="10"/>
      <c r="C554" s="9"/>
      <c r="D554" s="22"/>
      <c r="E554" s="8"/>
      <c r="F554" s="62"/>
      <c r="G554" s="13"/>
      <c r="H554" s="95"/>
    </row>
    <row r="555" spans="1:8">
      <c r="A555" s="66"/>
      <c r="B555" s="8"/>
      <c r="C555" s="23"/>
      <c r="D555" s="23"/>
      <c r="E555" s="25"/>
      <c r="F555" s="23"/>
      <c r="G555" s="23"/>
      <c r="H555" s="96"/>
    </row>
    <row r="556" spans="1:8">
      <c r="A556" s="66"/>
      <c r="B556" s="8"/>
      <c r="C556" s="18"/>
      <c r="D556" s="19"/>
      <c r="E556" s="107"/>
      <c r="F556" s="937" t="s">
        <v>16</v>
      </c>
      <c r="G556" s="942"/>
      <c r="H556" s="283" t="e">
        <f>SUM(H552:H555)</f>
        <v>#REF!</v>
      </c>
    </row>
    <row r="557" spans="1:8">
      <c r="A557" s="66"/>
      <c r="B557" s="10" t="s">
        <v>17</v>
      </c>
      <c r="C557" s="6" t="s">
        <v>18</v>
      </c>
      <c r="D557" s="7"/>
      <c r="E557" s="108"/>
      <c r="F557" s="7"/>
      <c r="G557" s="7"/>
      <c r="H557" s="277"/>
    </row>
    <row r="558" spans="1:8">
      <c r="A558" s="66"/>
      <c r="B558" s="10"/>
      <c r="C558" s="101" t="s">
        <v>438</v>
      </c>
      <c r="D558" s="22"/>
      <c r="E558" s="8" t="s">
        <v>110</v>
      </c>
      <c r="F558" s="8">
        <v>1.9E-2</v>
      </c>
      <c r="G558" s="22"/>
      <c r="H558" s="95"/>
    </row>
    <row r="559" spans="1:8">
      <c r="A559" s="66"/>
      <c r="B559" s="8"/>
      <c r="C559" s="23"/>
      <c r="D559" s="23"/>
      <c r="E559" s="25"/>
      <c r="F559" s="23"/>
      <c r="G559" s="23"/>
      <c r="H559" s="96"/>
    </row>
    <row r="560" spans="1:8">
      <c r="A560" s="66"/>
      <c r="B560" s="8"/>
      <c r="C560" s="18"/>
      <c r="D560" s="19"/>
      <c r="E560" s="19"/>
      <c r="F560" s="937" t="s">
        <v>19</v>
      </c>
      <c r="G560" s="942"/>
      <c r="H560" s="282">
        <f>SUM(H557:H559)</f>
        <v>0</v>
      </c>
    </row>
    <row r="561" spans="1:8">
      <c r="A561" s="66"/>
      <c r="B561" s="25"/>
      <c r="C561" s="18"/>
      <c r="D561" s="19"/>
      <c r="E561" s="19"/>
      <c r="F561" s="19"/>
      <c r="G561" s="77"/>
      <c r="H561" s="282"/>
    </row>
    <row r="562" spans="1:8">
      <c r="A562" s="66"/>
      <c r="B562" s="27" t="s">
        <v>20</v>
      </c>
      <c r="C562" s="943" t="s">
        <v>21</v>
      </c>
      <c r="D562" s="939"/>
      <c r="E562" s="939"/>
      <c r="F562" s="939"/>
      <c r="G562" s="940"/>
      <c r="H562" s="282" t="e">
        <f>H560+H556+H551</f>
        <v>#REF!</v>
      </c>
    </row>
    <row r="563" spans="1:8">
      <c r="A563" s="66"/>
      <c r="B563" s="27" t="s">
        <v>22</v>
      </c>
      <c r="C563" s="943" t="s">
        <v>43</v>
      </c>
      <c r="D563" s="939"/>
      <c r="E563" s="940"/>
      <c r="F563" s="28">
        <v>0.05</v>
      </c>
      <c r="G563" s="29" t="s">
        <v>44</v>
      </c>
      <c r="H563" s="282" t="e">
        <f>H562*F563</f>
        <v>#REF!</v>
      </c>
    </row>
    <row r="564" spans="1:8">
      <c r="A564" s="66"/>
      <c r="B564" s="27" t="s">
        <v>24</v>
      </c>
      <c r="C564" s="944" t="s">
        <v>45</v>
      </c>
      <c r="D564" s="937"/>
      <c r="E564" s="937"/>
      <c r="F564" s="937"/>
      <c r="G564" s="942"/>
      <c r="H564" s="283" t="e">
        <f>H563+H562</f>
        <v>#REF!</v>
      </c>
    </row>
    <row r="565" spans="1:8">
      <c r="A565" s="66"/>
    </row>
    <row r="566" spans="1:8">
      <c r="A566" s="3" t="s">
        <v>296</v>
      </c>
      <c r="C566" s="3" t="s">
        <v>725</v>
      </c>
      <c r="D566" s="32"/>
      <c r="E566" s="32"/>
      <c r="F566" s="32"/>
      <c r="G566" s="32"/>
      <c r="H566" s="32"/>
    </row>
    <row r="567" spans="1:8" ht="31.5">
      <c r="B567" s="68" t="s">
        <v>0</v>
      </c>
      <c r="C567" s="68" t="s">
        <v>1</v>
      </c>
      <c r="D567" s="68" t="s">
        <v>2</v>
      </c>
      <c r="E567" s="68" t="s">
        <v>3</v>
      </c>
      <c r="F567" s="68" t="s">
        <v>4</v>
      </c>
      <c r="G567" s="69" t="s">
        <v>321</v>
      </c>
      <c r="H567" s="69" t="s">
        <v>322</v>
      </c>
    </row>
    <row r="568" spans="1:8">
      <c r="B568" s="5" t="s">
        <v>5</v>
      </c>
      <c r="C568" s="6" t="s">
        <v>6</v>
      </c>
      <c r="D568" s="7"/>
      <c r="E568" s="7"/>
      <c r="F568" s="7"/>
      <c r="G568" s="7"/>
      <c r="H568" s="7"/>
    </row>
    <row r="569" spans="1:8">
      <c r="B569" s="8"/>
      <c r="C569" s="33" t="s">
        <v>7</v>
      </c>
      <c r="D569" s="10" t="s">
        <v>8</v>
      </c>
      <c r="E569" s="35" t="s">
        <v>9</v>
      </c>
      <c r="F569" s="36">
        <v>0.50600000000000001</v>
      </c>
      <c r="G569" s="86">
        <f>'BAHAN+UPAH'!$F$65</f>
        <v>85000</v>
      </c>
      <c r="H569" s="276">
        <f>G569*F569</f>
        <v>43010</v>
      </c>
    </row>
    <row r="570" spans="1:8">
      <c r="B570" s="8"/>
      <c r="C570" s="33" t="s">
        <v>107</v>
      </c>
      <c r="D570" s="10" t="s">
        <v>200</v>
      </c>
      <c r="E570" s="35" t="s">
        <v>9</v>
      </c>
      <c r="F570" s="36">
        <v>0.253</v>
      </c>
      <c r="G570" s="95" t="e">
        <f>'BAHAN+UPAH'!#REF!</f>
        <v>#REF!</v>
      </c>
      <c r="H570" s="276" t="e">
        <f>G570*F570</f>
        <v>#REF!</v>
      </c>
    </row>
    <row r="571" spans="1:8">
      <c r="B571" s="8"/>
      <c r="C571" s="38" t="s">
        <v>10</v>
      </c>
      <c r="D571" s="10" t="s">
        <v>25</v>
      </c>
      <c r="E571" s="39" t="s">
        <v>9</v>
      </c>
      <c r="F571" s="40">
        <v>5.0999999999999997E-2</v>
      </c>
      <c r="G571" s="87">
        <f>'BAHAN+UPAH'!$F$70</f>
        <v>140000</v>
      </c>
      <c r="H571" s="276">
        <f>G571*F571</f>
        <v>7139.9999999999991</v>
      </c>
    </row>
    <row r="572" spans="1:8">
      <c r="B572" s="8"/>
      <c r="C572" s="41"/>
      <c r="D572" s="42"/>
      <c r="E572" s="42"/>
      <c r="F572" s="43"/>
      <c r="G572" s="44"/>
      <c r="H572" s="284"/>
    </row>
    <row r="573" spans="1:8">
      <c r="B573" s="8"/>
      <c r="C573" s="18"/>
      <c r="D573" s="19"/>
      <c r="E573" s="19"/>
      <c r="F573" s="937" t="s">
        <v>12</v>
      </c>
      <c r="G573" s="942"/>
      <c r="H573" s="283" t="e">
        <f>SUM(H569:H572)</f>
        <v>#REF!</v>
      </c>
    </row>
    <row r="574" spans="1:8">
      <c r="B574" s="10" t="s">
        <v>13</v>
      </c>
      <c r="C574" s="46" t="s">
        <v>14</v>
      </c>
      <c r="D574" s="47"/>
      <c r="E574" s="47"/>
      <c r="F574" s="47"/>
      <c r="G574" s="47"/>
      <c r="H574" s="285"/>
    </row>
    <row r="575" spans="1:8">
      <c r="B575" s="10"/>
      <c r="C575" s="49" t="s">
        <v>117</v>
      </c>
      <c r="D575" s="50"/>
      <c r="E575" s="56" t="s">
        <v>67</v>
      </c>
      <c r="F575" s="52">
        <v>1</v>
      </c>
      <c r="G575" s="51" t="e">
        <f>'BAHAN+UPAH'!#REF!</f>
        <v>#REF!</v>
      </c>
      <c r="H575" s="276" t="e">
        <f>G575*F575</f>
        <v>#REF!</v>
      </c>
    </row>
    <row r="576" spans="1:8">
      <c r="B576" s="10"/>
      <c r="C576" s="33"/>
      <c r="D576" s="34"/>
      <c r="E576" s="57"/>
      <c r="F576" s="34"/>
      <c r="G576" s="34"/>
      <c r="H576" s="276"/>
    </row>
    <row r="577" spans="1:8">
      <c r="B577" s="8"/>
      <c r="C577" s="53"/>
      <c r="D577" s="53"/>
      <c r="E577" s="103"/>
      <c r="F577" s="53"/>
      <c r="G577" s="53"/>
      <c r="H577" s="284"/>
    </row>
    <row r="578" spans="1:8">
      <c r="B578" s="8"/>
      <c r="C578" s="18"/>
      <c r="D578" s="19"/>
      <c r="E578" s="107"/>
      <c r="F578" s="937" t="s">
        <v>16</v>
      </c>
      <c r="G578" s="942"/>
      <c r="H578" s="283" t="e">
        <f>SUM(H574:H577)</f>
        <v>#REF!</v>
      </c>
    </row>
    <row r="579" spans="1:8">
      <c r="B579" s="10" t="s">
        <v>17</v>
      </c>
      <c r="C579" s="46" t="s">
        <v>18</v>
      </c>
      <c r="D579" s="47"/>
      <c r="E579" s="286"/>
      <c r="F579" s="47"/>
      <c r="G579" s="47"/>
      <c r="H579" s="285"/>
    </row>
    <row r="580" spans="1:8">
      <c r="B580" s="10"/>
      <c r="C580" s="33"/>
      <c r="D580" s="34"/>
      <c r="E580" s="57"/>
      <c r="F580" s="34"/>
      <c r="G580" s="34"/>
      <c r="H580" s="276"/>
    </row>
    <row r="581" spans="1:8">
      <c r="B581" s="10"/>
      <c r="C581" s="101" t="s">
        <v>438</v>
      </c>
      <c r="D581" s="34"/>
      <c r="E581" s="57" t="s">
        <v>110</v>
      </c>
      <c r="F581" s="34">
        <v>1.9E-2</v>
      </c>
      <c r="G581" s="34"/>
      <c r="H581" s="276"/>
    </row>
    <row r="582" spans="1:8">
      <c r="B582" s="8"/>
      <c r="C582" s="53"/>
      <c r="D582" s="53"/>
      <c r="E582" s="53"/>
      <c r="F582" s="53"/>
      <c r="G582" s="53"/>
      <c r="H582" s="284"/>
    </row>
    <row r="583" spans="1:8">
      <c r="B583" s="8"/>
      <c r="C583" s="18"/>
      <c r="D583" s="19"/>
      <c r="E583" s="19"/>
      <c r="F583" s="937" t="s">
        <v>19</v>
      </c>
      <c r="G583" s="942"/>
      <c r="H583" s="282">
        <f>SUM(H579:H582)</f>
        <v>0</v>
      </c>
    </row>
    <row r="584" spans="1:8">
      <c r="B584" s="25"/>
      <c r="C584" s="26"/>
      <c r="D584" s="26"/>
      <c r="E584" s="26"/>
      <c r="F584" s="26"/>
      <c r="G584" s="26"/>
      <c r="H584" s="282"/>
    </row>
    <row r="585" spans="1:8">
      <c r="B585" s="27" t="s">
        <v>20</v>
      </c>
      <c r="C585" s="943" t="s">
        <v>21</v>
      </c>
      <c r="D585" s="939"/>
      <c r="E585" s="939"/>
      <c r="F585" s="939"/>
      <c r="G585" s="940"/>
      <c r="H585" s="282" t="e">
        <f>H583+H578+H573</f>
        <v>#REF!</v>
      </c>
    </row>
    <row r="586" spans="1:8">
      <c r="B586" s="27" t="s">
        <v>22</v>
      </c>
      <c r="C586" s="943" t="s">
        <v>43</v>
      </c>
      <c r="D586" s="939"/>
      <c r="E586" s="940"/>
      <c r="F586" s="28">
        <v>0.05</v>
      </c>
      <c r="G586" s="29" t="s">
        <v>44</v>
      </c>
      <c r="H586" s="282" t="e">
        <f>H585*F586</f>
        <v>#REF!</v>
      </c>
    </row>
    <row r="587" spans="1:8">
      <c r="B587" s="27" t="s">
        <v>24</v>
      </c>
      <c r="C587" s="944" t="s">
        <v>45</v>
      </c>
      <c r="D587" s="937"/>
      <c r="E587" s="937"/>
      <c r="F587" s="937"/>
      <c r="G587" s="942"/>
      <c r="H587" s="283" t="e">
        <f>H586+H585</f>
        <v>#REF!</v>
      </c>
    </row>
    <row r="588" spans="1:8">
      <c r="B588" s="30"/>
      <c r="C588" s="315"/>
      <c r="D588" s="315"/>
      <c r="E588" s="315"/>
      <c r="F588" s="315"/>
      <c r="G588" s="315"/>
      <c r="H588" s="31"/>
    </row>
    <row r="589" spans="1:8">
      <c r="A589" s="3" t="s">
        <v>421</v>
      </c>
      <c r="C589" s="3" t="s">
        <v>726</v>
      </c>
      <c r="D589" s="32"/>
      <c r="E589" s="32"/>
      <c r="F589" s="32"/>
      <c r="G589" s="32"/>
      <c r="H589" s="32"/>
    </row>
    <row r="590" spans="1:8" ht="31.5">
      <c r="A590" s="66"/>
      <c r="B590" s="68" t="s">
        <v>0</v>
      </c>
      <c r="C590" s="68" t="s">
        <v>1</v>
      </c>
      <c r="D590" s="68" t="s">
        <v>2</v>
      </c>
      <c r="E590" s="68" t="s">
        <v>3</v>
      </c>
      <c r="F590" s="68" t="s">
        <v>4</v>
      </c>
      <c r="G590" s="69" t="s">
        <v>321</v>
      </c>
      <c r="H590" s="69" t="s">
        <v>322</v>
      </c>
    </row>
    <row r="591" spans="1:8">
      <c r="A591" s="66"/>
      <c r="B591" s="5" t="s">
        <v>5</v>
      </c>
      <c r="C591" s="6" t="s">
        <v>6</v>
      </c>
      <c r="D591" s="7"/>
      <c r="E591" s="7"/>
      <c r="F591" s="7"/>
      <c r="G591" s="7"/>
      <c r="H591" s="7"/>
    </row>
    <row r="592" spans="1:8">
      <c r="A592" s="66"/>
      <c r="B592" s="8"/>
      <c r="C592" s="9" t="s">
        <v>7</v>
      </c>
      <c r="D592" s="10" t="s">
        <v>8</v>
      </c>
      <c r="E592" s="10" t="s">
        <v>9</v>
      </c>
      <c r="F592" s="11">
        <v>0.79600000000000004</v>
      </c>
      <c r="G592" s="86">
        <f>'BAHAN+UPAH'!$F$65</f>
        <v>85000</v>
      </c>
      <c r="H592" s="95">
        <f>G592*F592</f>
        <v>67660</v>
      </c>
    </row>
    <row r="593" spans="1:8">
      <c r="A593" s="66"/>
      <c r="B593" s="8"/>
      <c r="C593" s="9" t="s">
        <v>107</v>
      </c>
      <c r="D593" s="10" t="s">
        <v>200</v>
      </c>
      <c r="E593" s="10" t="s">
        <v>9</v>
      </c>
      <c r="F593" s="11">
        <v>0.39800000000000002</v>
      </c>
      <c r="G593" s="95" t="e">
        <f>'BAHAN+UPAH'!#REF!</f>
        <v>#REF!</v>
      </c>
      <c r="H593" s="95" t="e">
        <f>G593*F593</f>
        <v>#REF!</v>
      </c>
    </row>
    <row r="594" spans="1:8">
      <c r="A594" s="66"/>
      <c r="B594" s="8"/>
      <c r="C594" s="9" t="s">
        <v>10</v>
      </c>
      <c r="D594" s="10" t="s">
        <v>25</v>
      </c>
      <c r="E594" s="10" t="s">
        <v>9</v>
      </c>
      <c r="F594" s="11">
        <v>0.08</v>
      </c>
      <c r="G594" s="87">
        <f>'BAHAN+UPAH'!$F$70</f>
        <v>140000</v>
      </c>
      <c r="H594" s="95">
        <f>G594*F594</f>
        <v>11200</v>
      </c>
    </row>
    <row r="595" spans="1:8">
      <c r="A595" s="66"/>
      <c r="B595" s="8"/>
      <c r="C595" s="71"/>
      <c r="D595" s="14"/>
      <c r="E595" s="14"/>
      <c r="F595" s="15"/>
      <c r="G595" s="16"/>
      <c r="H595" s="96"/>
    </row>
    <row r="596" spans="1:8">
      <c r="A596" s="66"/>
      <c r="B596" s="8"/>
      <c r="C596" s="18"/>
      <c r="D596" s="19"/>
      <c r="E596" s="19"/>
      <c r="F596" s="937" t="s">
        <v>12</v>
      </c>
      <c r="G596" s="942"/>
      <c r="H596" s="283" t="e">
        <f>SUM(H592:H595)</f>
        <v>#REF!</v>
      </c>
    </row>
    <row r="597" spans="1:8">
      <c r="A597" s="66"/>
      <c r="B597" s="10" t="s">
        <v>13</v>
      </c>
      <c r="C597" s="6" t="s">
        <v>14</v>
      </c>
      <c r="D597" s="7"/>
      <c r="E597" s="7"/>
      <c r="F597" s="7"/>
      <c r="G597" s="7"/>
      <c r="H597" s="277"/>
    </row>
    <row r="598" spans="1:8">
      <c r="A598" s="66"/>
      <c r="B598" s="10"/>
      <c r="C598" s="9" t="s">
        <v>118</v>
      </c>
      <c r="D598" s="22"/>
      <c r="E598" s="8" t="s">
        <v>67</v>
      </c>
      <c r="F598" s="62">
        <v>1</v>
      </c>
      <c r="G598" s="13" t="e">
        <f>'BAHAN+UPAH'!#REF!</f>
        <v>#REF!</v>
      </c>
      <c r="H598" s="95" t="e">
        <f>G598*F598</f>
        <v>#REF!</v>
      </c>
    </row>
    <row r="599" spans="1:8">
      <c r="A599" s="66"/>
      <c r="B599" s="10"/>
      <c r="C599" s="9"/>
      <c r="D599" s="22"/>
      <c r="E599" s="8"/>
      <c r="F599" s="62"/>
      <c r="G599" s="13"/>
      <c r="H599" s="95"/>
    </row>
    <row r="600" spans="1:8">
      <c r="A600" s="66"/>
      <c r="B600" s="8"/>
      <c r="C600" s="23"/>
      <c r="D600" s="23"/>
      <c r="E600" s="25"/>
      <c r="F600" s="23"/>
      <c r="G600" s="23"/>
      <c r="H600" s="96"/>
    </row>
    <row r="601" spans="1:8">
      <c r="A601" s="66"/>
      <c r="B601" s="8"/>
      <c r="C601" s="18"/>
      <c r="D601" s="19"/>
      <c r="E601" s="107"/>
      <c r="F601" s="937" t="s">
        <v>16</v>
      </c>
      <c r="G601" s="942"/>
      <c r="H601" s="283" t="e">
        <f>SUM(H597:H600)</f>
        <v>#REF!</v>
      </c>
    </row>
    <row r="602" spans="1:8">
      <c r="A602" s="66"/>
      <c r="B602" s="10" t="s">
        <v>17</v>
      </c>
      <c r="C602" s="6" t="s">
        <v>18</v>
      </c>
      <c r="D602" s="7"/>
      <c r="E602" s="108"/>
      <c r="F602" s="7"/>
      <c r="G602" s="7"/>
      <c r="H602" s="277"/>
    </row>
    <row r="603" spans="1:8">
      <c r="A603" s="66"/>
      <c r="B603" s="10"/>
      <c r="C603" s="101" t="s">
        <v>438</v>
      </c>
      <c r="D603" s="75"/>
      <c r="E603" s="98" t="s">
        <v>110</v>
      </c>
      <c r="F603" s="98">
        <v>1.9E-2</v>
      </c>
      <c r="G603" s="75"/>
      <c r="H603" s="95"/>
    </row>
    <row r="604" spans="1:8">
      <c r="A604" s="66"/>
      <c r="B604" s="8"/>
      <c r="C604" s="23"/>
      <c r="D604" s="23"/>
      <c r="E604" s="25"/>
      <c r="F604" s="23"/>
      <c r="G604" s="23"/>
      <c r="H604" s="96"/>
    </row>
    <row r="605" spans="1:8">
      <c r="A605" s="66"/>
      <c r="B605" s="8"/>
      <c r="C605" s="18"/>
      <c r="D605" s="19"/>
      <c r="E605" s="107"/>
      <c r="F605" s="937" t="s">
        <v>19</v>
      </c>
      <c r="G605" s="942"/>
      <c r="H605" s="282">
        <f>SUM(H602:H604)</f>
        <v>0</v>
      </c>
    </row>
    <row r="606" spans="1:8">
      <c r="A606" s="66"/>
      <c r="B606" s="25"/>
      <c r="C606" s="18"/>
      <c r="D606" s="19"/>
      <c r="E606" s="19"/>
      <c r="F606" s="19"/>
      <c r="G606" s="77"/>
      <c r="H606" s="282"/>
    </row>
    <row r="607" spans="1:8">
      <c r="A607" s="66"/>
      <c r="B607" s="27" t="s">
        <v>20</v>
      </c>
      <c r="C607" s="943" t="s">
        <v>21</v>
      </c>
      <c r="D607" s="939"/>
      <c r="E607" s="939"/>
      <c r="F607" s="939"/>
      <c r="G607" s="940"/>
      <c r="H607" s="282" t="e">
        <f>H605+H601+H596</f>
        <v>#REF!</v>
      </c>
    </row>
    <row r="608" spans="1:8">
      <c r="A608" s="66"/>
      <c r="B608" s="27" t="s">
        <v>22</v>
      </c>
      <c r="C608" s="943" t="s">
        <v>43</v>
      </c>
      <c r="D608" s="939"/>
      <c r="E608" s="940"/>
      <c r="F608" s="28">
        <v>0.05</v>
      </c>
      <c r="G608" s="29" t="s">
        <v>44</v>
      </c>
      <c r="H608" s="282" t="e">
        <f>H607*F608</f>
        <v>#REF!</v>
      </c>
    </row>
    <row r="609" spans="1:8">
      <c r="A609" s="66"/>
      <c r="B609" s="27" t="s">
        <v>24</v>
      </c>
      <c r="C609" s="944" t="s">
        <v>45</v>
      </c>
      <c r="D609" s="937"/>
      <c r="E609" s="937"/>
      <c r="F609" s="937"/>
      <c r="G609" s="942"/>
      <c r="H609" s="283" t="e">
        <f>H608+H607</f>
        <v>#REF!</v>
      </c>
    </row>
    <row r="612" spans="1:8">
      <c r="A612" s="179" t="s">
        <v>335</v>
      </c>
    </row>
    <row r="614" spans="1:8">
      <c r="A614" s="67" t="s">
        <v>297</v>
      </c>
      <c r="C614" s="2" t="s">
        <v>727</v>
      </c>
      <c r="D614" s="32"/>
      <c r="E614" s="32"/>
      <c r="F614" s="32"/>
      <c r="G614" s="32"/>
      <c r="H614" s="32"/>
    </row>
    <row r="615" spans="1:8" ht="31.5">
      <c r="A615" s="66"/>
      <c r="B615" s="68" t="s">
        <v>0</v>
      </c>
      <c r="C615" s="68" t="s">
        <v>1</v>
      </c>
      <c r="D615" s="68" t="s">
        <v>2</v>
      </c>
      <c r="E615" s="68" t="s">
        <v>3</v>
      </c>
      <c r="F615" s="68" t="s">
        <v>4</v>
      </c>
      <c r="G615" s="69" t="s">
        <v>321</v>
      </c>
      <c r="H615" s="69" t="s">
        <v>322</v>
      </c>
    </row>
    <row r="616" spans="1:8">
      <c r="A616" s="66"/>
      <c r="B616" s="5" t="s">
        <v>5</v>
      </c>
      <c r="C616" s="6" t="s">
        <v>6</v>
      </c>
      <c r="D616" s="7"/>
      <c r="E616" s="7"/>
      <c r="F616" s="7"/>
      <c r="G616" s="7"/>
      <c r="H616" s="7"/>
    </row>
    <row r="617" spans="1:8">
      <c r="A617" s="66"/>
      <c r="B617" s="8"/>
      <c r="C617" s="9" t="s">
        <v>7</v>
      </c>
      <c r="D617" s="10" t="s">
        <v>8</v>
      </c>
      <c r="E617" s="10" t="s">
        <v>9</v>
      </c>
      <c r="F617" s="11">
        <v>5.0000000000000001E-3</v>
      </c>
      <c r="G617" s="86">
        <f>'BAHAN+UPAH'!$F$65</f>
        <v>85000</v>
      </c>
      <c r="H617" s="95">
        <f>G617*F617</f>
        <v>425</v>
      </c>
    </row>
    <row r="618" spans="1:8">
      <c r="A618" s="66"/>
      <c r="B618" s="8"/>
      <c r="C618" s="9" t="s">
        <v>107</v>
      </c>
      <c r="D618" s="10" t="s">
        <v>200</v>
      </c>
      <c r="E618" s="10" t="s">
        <v>9</v>
      </c>
      <c r="F618" s="11">
        <v>2E-3</v>
      </c>
      <c r="G618" s="95" t="e">
        <f>'BAHAN+UPAH'!#REF!</f>
        <v>#REF!</v>
      </c>
      <c r="H618" s="95" t="e">
        <f>G618*F618</f>
        <v>#REF!</v>
      </c>
    </row>
    <row r="619" spans="1:8">
      <c r="A619" s="66"/>
      <c r="B619" s="8"/>
      <c r="C619" s="9" t="s">
        <v>10</v>
      </c>
      <c r="D619" s="10" t="s">
        <v>25</v>
      </c>
      <c r="E619" s="10" t="s">
        <v>9</v>
      </c>
      <c r="F619" s="11">
        <v>5.0000000000000001E-4</v>
      </c>
      <c r="G619" s="87">
        <f>'BAHAN+UPAH'!$F$70</f>
        <v>140000</v>
      </c>
      <c r="H619" s="95">
        <f>G619*F619</f>
        <v>70</v>
      </c>
    </row>
    <row r="620" spans="1:8">
      <c r="A620" s="66"/>
      <c r="B620" s="8"/>
      <c r="C620" s="71"/>
      <c r="D620" s="14"/>
      <c r="E620" s="14"/>
      <c r="F620" s="15"/>
      <c r="G620" s="16"/>
      <c r="H620" s="96"/>
    </row>
    <row r="621" spans="1:8">
      <c r="A621" s="66"/>
      <c r="B621" s="8"/>
      <c r="C621" s="18"/>
      <c r="D621" s="19"/>
      <c r="E621" s="19"/>
      <c r="F621" s="937" t="s">
        <v>12</v>
      </c>
      <c r="G621" s="942"/>
      <c r="H621" s="283" t="e">
        <f>SUM(H617:H620)</f>
        <v>#REF!</v>
      </c>
    </row>
    <row r="622" spans="1:8">
      <c r="A622" s="66"/>
      <c r="B622" s="10" t="s">
        <v>13</v>
      </c>
      <c r="C622" s="6" t="s">
        <v>14</v>
      </c>
      <c r="D622" s="7"/>
      <c r="E622" s="7"/>
      <c r="F622" s="7"/>
      <c r="G622" s="7"/>
      <c r="H622" s="277"/>
    </row>
    <row r="623" spans="1:8">
      <c r="A623" s="66"/>
      <c r="B623" s="10"/>
      <c r="C623" s="9" t="s">
        <v>108</v>
      </c>
      <c r="D623" s="22"/>
      <c r="E623" s="8" t="s">
        <v>85</v>
      </c>
      <c r="F623" s="62">
        <v>1</v>
      </c>
      <c r="G623" s="13" t="e">
        <f>'BAHAN+UPAH'!#REF!</f>
        <v>#REF!</v>
      </c>
      <c r="H623" s="95" t="e">
        <f>G623*F623</f>
        <v>#REF!</v>
      </c>
    </row>
    <row r="624" spans="1:8">
      <c r="A624" s="66"/>
      <c r="B624" s="10"/>
      <c r="C624" s="9"/>
      <c r="D624" s="22"/>
      <c r="E624" s="8"/>
      <c r="F624" s="22"/>
      <c r="G624" s="22"/>
      <c r="H624" s="95"/>
    </row>
    <row r="625" spans="1:8">
      <c r="A625" s="66"/>
      <c r="B625" s="8"/>
      <c r="C625" s="23"/>
      <c r="D625" s="23"/>
      <c r="E625" s="25"/>
      <c r="F625" s="23"/>
      <c r="G625" s="23"/>
      <c r="H625" s="96"/>
    </row>
    <row r="626" spans="1:8">
      <c r="A626" s="66"/>
      <c r="B626" s="8"/>
      <c r="C626" s="18"/>
      <c r="D626" s="19"/>
      <c r="E626" s="107"/>
      <c r="F626" s="937" t="s">
        <v>16</v>
      </c>
      <c r="G626" s="942"/>
      <c r="H626" s="283" t="e">
        <f>SUM(H622:H625)</f>
        <v>#REF!</v>
      </c>
    </row>
    <row r="627" spans="1:8">
      <c r="A627" s="66"/>
      <c r="B627" s="10" t="s">
        <v>17</v>
      </c>
      <c r="C627" s="6" t="s">
        <v>18</v>
      </c>
      <c r="D627" s="7"/>
      <c r="E627" s="108"/>
      <c r="F627" s="7"/>
      <c r="G627" s="7"/>
      <c r="H627" s="277"/>
    </row>
    <row r="628" spans="1:8">
      <c r="A628" s="66"/>
      <c r="B628" s="105"/>
      <c r="C628" s="106" t="s">
        <v>324</v>
      </c>
      <c r="D628" s="75"/>
      <c r="E628" s="98" t="s">
        <v>110</v>
      </c>
      <c r="F628" s="75">
        <v>3.0000000000000001E-3</v>
      </c>
      <c r="G628" s="75"/>
      <c r="H628" s="95"/>
    </row>
    <row r="629" spans="1:8">
      <c r="A629" s="66"/>
      <c r="B629" s="8"/>
      <c r="C629" s="23"/>
      <c r="D629" s="23"/>
      <c r="E629" s="25"/>
      <c r="F629" s="23"/>
      <c r="G629" s="23"/>
      <c r="H629" s="96"/>
    </row>
    <row r="630" spans="1:8">
      <c r="A630" s="66"/>
      <c r="B630" s="8"/>
      <c r="C630" s="18"/>
      <c r="D630" s="19"/>
      <c r="E630" s="19"/>
      <c r="F630" s="937" t="s">
        <v>19</v>
      </c>
      <c r="G630" s="942"/>
      <c r="H630" s="282">
        <f>SUM(H627:H629)</f>
        <v>0</v>
      </c>
    </row>
    <row r="631" spans="1:8">
      <c r="A631" s="66"/>
      <c r="B631" s="25"/>
      <c r="C631" s="18"/>
      <c r="D631" s="19"/>
      <c r="E631" s="19"/>
      <c r="F631" s="19"/>
      <c r="G631" s="77"/>
      <c r="H631" s="282"/>
    </row>
    <row r="632" spans="1:8">
      <c r="A632" s="66"/>
      <c r="B632" s="27" t="s">
        <v>20</v>
      </c>
      <c r="C632" s="943" t="s">
        <v>21</v>
      </c>
      <c r="D632" s="939"/>
      <c r="E632" s="939"/>
      <c r="F632" s="939"/>
      <c r="G632" s="940"/>
      <c r="H632" s="282" t="e">
        <f>H630+H626+H621</f>
        <v>#REF!</v>
      </c>
    </row>
    <row r="633" spans="1:8">
      <c r="A633" s="66"/>
      <c r="B633" s="27" t="s">
        <v>22</v>
      </c>
      <c r="C633" s="943" t="s">
        <v>43</v>
      </c>
      <c r="D633" s="939"/>
      <c r="E633" s="940"/>
      <c r="F633" s="28">
        <v>0.05</v>
      </c>
      <c r="G633" s="29" t="s">
        <v>44</v>
      </c>
      <c r="H633" s="282" t="e">
        <f>H632*F633</f>
        <v>#REF!</v>
      </c>
    </row>
    <row r="634" spans="1:8">
      <c r="A634" s="66"/>
      <c r="B634" s="27" t="s">
        <v>24</v>
      </c>
      <c r="C634" s="944" t="s">
        <v>45</v>
      </c>
      <c r="D634" s="937"/>
      <c r="E634" s="937"/>
      <c r="F634" s="937"/>
      <c r="G634" s="942"/>
      <c r="H634" s="283" t="e">
        <f>H633+H632</f>
        <v>#REF!</v>
      </c>
    </row>
    <row r="635" spans="1:8">
      <c r="A635" s="66"/>
    </row>
    <row r="636" spans="1:8">
      <c r="A636" s="67" t="s">
        <v>298</v>
      </c>
      <c r="C636" s="3" t="s">
        <v>728</v>
      </c>
      <c r="D636" s="32"/>
      <c r="E636" s="32"/>
      <c r="F636" s="32"/>
      <c r="G636" s="32"/>
      <c r="H636" s="32"/>
    </row>
    <row r="637" spans="1:8" ht="31.5">
      <c r="A637" s="66"/>
      <c r="B637" s="68" t="s">
        <v>0</v>
      </c>
      <c r="C637" s="68" t="s">
        <v>1</v>
      </c>
      <c r="D637" s="68" t="s">
        <v>2</v>
      </c>
      <c r="E637" s="68" t="s">
        <v>3</v>
      </c>
      <c r="F637" s="68" t="s">
        <v>4</v>
      </c>
      <c r="G637" s="69" t="s">
        <v>321</v>
      </c>
      <c r="H637" s="69" t="s">
        <v>322</v>
      </c>
    </row>
    <row r="638" spans="1:8">
      <c r="A638" s="66"/>
      <c r="B638" s="5" t="s">
        <v>5</v>
      </c>
      <c r="C638" s="6" t="s">
        <v>6</v>
      </c>
      <c r="D638" s="7"/>
      <c r="E638" s="7"/>
      <c r="F638" s="7"/>
      <c r="G638" s="7"/>
      <c r="H638" s="7"/>
    </row>
    <row r="639" spans="1:8">
      <c r="A639" s="66"/>
      <c r="B639" s="8"/>
      <c r="C639" s="9" t="s">
        <v>7</v>
      </c>
      <c r="D639" s="10" t="s">
        <v>8</v>
      </c>
      <c r="E639" s="10" t="s">
        <v>9</v>
      </c>
      <c r="F639" s="11">
        <v>1.4E-2</v>
      </c>
      <c r="G639" s="86">
        <f>'BAHAN+UPAH'!$F$65</f>
        <v>85000</v>
      </c>
      <c r="H639" s="95">
        <f>G639*F639</f>
        <v>1190</v>
      </c>
    </row>
    <row r="640" spans="1:8">
      <c r="A640" s="66"/>
      <c r="B640" s="8"/>
      <c r="C640" s="9" t="s">
        <v>113</v>
      </c>
      <c r="D640" s="10" t="s">
        <v>200</v>
      </c>
      <c r="E640" s="10" t="s">
        <v>9</v>
      </c>
      <c r="F640" s="11">
        <v>7.0000000000000001E-3</v>
      </c>
      <c r="G640" s="95" t="e">
        <f>'BAHAN+UPAH'!#REF!</f>
        <v>#REF!</v>
      </c>
      <c r="H640" s="95" t="e">
        <f>G640*F640</f>
        <v>#REF!</v>
      </c>
    </row>
    <row r="641" spans="1:8">
      <c r="A641" s="66"/>
      <c r="B641" s="8"/>
      <c r="C641" s="9" t="s">
        <v>10</v>
      </c>
      <c r="D641" s="10" t="s">
        <v>25</v>
      </c>
      <c r="E641" s="10" t="s">
        <v>9</v>
      </c>
      <c r="F641" s="11">
        <v>1E-3</v>
      </c>
      <c r="G641" s="87">
        <f>'BAHAN+UPAH'!$F$70</f>
        <v>140000</v>
      </c>
      <c r="H641" s="95">
        <f>G641*F641</f>
        <v>140</v>
      </c>
    </row>
    <row r="642" spans="1:8">
      <c r="A642" s="66"/>
      <c r="B642" s="8"/>
      <c r="C642" s="71"/>
      <c r="D642" s="14"/>
      <c r="E642" s="14"/>
      <c r="F642" s="15"/>
      <c r="G642" s="16"/>
      <c r="H642" s="96"/>
    </row>
    <row r="643" spans="1:8">
      <c r="A643" s="66"/>
      <c r="B643" s="8"/>
      <c r="C643" s="18"/>
      <c r="D643" s="19"/>
      <c r="E643" s="19"/>
      <c r="F643" s="937" t="s">
        <v>12</v>
      </c>
      <c r="G643" s="942"/>
      <c r="H643" s="283" t="e">
        <f>SUM(H639:H642)</f>
        <v>#REF!</v>
      </c>
    </row>
    <row r="644" spans="1:8">
      <c r="A644" s="66"/>
      <c r="B644" s="10" t="s">
        <v>13</v>
      </c>
      <c r="C644" s="6" t="s">
        <v>14</v>
      </c>
      <c r="D644" s="7"/>
      <c r="E644" s="108"/>
      <c r="F644" s="7"/>
      <c r="G644" s="7"/>
      <c r="H644" s="277"/>
    </row>
    <row r="645" spans="1:8">
      <c r="A645" s="66"/>
      <c r="B645" s="10"/>
      <c r="C645" s="101" t="s">
        <v>119</v>
      </c>
      <c r="D645" s="22"/>
      <c r="E645" s="162" t="s">
        <v>85</v>
      </c>
      <c r="F645" s="62">
        <v>1</v>
      </c>
      <c r="G645" s="13" t="e">
        <f>'BAHAN+UPAH'!#REF!</f>
        <v>#REF!</v>
      </c>
      <c r="H645" s="95" t="e">
        <f>G645*F645</f>
        <v>#REF!</v>
      </c>
    </row>
    <row r="646" spans="1:8">
      <c r="A646" s="66"/>
      <c r="B646" s="10"/>
      <c r="C646" s="9"/>
      <c r="D646" s="22"/>
      <c r="E646" s="162"/>
      <c r="F646" s="22"/>
      <c r="G646" s="22"/>
      <c r="H646" s="95"/>
    </row>
    <row r="647" spans="1:8">
      <c r="A647" s="66"/>
      <c r="B647" s="8"/>
      <c r="C647" s="23"/>
      <c r="D647" s="23"/>
      <c r="E647" s="289"/>
      <c r="F647" s="23"/>
      <c r="G647" s="23"/>
      <c r="H647" s="96"/>
    </row>
    <row r="648" spans="1:8">
      <c r="A648" s="66"/>
      <c r="B648" s="8"/>
      <c r="C648" s="18"/>
      <c r="D648" s="19"/>
      <c r="E648" s="290"/>
      <c r="F648" s="937" t="s">
        <v>16</v>
      </c>
      <c r="G648" s="942"/>
      <c r="H648" s="283" t="e">
        <f>SUM(H644:H647)</f>
        <v>#REF!</v>
      </c>
    </row>
    <row r="649" spans="1:8">
      <c r="A649" s="66"/>
      <c r="B649" s="10" t="s">
        <v>17</v>
      </c>
      <c r="C649" s="6" t="s">
        <v>18</v>
      </c>
      <c r="D649" s="7"/>
      <c r="E649" s="291"/>
      <c r="F649" s="7"/>
      <c r="G649" s="7"/>
      <c r="H649" s="277"/>
    </row>
    <row r="650" spans="1:8">
      <c r="A650" s="66"/>
      <c r="B650" s="105"/>
      <c r="C650" s="106" t="s">
        <v>324</v>
      </c>
      <c r="D650" s="75"/>
      <c r="E650" s="292" t="s">
        <v>110</v>
      </c>
      <c r="F650" s="98">
        <v>3.0000000000000001E-3</v>
      </c>
      <c r="G650" s="75"/>
      <c r="H650" s="95"/>
    </row>
    <row r="651" spans="1:8">
      <c r="A651" s="66"/>
      <c r="B651" s="8"/>
      <c r="C651" s="23"/>
      <c r="D651" s="23"/>
      <c r="E651" s="25"/>
      <c r="F651" s="23"/>
      <c r="G651" s="23"/>
      <c r="H651" s="96"/>
    </row>
    <row r="652" spans="1:8">
      <c r="A652" s="66"/>
      <c r="B652" s="8"/>
      <c r="C652" s="18"/>
      <c r="D652" s="19"/>
      <c r="E652" s="19"/>
      <c r="F652" s="937" t="s">
        <v>19</v>
      </c>
      <c r="G652" s="942"/>
      <c r="H652" s="282">
        <f>SUM(H649:H651)</f>
        <v>0</v>
      </c>
    </row>
    <row r="653" spans="1:8">
      <c r="A653" s="66"/>
      <c r="B653" s="25"/>
      <c r="C653" s="18"/>
      <c r="D653" s="19"/>
      <c r="E653" s="19"/>
      <c r="F653" s="19"/>
      <c r="G653" s="77"/>
      <c r="H653" s="282"/>
    </row>
    <row r="654" spans="1:8">
      <c r="A654" s="66"/>
      <c r="B654" s="27" t="s">
        <v>20</v>
      </c>
      <c r="C654" s="943" t="s">
        <v>21</v>
      </c>
      <c r="D654" s="939"/>
      <c r="E654" s="939"/>
      <c r="F654" s="939"/>
      <c r="G654" s="940"/>
      <c r="H654" s="282" t="e">
        <f>H652+H648+H643</f>
        <v>#REF!</v>
      </c>
    </row>
    <row r="655" spans="1:8">
      <c r="A655" s="66"/>
      <c r="B655" s="27" t="s">
        <v>22</v>
      </c>
      <c r="C655" s="943" t="s">
        <v>43</v>
      </c>
      <c r="D655" s="939"/>
      <c r="E655" s="940"/>
      <c r="F655" s="28">
        <v>0.05</v>
      </c>
      <c r="G655" s="29" t="s">
        <v>44</v>
      </c>
      <c r="H655" s="282" t="e">
        <f>H654*F655</f>
        <v>#REF!</v>
      </c>
    </row>
    <row r="656" spans="1:8">
      <c r="A656" s="66"/>
      <c r="B656" s="27" t="s">
        <v>24</v>
      </c>
      <c r="C656" s="944" t="s">
        <v>45</v>
      </c>
      <c r="D656" s="937"/>
      <c r="E656" s="937"/>
      <c r="F656" s="937"/>
      <c r="G656" s="942"/>
      <c r="H656" s="283" t="e">
        <f>H655+H654</f>
        <v>#REF!</v>
      </c>
    </row>
    <row r="657" spans="1:8">
      <c r="A657" s="66"/>
    </row>
    <row r="658" spans="1:8">
      <c r="A658" s="3" t="s">
        <v>299</v>
      </c>
      <c r="C658" s="3" t="s">
        <v>729</v>
      </c>
      <c r="D658" s="32"/>
      <c r="E658" s="32"/>
      <c r="F658" s="32"/>
      <c r="G658" s="32"/>
      <c r="H658" s="32"/>
    </row>
    <row r="659" spans="1:8" ht="31.5">
      <c r="B659" s="68" t="s">
        <v>0</v>
      </c>
      <c r="C659" s="68" t="s">
        <v>1</v>
      </c>
      <c r="D659" s="68" t="s">
        <v>2</v>
      </c>
      <c r="E659" s="68" t="s">
        <v>3</v>
      </c>
      <c r="F659" s="68" t="s">
        <v>4</v>
      </c>
      <c r="G659" s="69" t="s">
        <v>321</v>
      </c>
      <c r="H659" s="69" t="s">
        <v>322</v>
      </c>
    </row>
    <row r="660" spans="1:8">
      <c r="B660" s="5" t="s">
        <v>5</v>
      </c>
      <c r="C660" s="6" t="s">
        <v>6</v>
      </c>
      <c r="D660" s="7"/>
      <c r="E660" s="7"/>
      <c r="F660" s="7"/>
      <c r="G660" s="7"/>
      <c r="H660" s="7"/>
    </row>
    <row r="661" spans="1:8">
      <c r="B661" s="8"/>
      <c r="C661" s="33" t="s">
        <v>7</v>
      </c>
      <c r="D661" s="10" t="s">
        <v>8</v>
      </c>
      <c r="E661" s="35" t="s">
        <v>9</v>
      </c>
      <c r="F661" s="36">
        <v>0.64800000000000002</v>
      </c>
      <c r="G661" s="86">
        <f>'BAHAN+UPAH'!$F$65</f>
        <v>85000</v>
      </c>
      <c r="H661" s="276">
        <f>G661*F661</f>
        <v>55080</v>
      </c>
    </row>
    <row r="662" spans="1:8">
      <c r="B662" s="8"/>
      <c r="C662" s="33" t="s">
        <v>107</v>
      </c>
      <c r="D662" s="10" t="s">
        <v>200</v>
      </c>
      <c r="E662" s="35" t="s">
        <v>9</v>
      </c>
      <c r="F662" s="36">
        <v>0.13</v>
      </c>
      <c r="G662" s="95" t="e">
        <f>'BAHAN+UPAH'!#REF!</f>
        <v>#REF!</v>
      </c>
      <c r="H662" s="276" t="e">
        <f>G662*F662</f>
        <v>#REF!</v>
      </c>
    </row>
    <row r="663" spans="1:8">
      <c r="B663" s="8"/>
      <c r="C663" s="38" t="s">
        <v>10</v>
      </c>
      <c r="D663" s="10" t="s">
        <v>25</v>
      </c>
      <c r="E663" s="39" t="s">
        <v>9</v>
      </c>
      <c r="F663" s="40">
        <v>6.5000000000000002E-2</v>
      </c>
      <c r="G663" s="87">
        <f>'BAHAN+UPAH'!$F$70</f>
        <v>140000</v>
      </c>
      <c r="H663" s="276">
        <f>G663*F663</f>
        <v>9100</v>
      </c>
    </row>
    <row r="664" spans="1:8">
      <c r="B664" s="8"/>
      <c r="C664" s="41"/>
      <c r="D664" s="42"/>
      <c r="E664" s="42"/>
      <c r="F664" s="43"/>
      <c r="G664" s="44"/>
      <c r="H664" s="284"/>
    </row>
    <row r="665" spans="1:8">
      <c r="B665" s="8"/>
      <c r="C665" s="18"/>
      <c r="D665" s="19"/>
      <c r="E665" s="19"/>
      <c r="F665" s="937" t="s">
        <v>12</v>
      </c>
      <c r="G665" s="942"/>
      <c r="H665" s="283" t="e">
        <f>SUM(H661:H664)</f>
        <v>#REF!</v>
      </c>
    </row>
    <row r="666" spans="1:8">
      <c r="B666" s="10" t="s">
        <v>13</v>
      </c>
      <c r="C666" s="46" t="s">
        <v>14</v>
      </c>
      <c r="D666" s="47"/>
      <c r="E666" s="47"/>
      <c r="F666" s="47"/>
      <c r="G666" s="47"/>
      <c r="H666" s="285"/>
    </row>
    <row r="667" spans="1:8">
      <c r="B667" s="10"/>
      <c r="C667" s="64" t="s">
        <v>198</v>
      </c>
      <c r="D667" s="50"/>
      <c r="E667" s="56" t="s">
        <v>85</v>
      </c>
      <c r="F667" s="52">
        <v>1</v>
      </c>
      <c r="G667" s="51" t="e">
        <f>'BAHAN+UPAH'!#REF!</f>
        <v>#REF!</v>
      </c>
      <c r="H667" s="276" t="e">
        <f>G667*F667</f>
        <v>#REF!</v>
      </c>
    </row>
    <row r="668" spans="1:8">
      <c r="B668" s="10"/>
      <c r="C668" s="33"/>
      <c r="D668" s="34"/>
      <c r="E668" s="57"/>
      <c r="F668" s="34"/>
      <c r="G668" s="34"/>
      <c r="H668" s="276"/>
    </row>
    <row r="669" spans="1:8">
      <c r="B669" s="8"/>
      <c r="C669" s="53"/>
      <c r="D669" s="53"/>
      <c r="E669" s="103"/>
      <c r="F669" s="53"/>
      <c r="G669" s="53"/>
      <c r="H669" s="284"/>
    </row>
    <row r="670" spans="1:8">
      <c r="B670" s="8"/>
      <c r="C670" s="18"/>
      <c r="D670" s="19"/>
      <c r="E670" s="107"/>
      <c r="F670" s="937" t="s">
        <v>16</v>
      </c>
      <c r="G670" s="942"/>
      <c r="H670" s="283" t="e">
        <f>SUM(H666:H669)</f>
        <v>#REF!</v>
      </c>
    </row>
    <row r="671" spans="1:8">
      <c r="B671" s="10" t="s">
        <v>17</v>
      </c>
      <c r="C671" s="46" t="s">
        <v>18</v>
      </c>
      <c r="D671" s="47"/>
      <c r="E671" s="286"/>
      <c r="F671" s="47"/>
      <c r="G671" s="47"/>
      <c r="H671" s="285"/>
    </row>
    <row r="672" spans="1:8">
      <c r="B672" s="10"/>
      <c r="C672" s="33"/>
      <c r="D672" s="34"/>
      <c r="E672" s="57"/>
      <c r="F672" s="34"/>
      <c r="G672" s="34"/>
      <c r="H672" s="276"/>
    </row>
    <row r="673" spans="1:8">
      <c r="B673" s="10"/>
      <c r="C673" s="65" t="s">
        <v>325</v>
      </c>
      <c r="D673" s="34"/>
      <c r="E673" s="57" t="s">
        <v>110</v>
      </c>
      <c r="F673" s="57">
        <v>3.0000000000000001E-3</v>
      </c>
      <c r="G673" s="34"/>
      <c r="H673" s="276"/>
    </row>
    <row r="674" spans="1:8">
      <c r="B674" s="8"/>
      <c r="C674" s="53"/>
      <c r="D674" s="53"/>
      <c r="E674" s="53"/>
      <c r="F674" s="53"/>
      <c r="G674" s="53"/>
      <c r="H674" s="284"/>
    </row>
    <row r="675" spans="1:8">
      <c r="B675" s="8"/>
      <c r="C675" s="18"/>
      <c r="D675" s="19"/>
      <c r="E675" s="19"/>
      <c r="F675" s="937" t="s">
        <v>19</v>
      </c>
      <c r="G675" s="942"/>
      <c r="H675" s="282">
        <f>SUM(H671:H674)</f>
        <v>0</v>
      </c>
    </row>
    <row r="676" spans="1:8">
      <c r="B676" s="25"/>
      <c r="C676" s="26"/>
      <c r="D676" s="26"/>
      <c r="E676" s="26"/>
      <c r="F676" s="26"/>
      <c r="G676" s="26"/>
      <c r="H676" s="282"/>
    </row>
    <row r="677" spans="1:8">
      <c r="B677" s="27" t="s">
        <v>20</v>
      </c>
      <c r="C677" s="943" t="s">
        <v>21</v>
      </c>
      <c r="D677" s="939"/>
      <c r="E677" s="939"/>
      <c r="F677" s="939"/>
      <c r="G677" s="940"/>
      <c r="H677" s="282" t="e">
        <f>H675+H670+H665</f>
        <v>#REF!</v>
      </c>
    </row>
    <row r="678" spans="1:8">
      <c r="B678" s="27" t="s">
        <v>22</v>
      </c>
      <c r="C678" s="943" t="s">
        <v>43</v>
      </c>
      <c r="D678" s="939"/>
      <c r="E678" s="940"/>
      <c r="F678" s="28">
        <v>0.05</v>
      </c>
      <c r="G678" s="29" t="s">
        <v>44</v>
      </c>
      <c r="H678" s="282" t="e">
        <f>H677*F678</f>
        <v>#REF!</v>
      </c>
    </row>
    <row r="679" spans="1:8">
      <c r="B679" s="27" t="s">
        <v>24</v>
      </c>
      <c r="C679" s="944" t="s">
        <v>45</v>
      </c>
      <c r="D679" s="937"/>
      <c r="E679" s="937"/>
      <c r="F679" s="937"/>
      <c r="G679" s="942"/>
      <c r="H679" s="283" t="e">
        <f>H678+H677</f>
        <v>#REF!</v>
      </c>
    </row>
    <row r="680" spans="1:8">
      <c r="B680" s="30"/>
      <c r="C680" s="315"/>
      <c r="D680" s="315"/>
      <c r="E680" s="315"/>
      <c r="F680" s="315"/>
      <c r="G680" s="315"/>
      <c r="H680" s="31"/>
    </row>
    <row r="681" spans="1:8">
      <c r="A681" s="66"/>
      <c r="B681" s="3" t="s">
        <v>730</v>
      </c>
      <c r="C681" s="32"/>
      <c r="D681" s="32"/>
      <c r="E681" s="32"/>
      <c r="F681" s="32"/>
      <c r="G681" s="32"/>
      <c r="H681" s="32"/>
    </row>
    <row r="682" spans="1:8" ht="31.5">
      <c r="A682" s="66"/>
      <c r="B682" s="68" t="s">
        <v>0</v>
      </c>
      <c r="C682" s="68" t="s">
        <v>1</v>
      </c>
      <c r="D682" s="68" t="s">
        <v>2</v>
      </c>
      <c r="E682" s="68" t="s">
        <v>3</v>
      </c>
      <c r="F682" s="68" t="s">
        <v>4</v>
      </c>
      <c r="G682" s="69" t="s">
        <v>321</v>
      </c>
      <c r="H682" s="69" t="s">
        <v>322</v>
      </c>
    </row>
    <row r="683" spans="1:8">
      <c r="A683" s="66"/>
      <c r="B683" s="5" t="s">
        <v>5</v>
      </c>
      <c r="C683" s="6" t="s">
        <v>6</v>
      </c>
      <c r="D683" s="7"/>
      <c r="E683" s="7"/>
      <c r="F683" s="7"/>
      <c r="G683" s="7"/>
      <c r="H683" s="7"/>
    </row>
    <row r="684" spans="1:8">
      <c r="A684" s="66"/>
      <c r="B684" s="8"/>
      <c r="C684" s="9" t="s">
        <v>7</v>
      </c>
      <c r="D684" s="10" t="s">
        <v>8</v>
      </c>
      <c r="E684" s="10" t="s">
        <v>9</v>
      </c>
      <c r="F684" s="11">
        <v>3.1E-2</v>
      </c>
      <c r="G684" s="86">
        <f>'BAHAN+UPAH'!$F$65</f>
        <v>85000</v>
      </c>
      <c r="H684" s="95">
        <f>G684*F684</f>
        <v>2635</v>
      </c>
    </row>
    <row r="685" spans="1:8">
      <c r="A685" s="66"/>
      <c r="B685" s="8"/>
      <c r="C685" s="9" t="s">
        <v>107</v>
      </c>
      <c r="D685" s="10" t="s">
        <v>200</v>
      </c>
      <c r="E685" s="10" t="s">
        <v>9</v>
      </c>
      <c r="F685" s="11">
        <v>1.4999999999999999E-2</v>
      </c>
      <c r="G685" s="95" t="e">
        <f>'BAHAN+UPAH'!#REF!</f>
        <v>#REF!</v>
      </c>
      <c r="H685" s="95" t="e">
        <f>G685*F685</f>
        <v>#REF!</v>
      </c>
    </row>
    <row r="686" spans="1:8">
      <c r="A686" s="66"/>
      <c r="B686" s="8"/>
      <c r="C686" s="9" t="s">
        <v>10</v>
      </c>
      <c r="D686" s="10" t="s">
        <v>25</v>
      </c>
      <c r="E686" s="10" t="s">
        <v>9</v>
      </c>
      <c r="F686" s="11">
        <v>3.0000000000000001E-3</v>
      </c>
      <c r="G686" s="87">
        <f>'BAHAN+UPAH'!$F$70</f>
        <v>140000</v>
      </c>
      <c r="H686" s="95">
        <f>G686*F686</f>
        <v>420</v>
      </c>
    </row>
    <row r="687" spans="1:8">
      <c r="A687" s="66"/>
      <c r="B687" s="8"/>
      <c r="C687" s="71"/>
      <c r="D687" s="14"/>
      <c r="E687" s="14"/>
      <c r="F687" s="15"/>
      <c r="G687" s="16"/>
      <c r="H687" s="96"/>
    </row>
    <row r="688" spans="1:8">
      <c r="A688" s="66"/>
      <c r="B688" s="8"/>
      <c r="C688" s="18"/>
      <c r="D688" s="19"/>
      <c r="E688" s="19"/>
      <c r="F688" s="937" t="s">
        <v>12</v>
      </c>
      <c r="G688" s="942"/>
      <c r="H688" s="283" t="e">
        <f>SUM(H684:H687)</f>
        <v>#REF!</v>
      </c>
    </row>
    <row r="689" spans="1:8">
      <c r="A689" s="66"/>
      <c r="B689" s="10" t="s">
        <v>13</v>
      </c>
      <c r="C689" s="6" t="s">
        <v>14</v>
      </c>
      <c r="D689" s="7"/>
      <c r="E689" s="7"/>
      <c r="F689" s="7"/>
      <c r="G689" s="7"/>
      <c r="H689" s="277"/>
    </row>
    <row r="690" spans="1:8">
      <c r="A690" s="66"/>
      <c r="B690" s="10"/>
      <c r="C690" s="9" t="s">
        <v>120</v>
      </c>
      <c r="D690" s="22"/>
      <c r="E690" s="8" t="s">
        <v>85</v>
      </c>
      <c r="F690" s="62">
        <v>1</v>
      </c>
      <c r="G690" s="13" t="e">
        <f>'BAHAN+UPAH'!#REF!</f>
        <v>#REF!</v>
      </c>
      <c r="H690" s="95" t="e">
        <f>G690*F690</f>
        <v>#REF!</v>
      </c>
    </row>
    <row r="691" spans="1:8">
      <c r="A691" s="66"/>
      <c r="B691" s="10"/>
      <c r="C691" s="9"/>
      <c r="D691" s="22"/>
      <c r="E691" s="8"/>
      <c r="F691" s="22"/>
      <c r="G691" s="22"/>
      <c r="H691" s="95"/>
    </row>
    <row r="692" spans="1:8">
      <c r="A692" s="66"/>
      <c r="B692" s="8"/>
      <c r="C692" s="23"/>
      <c r="D692" s="23"/>
      <c r="E692" s="25"/>
      <c r="F692" s="23"/>
      <c r="G692" s="23"/>
      <c r="H692" s="96"/>
    </row>
    <row r="693" spans="1:8">
      <c r="A693" s="66"/>
      <c r="B693" s="8"/>
      <c r="C693" s="18"/>
      <c r="D693" s="19"/>
      <c r="E693" s="107"/>
      <c r="F693" s="937" t="s">
        <v>16</v>
      </c>
      <c r="G693" s="942"/>
      <c r="H693" s="283" t="e">
        <f>SUM(H689:H692)</f>
        <v>#REF!</v>
      </c>
    </row>
    <row r="694" spans="1:8">
      <c r="A694" s="66"/>
      <c r="B694" s="10" t="s">
        <v>17</v>
      </c>
      <c r="C694" s="6" t="s">
        <v>18</v>
      </c>
      <c r="D694" s="7"/>
      <c r="E694" s="108"/>
      <c r="F694" s="7"/>
      <c r="G694" s="7"/>
      <c r="H694" s="277"/>
    </row>
    <row r="695" spans="1:8">
      <c r="A695" s="66"/>
      <c r="B695" s="10"/>
      <c r="C695" s="101" t="s">
        <v>324</v>
      </c>
      <c r="D695" s="22"/>
      <c r="E695" s="98" t="s">
        <v>110</v>
      </c>
      <c r="F695" s="98">
        <v>3.0000000000000001E-3</v>
      </c>
      <c r="G695" s="22"/>
      <c r="H695" s="95"/>
    </row>
    <row r="696" spans="1:8">
      <c r="A696" s="66"/>
      <c r="B696" s="8"/>
      <c r="C696" s="23"/>
      <c r="D696" s="23"/>
      <c r="E696" s="23"/>
      <c r="F696" s="23"/>
      <c r="G696" s="23"/>
      <c r="H696" s="96"/>
    </row>
    <row r="697" spans="1:8">
      <c r="A697" s="66"/>
      <c r="B697" s="8"/>
      <c r="C697" s="18"/>
      <c r="D697" s="19"/>
      <c r="E697" s="19"/>
      <c r="F697" s="937" t="s">
        <v>19</v>
      </c>
      <c r="G697" s="942"/>
      <c r="H697" s="282">
        <f>SUM(H694:H696)</f>
        <v>0</v>
      </c>
    </row>
    <row r="698" spans="1:8">
      <c r="A698" s="66"/>
      <c r="B698" s="25"/>
      <c r="C698" s="18"/>
      <c r="D698" s="19"/>
      <c r="E698" s="19"/>
      <c r="F698" s="19"/>
      <c r="G698" s="77"/>
      <c r="H698" s="282"/>
    </row>
    <row r="699" spans="1:8">
      <c r="A699" s="66"/>
      <c r="B699" s="27" t="s">
        <v>20</v>
      </c>
      <c r="C699" s="943" t="s">
        <v>21</v>
      </c>
      <c r="D699" s="939"/>
      <c r="E699" s="939"/>
      <c r="F699" s="939"/>
      <c r="G699" s="940"/>
      <c r="H699" s="282" t="e">
        <f>H697+H693+H688</f>
        <v>#REF!</v>
      </c>
    </row>
    <row r="700" spans="1:8">
      <c r="A700" s="66"/>
      <c r="B700" s="27" t="s">
        <v>22</v>
      </c>
      <c r="C700" s="943" t="s">
        <v>43</v>
      </c>
      <c r="D700" s="939"/>
      <c r="E700" s="940"/>
      <c r="F700" s="28">
        <v>0.05</v>
      </c>
      <c r="G700" s="29" t="s">
        <v>44</v>
      </c>
      <c r="H700" s="282" t="e">
        <f>H699*F700</f>
        <v>#REF!</v>
      </c>
    </row>
    <row r="701" spans="1:8">
      <c r="A701" s="66"/>
      <c r="B701" s="27" t="s">
        <v>24</v>
      </c>
      <c r="C701" s="944" t="s">
        <v>45</v>
      </c>
      <c r="D701" s="937"/>
      <c r="E701" s="937"/>
      <c r="F701" s="937"/>
      <c r="G701" s="942"/>
      <c r="H701" s="283" t="e">
        <f>H700+H699</f>
        <v>#REF!</v>
      </c>
    </row>
    <row r="702" spans="1:8">
      <c r="A702" s="66"/>
    </row>
    <row r="703" spans="1:8">
      <c r="A703" s="66"/>
      <c r="B703" s="3" t="s">
        <v>731</v>
      </c>
      <c r="C703" s="32"/>
      <c r="D703" s="32"/>
      <c r="E703" s="32"/>
      <c r="F703" s="32"/>
      <c r="G703" s="32"/>
      <c r="H703" s="32"/>
    </row>
    <row r="704" spans="1:8" ht="31.5">
      <c r="A704" s="66"/>
      <c r="B704" s="68" t="s">
        <v>0</v>
      </c>
      <c r="C704" s="68" t="s">
        <v>1</v>
      </c>
      <c r="D704" s="68" t="s">
        <v>2</v>
      </c>
      <c r="E704" s="68" t="s">
        <v>3</v>
      </c>
      <c r="F704" s="68" t="s">
        <v>4</v>
      </c>
      <c r="G704" s="69" t="s">
        <v>321</v>
      </c>
      <c r="H704" s="69" t="s">
        <v>322</v>
      </c>
    </row>
    <row r="705" spans="1:8">
      <c r="A705" s="66"/>
      <c r="B705" s="5" t="s">
        <v>5</v>
      </c>
      <c r="C705" s="6" t="s">
        <v>6</v>
      </c>
      <c r="D705" s="7"/>
      <c r="E705" s="7"/>
      <c r="F705" s="7"/>
      <c r="G705" s="7"/>
      <c r="H705" s="136"/>
    </row>
    <row r="706" spans="1:8">
      <c r="A706" s="66"/>
      <c r="B706" s="8"/>
      <c r="C706" s="9" t="s">
        <v>7</v>
      </c>
      <c r="D706" s="10" t="s">
        <v>8</v>
      </c>
      <c r="E706" s="10" t="s">
        <v>9</v>
      </c>
      <c r="F706" s="11">
        <v>8.1000000000000003E-2</v>
      </c>
      <c r="G706" s="86">
        <f>'BAHAN+UPAH'!$F$65</f>
        <v>85000</v>
      </c>
      <c r="H706" s="95">
        <f>G706*F706</f>
        <v>6885</v>
      </c>
    </row>
    <row r="707" spans="1:8">
      <c r="A707" s="66"/>
      <c r="B707" s="8"/>
      <c r="C707" s="9" t="s">
        <v>107</v>
      </c>
      <c r="D707" s="10" t="s">
        <v>200</v>
      </c>
      <c r="E707" s="10" t="s">
        <v>9</v>
      </c>
      <c r="F707" s="11">
        <v>0.04</v>
      </c>
      <c r="G707" s="95" t="e">
        <f>'BAHAN+UPAH'!#REF!</f>
        <v>#REF!</v>
      </c>
      <c r="H707" s="95" t="e">
        <f>G707*F707</f>
        <v>#REF!</v>
      </c>
    </row>
    <row r="708" spans="1:8">
      <c r="A708" s="66"/>
      <c r="B708" s="8"/>
      <c r="C708" s="9" t="s">
        <v>10</v>
      </c>
      <c r="D708" s="10" t="s">
        <v>25</v>
      </c>
      <c r="E708" s="10" t="s">
        <v>9</v>
      </c>
      <c r="F708" s="11">
        <v>8.0000000000000002E-3</v>
      </c>
      <c r="G708" s="87">
        <f>'BAHAN+UPAH'!$F$70</f>
        <v>140000</v>
      </c>
      <c r="H708" s="95">
        <f>G708*F708</f>
        <v>1120</v>
      </c>
    </row>
    <row r="709" spans="1:8">
      <c r="A709" s="66"/>
      <c r="B709" s="8"/>
      <c r="C709" s="71"/>
      <c r="D709" s="14"/>
      <c r="E709" s="14"/>
      <c r="F709" s="15"/>
      <c r="G709" s="16"/>
      <c r="H709" s="96"/>
    </row>
    <row r="710" spans="1:8">
      <c r="A710" s="66"/>
      <c r="B710" s="8"/>
      <c r="C710" s="18"/>
      <c r="D710" s="19"/>
      <c r="E710" s="19"/>
      <c r="F710" s="937" t="s">
        <v>12</v>
      </c>
      <c r="G710" s="942"/>
      <c r="H710" s="283" t="e">
        <f>SUM(H706:H709)</f>
        <v>#REF!</v>
      </c>
    </row>
    <row r="711" spans="1:8">
      <c r="A711" s="66"/>
      <c r="B711" s="10" t="s">
        <v>13</v>
      </c>
      <c r="C711" s="6" t="s">
        <v>14</v>
      </c>
      <c r="D711" s="7"/>
      <c r="E711" s="109"/>
      <c r="F711" s="7"/>
      <c r="G711" s="7"/>
      <c r="H711" s="277"/>
    </row>
    <row r="712" spans="1:8">
      <c r="A712" s="66"/>
      <c r="B712" s="10"/>
      <c r="C712" s="9" t="s">
        <v>114</v>
      </c>
      <c r="D712" s="22"/>
      <c r="E712" s="98" t="s">
        <v>85</v>
      </c>
      <c r="F712" s="62">
        <v>1</v>
      </c>
      <c r="G712" s="13" t="e">
        <f>'BAHAN+UPAH'!#REF!</f>
        <v>#REF!</v>
      </c>
      <c r="H712" s="95" t="e">
        <f>G712*F712</f>
        <v>#REF!</v>
      </c>
    </row>
    <row r="713" spans="1:8">
      <c r="A713" s="66"/>
      <c r="B713" s="10"/>
      <c r="C713" s="9"/>
      <c r="D713" s="22"/>
      <c r="E713" s="98"/>
      <c r="F713" s="22"/>
      <c r="G713" s="22"/>
      <c r="H713" s="95"/>
    </row>
    <row r="714" spans="1:8">
      <c r="A714" s="66"/>
      <c r="B714" s="8"/>
      <c r="C714" s="23"/>
      <c r="D714" s="23"/>
      <c r="E714" s="110"/>
      <c r="F714" s="23"/>
      <c r="G714" s="23"/>
      <c r="H714" s="96"/>
    </row>
    <row r="715" spans="1:8">
      <c r="A715" s="66"/>
      <c r="B715" s="8"/>
      <c r="C715" s="18"/>
      <c r="D715" s="19"/>
      <c r="E715" s="111"/>
      <c r="F715" s="937" t="s">
        <v>16</v>
      </c>
      <c r="G715" s="942"/>
      <c r="H715" s="283" t="e">
        <f>SUM(H711:H714)</f>
        <v>#REF!</v>
      </c>
    </row>
    <row r="716" spans="1:8">
      <c r="A716" s="66"/>
      <c r="B716" s="10" t="s">
        <v>17</v>
      </c>
      <c r="C716" s="6" t="s">
        <v>18</v>
      </c>
      <c r="D716" s="7"/>
      <c r="E716" s="109"/>
      <c r="F716" s="7"/>
      <c r="G716" s="7"/>
      <c r="H716" s="277"/>
    </row>
    <row r="717" spans="1:8">
      <c r="A717" s="66"/>
      <c r="B717" s="105"/>
      <c r="C717" s="106" t="s">
        <v>324</v>
      </c>
      <c r="D717" s="75"/>
      <c r="E717" s="98" t="s">
        <v>110</v>
      </c>
      <c r="F717" s="98">
        <v>1.7000000000000001E-2</v>
      </c>
      <c r="G717" s="75"/>
      <c r="H717" s="95"/>
    </row>
    <row r="718" spans="1:8">
      <c r="A718" s="66"/>
      <c r="B718" s="8"/>
      <c r="C718" s="23"/>
      <c r="D718" s="23"/>
      <c r="E718" s="23"/>
      <c r="F718" s="23"/>
      <c r="G718" s="23"/>
      <c r="H718" s="96"/>
    </row>
    <row r="719" spans="1:8">
      <c r="A719" s="66"/>
      <c r="B719" s="8"/>
      <c r="C719" s="18"/>
      <c r="D719" s="19"/>
      <c r="E719" s="19"/>
      <c r="F719" s="937" t="s">
        <v>19</v>
      </c>
      <c r="G719" s="942"/>
      <c r="H719" s="282">
        <f>SUM(H716:H718)</f>
        <v>0</v>
      </c>
    </row>
    <row r="720" spans="1:8">
      <c r="A720" s="66"/>
      <c r="B720" s="25"/>
      <c r="C720" s="18"/>
      <c r="D720" s="19"/>
      <c r="E720" s="19"/>
      <c r="F720" s="19"/>
      <c r="G720" s="77"/>
      <c r="H720" s="282"/>
    </row>
    <row r="721" spans="1:8">
      <c r="A721" s="66"/>
      <c r="B721" s="27" t="s">
        <v>20</v>
      </c>
      <c r="C721" s="943" t="s">
        <v>21</v>
      </c>
      <c r="D721" s="939"/>
      <c r="E721" s="939"/>
      <c r="F721" s="939"/>
      <c r="G721" s="940"/>
      <c r="H721" s="282" t="e">
        <f>H719+H715+H710</f>
        <v>#REF!</v>
      </c>
    </row>
    <row r="722" spans="1:8">
      <c r="A722" s="66"/>
      <c r="B722" s="27" t="s">
        <v>22</v>
      </c>
      <c r="C722" s="943" t="s">
        <v>43</v>
      </c>
      <c r="D722" s="939"/>
      <c r="E722" s="940"/>
      <c r="F722" s="28">
        <v>0.05</v>
      </c>
      <c r="G722" s="29" t="s">
        <v>44</v>
      </c>
      <c r="H722" s="282" t="e">
        <f>H721*F722</f>
        <v>#REF!</v>
      </c>
    </row>
    <row r="723" spans="1:8">
      <c r="A723" s="66"/>
      <c r="B723" s="27" t="s">
        <v>24</v>
      </c>
      <c r="C723" s="944" t="s">
        <v>45</v>
      </c>
      <c r="D723" s="937"/>
      <c r="E723" s="937"/>
      <c r="F723" s="937"/>
      <c r="G723" s="942"/>
      <c r="H723" s="283" t="e">
        <f>H722+H721</f>
        <v>#REF!</v>
      </c>
    </row>
    <row r="724" spans="1:8">
      <c r="A724" s="66"/>
      <c r="B724" s="30"/>
      <c r="C724" s="315"/>
      <c r="D724" s="315"/>
      <c r="E724" s="315"/>
      <c r="F724" s="315"/>
      <c r="G724" s="315"/>
      <c r="H724" s="31"/>
    </row>
    <row r="725" spans="1:8">
      <c r="A725" s="67" t="s">
        <v>300</v>
      </c>
      <c r="C725" s="2" t="s">
        <v>732</v>
      </c>
      <c r="D725" s="32"/>
      <c r="E725" s="32"/>
      <c r="F725" s="32"/>
      <c r="G725" s="32"/>
      <c r="H725" s="32"/>
    </row>
    <row r="726" spans="1:8" ht="31.5">
      <c r="A726" s="66"/>
      <c r="B726" s="68" t="s">
        <v>0</v>
      </c>
      <c r="C726" s="68" t="s">
        <v>1</v>
      </c>
      <c r="D726" s="68" t="s">
        <v>2</v>
      </c>
      <c r="E726" s="68" t="s">
        <v>3</v>
      </c>
      <c r="F726" s="68" t="s">
        <v>4</v>
      </c>
      <c r="G726" s="69" t="s">
        <v>321</v>
      </c>
      <c r="H726" s="69" t="s">
        <v>322</v>
      </c>
    </row>
    <row r="727" spans="1:8">
      <c r="A727" s="66"/>
      <c r="B727" s="5" t="s">
        <v>5</v>
      </c>
      <c r="C727" s="6" t="s">
        <v>6</v>
      </c>
      <c r="D727" s="7"/>
      <c r="E727" s="7"/>
      <c r="F727" s="7"/>
      <c r="G727" s="7"/>
      <c r="H727" s="7"/>
    </row>
    <row r="728" spans="1:8">
      <c r="A728" s="66"/>
      <c r="B728" s="8"/>
      <c r="C728" s="9" t="s">
        <v>7</v>
      </c>
      <c r="D728" s="10" t="s">
        <v>8</v>
      </c>
      <c r="E728" s="10" t="s">
        <v>9</v>
      </c>
      <c r="F728" s="11">
        <v>2E-3</v>
      </c>
      <c r="G728" s="86">
        <f>'BAHAN+UPAH'!$F$65</f>
        <v>85000</v>
      </c>
      <c r="H728" s="95">
        <f>G728*F728</f>
        <v>170</v>
      </c>
    </row>
    <row r="729" spans="1:8">
      <c r="A729" s="66"/>
      <c r="B729" s="8"/>
      <c r="C729" s="9" t="s">
        <v>107</v>
      </c>
      <c r="D729" s="10" t="s">
        <v>200</v>
      </c>
      <c r="E729" s="10" t="s">
        <v>9</v>
      </c>
      <c r="F729" s="11">
        <v>1E-3</v>
      </c>
      <c r="G729" s="95" t="e">
        <f>'BAHAN+UPAH'!#REF!</f>
        <v>#REF!</v>
      </c>
      <c r="H729" s="95" t="e">
        <f t="shared" ref="H729:H731" si="0">G729*F729</f>
        <v>#REF!</v>
      </c>
    </row>
    <row r="730" spans="1:8">
      <c r="A730" s="66"/>
      <c r="B730" s="8"/>
      <c r="C730" s="9" t="s">
        <v>10</v>
      </c>
      <c r="D730" s="10" t="s">
        <v>25</v>
      </c>
      <c r="E730" s="10" t="s">
        <v>9</v>
      </c>
      <c r="F730" s="11">
        <v>2.0000000000000001E-4</v>
      </c>
      <c r="G730" s="87">
        <f>'BAHAN+UPAH'!$F$70</f>
        <v>140000</v>
      </c>
      <c r="H730" s="95">
        <f t="shared" si="0"/>
        <v>28</v>
      </c>
    </row>
    <row r="731" spans="1:8">
      <c r="A731" s="66"/>
      <c r="B731" s="8"/>
      <c r="C731" s="9" t="s">
        <v>121</v>
      </c>
      <c r="D731" s="10" t="s">
        <v>240</v>
      </c>
      <c r="E731" s="10" t="s">
        <v>9</v>
      </c>
      <c r="F731" s="11">
        <v>3.4000000000000002E-2</v>
      </c>
      <c r="G731" s="86" t="e">
        <f>'BAHAN+UPAH'!#REF!</f>
        <v>#REF!</v>
      </c>
      <c r="H731" s="95" t="e">
        <f t="shared" si="0"/>
        <v>#REF!</v>
      </c>
    </row>
    <row r="732" spans="1:8">
      <c r="A732" s="66"/>
      <c r="B732" s="8"/>
      <c r="C732" s="71"/>
      <c r="D732" s="14"/>
      <c r="E732" s="14"/>
      <c r="F732" s="15"/>
      <c r="G732" s="16"/>
      <c r="H732" s="96"/>
    </row>
    <row r="733" spans="1:8">
      <c r="A733" s="66"/>
      <c r="B733" s="8"/>
      <c r="C733" s="18"/>
      <c r="D733" s="19"/>
      <c r="E733" s="19"/>
      <c r="F733" s="937" t="s">
        <v>12</v>
      </c>
      <c r="G733" s="942"/>
      <c r="H733" s="283" t="e">
        <f>SUM(H728:H732)</f>
        <v>#REF!</v>
      </c>
    </row>
    <row r="734" spans="1:8">
      <c r="A734" s="66"/>
      <c r="B734" s="10" t="s">
        <v>13</v>
      </c>
      <c r="C734" s="6" t="s">
        <v>14</v>
      </c>
      <c r="D734" s="7"/>
      <c r="E734" s="108"/>
      <c r="F734" s="7"/>
      <c r="G734" s="7"/>
      <c r="H734" s="277"/>
    </row>
    <row r="735" spans="1:8">
      <c r="A735" s="66"/>
      <c r="B735" s="10"/>
      <c r="C735" s="9" t="s">
        <v>197</v>
      </c>
      <c r="D735" s="22"/>
      <c r="E735" s="8" t="s">
        <v>85</v>
      </c>
      <c r="F735" s="62">
        <v>1</v>
      </c>
      <c r="G735" s="13" t="e">
        <f>'BAHAN+UPAH'!#REF!</f>
        <v>#REF!</v>
      </c>
      <c r="H735" s="95" t="e">
        <f>G735*F735</f>
        <v>#REF!</v>
      </c>
    </row>
    <row r="736" spans="1:8">
      <c r="A736" s="66"/>
      <c r="B736" s="10"/>
      <c r="C736" s="9"/>
      <c r="D736" s="22"/>
      <c r="E736" s="8"/>
      <c r="F736" s="22"/>
      <c r="G736" s="22"/>
      <c r="H736" s="95"/>
    </row>
    <row r="737" spans="1:8">
      <c r="A737" s="66"/>
      <c r="B737" s="8"/>
      <c r="C737" s="23"/>
      <c r="D737" s="23"/>
      <c r="E737" s="25"/>
      <c r="F737" s="23"/>
      <c r="G737" s="23"/>
      <c r="H737" s="96"/>
    </row>
    <row r="738" spans="1:8">
      <c r="A738" s="66"/>
      <c r="B738" s="8"/>
      <c r="C738" s="18"/>
      <c r="D738" s="19"/>
      <c r="E738" s="107"/>
      <c r="F738" s="937" t="s">
        <v>16</v>
      </c>
      <c r="G738" s="942"/>
      <c r="H738" s="283" t="e">
        <f>SUM(H734:H737)</f>
        <v>#REF!</v>
      </c>
    </row>
    <row r="739" spans="1:8">
      <c r="A739" s="66"/>
      <c r="B739" s="10" t="s">
        <v>17</v>
      </c>
      <c r="C739" s="6" t="s">
        <v>18</v>
      </c>
      <c r="D739" s="7"/>
      <c r="E739" s="108"/>
      <c r="F739" s="7"/>
      <c r="G739" s="7"/>
      <c r="H739" s="277"/>
    </row>
    <row r="740" spans="1:8">
      <c r="A740" s="66"/>
      <c r="B740" s="10"/>
      <c r="C740" s="101" t="s">
        <v>326</v>
      </c>
      <c r="D740" s="22"/>
      <c r="E740" s="8" t="s">
        <v>110</v>
      </c>
      <c r="F740" s="8">
        <v>4.0000000000000001E-3</v>
      </c>
      <c r="G740" s="22"/>
      <c r="H740" s="95"/>
    </row>
    <row r="741" spans="1:8">
      <c r="A741" s="66"/>
      <c r="B741" s="8"/>
      <c r="C741" s="23"/>
      <c r="D741" s="23"/>
      <c r="E741" s="23"/>
      <c r="F741" s="23"/>
      <c r="G741" s="23"/>
      <c r="H741" s="96"/>
    </row>
    <row r="742" spans="1:8">
      <c r="A742" s="66"/>
      <c r="B742" s="8"/>
      <c r="C742" s="18"/>
      <c r="D742" s="19"/>
      <c r="E742" s="19"/>
      <c r="F742" s="937" t="s">
        <v>19</v>
      </c>
      <c r="G742" s="942"/>
      <c r="H742" s="282">
        <f>SUM(H739:H741)</f>
        <v>0</v>
      </c>
    </row>
    <row r="743" spans="1:8">
      <c r="A743" s="66"/>
      <c r="B743" s="25"/>
      <c r="C743" s="18"/>
      <c r="D743" s="19"/>
      <c r="E743" s="19"/>
      <c r="F743" s="19"/>
      <c r="G743" s="77"/>
      <c r="H743" s="282"/>
    </row>
    <row r="744" spans="1:8">
      <c r="A744" s="66"/>
      <c r="B744" s="27" t="s">
        <v>20</v>
      </c>
      <c r="C744" s="943" t="s">
        <v>21</v>
      </c>
      <c r="D744" s="939"/>
      <c r="E744" s="939"/>
      <c r="F744" s="939"/>
      <c r="G744" s="940"/>
      <c r="H744" s="282" t="e">
        <f>H742+H738+H733</f>
        <v>#REF!</v>
      </c>
    </row>
    <row r="745" spans="1:8">
      <c r="A745" s="66"/>
      <c r="B745" s="27" t="s">
        <v>22</v>
      </c>
      <c r="C745" s="943" t="s">
        <v>43</v>
      </c>
      <c r="D745" s="939"/>
      <c r="E745" s="940"/>
      <c r="F745" s="28">
        <v>0.05</v>
      </c>
      <c r="G745" s="29" t="s">
        <v>44</v>
      </c>
      <c r="H745" s="282" t="e">
        <f>H744*F745</f>
        <v>#REF!</v>
      </c>
    </row>
    <row r="746" spans="1:8">
      <c r="A746" s="66"/>
      <c r="B746" s="27" t="s">
        <v>24</v>
      </c>
      <c r="C746" s="944" t="s">
        <v>45</v>
      </c>
      <c r="D746" s="937"/>
      <c r="E746" s="937"/>
      <c r="F746" s="937"/>
      <c r="G746" s="942"/>
      <c r="H746" s="283" t="e">
        <f>H745+H744</f>
        <v>#REF!</v>
      </c>
    </row>
    <row r="747" spans="1:8">
      <c r="A747" s="66"/>
    </row>
    <row r="748" spans="1:8">
      <c r="A748" s="67" t="s">
        <v>302</v>
      </c>
      <c r="C748" s="2" t="s">
        <v>733</v>
      </c>
      <c r="D748" s="32"/>
      <c r="E748" s="32"/>
      <c r="F748" s="32"/>
      <c r="G748" s="32"/>
      <c r="H748" s="32"/>
    </row>
    <row r="749" spans="1:8" ht="31.5">
      <c r="A749" s="66"/>
      <c r="B749" s="68" t="s">
        <v>0</v>
      </c>
      <c r="C749" s="68" t="s">
        <v>1</v>
      </c>
      <c r="D749" s="68" t="s">
        <v>2</v>
      </c>
      <c r="E749" s="68" t="s">
        <v>3</v>
      </c>
      <c r="F749" s="68" t="s">
        <v>4</v>
      </c>
      <c r="G749" s="69" t="s">
        <v>321</v>
      </c>
      <c r="H749" s="69" t="s">
        <v>322</v>
      </c>
    </row>
    <row r="750" spans="1:8">
      <c r="A750" s="66"/>
      <c r="B750" s="5" t="s">
        <v>5</v>
      </c>
      <c r="C750" s="6" t="s">
        <v>6</v>
      </c>
      <c r="D750" s="7"/>
      <c r="E750" s="7"/>
      <c r="F750" s="7"/>
      <c r="G750" s="7"/>
      <c r="H750" s="7"/>
    </row>
    <row r="751" spans="1:8">
      <c r="A751" s="66"/>
      <c r="B751" s="8"/>
      <c r="C751" s="9" t="s">
        <v>7</v>
      </c>
      <c r="D751" s="10" t="s">
        <v>8</v>
      </c>
      <c r="E751" s="10" t="s">
        <v>9</v>
      </c>
      <c r="F751" s="11">
        <v>2E-3</v>
      </c>
      <c r="G751" s="86">
        <f>'BAHAN+UPAH'!$F$65</f>
        <v>85000</v>
      </c>
      <c r="H751" s="95">
        <f>G751*F751</f>
        <v>170</v>
      </c>
    </row>
    <row r="752" spans="1:8">
      <c r="A752" s="66"/>
      <c r="B752" s="8"/>
      <c r="C752" s="9" t="s">
        <v>107</v>
      </c>
      <c r="D752" s="10" t="s">
        <v>200</v>
      </c>
      <c r="E752" s="10" t="s">
        <v>9</v>
      </c>
      <c r="F752" s="11">
        <v>1E-3</v>
      </c>
      <c r="G752" s="95" t="e">
        <f>'BAHAN+UPAH'!#REF!</f>
        <v>#REF!</v>
      </c>
      <c r="H752" s="95" t="e">
        <f>G752*F752</f>
        <v>#REF!</v>
      </c>
    </row>
    <row r="753" spans="1:8">
      <c r="A753" s="66"/>
      <c r="B753" s="8"/>
      <c r="C753" s="9" t="s">
        <v>10</v>
      </c>
      <c r="D753" s="10" t="s">
        <v>25</v>
      </c>
      <c r="E753" s="10" t="s">
        <v>9</v>
      </c>
      <c r="F753" s="11">
        <v>2.0000000000000001E-4</v>
      </c>
      <c r="G753" s="87">
        <f>'BAHAN+UPAH'!$F$70</f>
        <v>140000</v>
      </c>
      <c r="H753" s="95">
        <f>G753*F753</f>
        <v>28</v>
      </c>
    </row>
    <row r="754" spans="1:8">
      <c r="A754" s="66"/>
      <c r="B754" s="8"/>
      <c r="C754" s="9" t="s">
        <v>121</v>
      </c>
      <c r="D754" s="10" t="s">
        <v>240</v>
      </c>
      <c r="E754" s="10" t="s">
        <v>9</v>
      </c>
      <c r="F754" s="11">
        <v>3.4000000000000002E-2</v>
      </c>
      <c r="G754" s="86" t="e">
        <f>'BAHAN+UPAH'!#REF!</f>
        <v>#REF!</v>
      </c>
      <c r="H754" s="95" t="e">
        <f>G754*F754</f>
        <v>#REF!</v>
      </c>
    </row>
    <row r="755" spans="1:8">
      <c r="A755" s="66"/>
      <c r="B755" s="8"/>
      <c r="C755" s="71"/>
      <c r="D755" s="14"/>
      <c r="E755" s="14"/>
      <c r="F755" s="15"/>
      <c r="G755" s="16"/>
      <c r="H755" s="96"/>
    </row>
    <row r="756" spans="1:8">
      <c r="A756" s="66"/>
      <c r="B756" s="8"/>
      <c r="C756" s="18"/>
      <c r="D756" s="19"/>
      <c r="E756" s="19"/>
      <c r="F756" s="937" t="s">
        <v>12</v>
      </c>
      <c r="G756" s="942"/>
      <c r="H756" s="283" t="e">
        <f>SUM(H751:H755)</f>
        <v>#REF!</v>
      </c>
    </row>
    <row r="757" spans="1:8">
      <c r="A757" s="66"/>
      <c r="B757" s="10" t="s">
        <v>13</v>
      </c>
      <c r="C757" s="6" t="s">
        <v>14</v>
      </c>
      <c r="D757" s="7"/>
      <c r="E757" s="7"/>
      <c r="F757" s="7"/>
      <c r="G757" s="7"/>
      <c r="H757" s="277"/>
    </row>
    <row r="758" spans="1:8">
      <c r="A758" s="66"/>
      <c r="B758" s="10"/>
      <c r="C758" s="9" t="s">
        <v>288</v>
      </c>
      <c r="D758" s="22"/>
      <c r="E758" s="8" t="s">
        <v>85</v>
      </c>
      <c r="F758" s="62">
        <v>1</v>
      </c>
      <c r="G758" s="13" t="e">
        <f>'BAHAN+UPAH'!#REF!</f>
        <v>#REF!</v>
      </c>
      <c r="H758" s="95" t="e">
        <f>G758*F758</f>
        <v>#REF!</v>
      </c>
    </row>
    <row r="759" spans="1:8">
      <c r="A759" s="66"/>
      <c r="B759" s="10"/>
      <c r="C759" s="9"/>
      <c r="D759" s="22"/>
      <c r="E759" s="8"/>
      <c r="F759" s="22"/>
      <c r="G759" s="22"/>
      <c r="H759" s="95"/>
    </row>
    <row r="760" spans="1:8">
      <c r="A760" s="66"/>
      <c r="B760" s="8"/>
      <c r="C760" s="23"/>
      <c r="D760" s="23"/>
      <c r="E760" s="25"/>
      <c r="F760" s="23"/>
      <c r="G760" s="23"/>
      <c r="H760" s="96"/>
    </row>
    <row r="761" spans="1:8">
      <c r="A761" s="66"/>
      <c r="B761" s="8"/>
      <c r="C761" s="18"/>
      <c r="D761" s="19"/>
      <c r="E761" s="107"/>
      <c r="F761" s="937" t="s">
        <v>16</v>
      </c>
      <c r="G761" s="942"/>
      <c r="H761" s="283" t="e">
        <f>SUM(H757:H760)</f>
        <v>#REF!</v>
      </c>
    </row>
    <row r="762" spans="1:8">
      <c r="A762" s="66"/>
      <c r="B762" s="10" t="s">
        <v>17</v>
      </c>
      <c r="C762" s="6" t="s">
        <v>18</v>
      </c>
      <c r="D762" s="7"/>
      <c r="E762" s="108"/>
      <c r="F762" s="7"/>
      <c r="G762" s="7"/>
      <c r="H762" s="277"/>
    </row>
    <row r="763" spans="1:8">
      <c r="A763" s="66"/>
      <c r="B763" s="10"/>
      <c r="C763" s="101" t="s">
        <v>326</v>
      </c>
      <c r="D763" s="22"/>
      <c r="E763" s="8" t="s">
        <v>110</v>
      </c>
      <c r="F763" s="8">
        <v>4.0000000000000001E-3</v>
      </c>
      <c r="G763" s="22"/>
      <c r="H763" s="95"/>
    </row>
    <row r="764" spans="1:8">
      <c r="A764" s="66"/>
      <c r="B764" s="8"/>
      <c r="C764" s="23"/>
      <c r="D764" s="23"/>
      <c r="E764" s="23"/>
      <c r="F764" s="23"/>
      <c r="G764" s="23"/>
      <c r="H764" s="96"/>
    </row>
    <row r="765" spans="1:8">
      <c r="A765" s="66"/>
      <c r="B765" s="8"/>
      <c r="C765" s="18"/>
      <c r="D765" s="19"/>
      <c r="E765" s="19"/>
      <c r="F765" s="937" t="s">
        <v>19</v>
      </c>
      <c r="G765" s="942"/>
      <c r="H765" s="282">
        <f>SUM(H762:H764)</f>
        <v>0</v>
      </c>
    </row>
    <row r="766" spans="1:8">
      <c r="A766" s="66"/>
      <c r="B766" s="25"/>
      <c r="C766" s="18"/>
      <c r="D766" s="19"/>
      <c r="E766" s="19"/>
      <c r="F766" s="19"/>
      <c r="G766" s="77"/>
      <c r="H766" s="282"/>
    </row>
    <row r="767" spans="1:8">
      <c r="A767" s="66"/>
      <c r="B767" s="27" t="s">
        <v>20</v>
      </c>
      <c r="C767" s="943" t="s">
        <v>21</v>
      </c>
      <c r="D767" s="939"/>
      <c r="E767" s="939"/>
      <c r="F767" s="939"/>
      <c r="G767" s="940"/>
      <c r="H767" s="282" t="e">
        <f>H765+H761+H756</f>
        <v>#REF!</v>
      </c>
    </row>
    <row r="768" spans="1:8">
      <c r="A768" s="66"/>
      <c r="B768" s="27" t="s">
        <v>22</v>
      </c>
      <c r="C768" s="943" t="s">
        <v>43</v>
      </c>
      <c r="D768" s="939"/>
      <c r="E768" s="940"/>
      <c r="F768" s="28">
        <v>0.05</v>
      </c>
      <c r="G768" s="29" t="s">
        <v>44</v>
      </c>
      <c r="H768" s="282" t="e">
        <f>H767*F768</f>
        <v>#REF!</v>
      </c>
    </row>
    <row r="769" spans="1:8">
      <c r="A769" s="66"/>
      <c r="B769" s="27" t="s">
        <v>24</v>
      </c>
      <c r="C769" s="944" t="s">
        <v>45</v>
      </c>
      <c r="D769" s="937"/>
      <c r="E769" s="937"/>
      <c r="F769" s="937"/>
      <c r="G769" s="942"/>
      <c r="H769" s="283" t="e">
        <f>H768+H767</f>
        <v>#REF!</v>
      </c>
    </row>
    <row r="770" spans="1:8">
      <c r="A770" s="66"/>
    </row>
    <row r="771" spans="1:8">
      <c r="A771" s="66"/>
    </row>
    <row r="772" spans="1:8">
      <c r="A772" s="67" t="s">
        <v>301</v>
      </c>
      <c r="C772" s="3" t="s">
        <v>734</v>
      </c>
      <c r="D772" s="32"/>
      <c r="E772" s="32"/>
      <c r="F772" s="32"/>
      <c r="G772" s="32"/>
      <c r="H772" s="32"/>
    </row>
    <row r="773" spans="1:8" ht="31.5">
      <c r="A773" s="66"/>
      <c r="B773" s="68" t="s">
        <v>0</v>
      </c>
      <c r="C773" s="68" t="s">
        <v>1</v>
      </c>
      <c r="D773" s="68" t="s">
        <v>2</v>
      </c>
      <c r="E773" s="68" t="s">
        <v>3</v>
      </c>
      <c r="F773" s="68" t="s">
        <v>4</v>
      </c>
      <c r="G773" s="69" t="s">
        <v>321</v>
      </c>
      <c r="H773" s="69" t="s">
        <v>322</v>
      </c>
    </row>
    <row r="774" spans="1:8">
      <c r="A774" s="66"/>
      <c r="B774" s="5" t="s">
        <v>5</v>
      </c>
      <c r="C774" s="6" t="s">
        <v>6</v>
      </c>
      <c r="D774" s="7"/>
      <c r="E774" s="7"/>
      <c r="F774" s="7"/>
      <c r="G774" s="112"/>
      <c r="H774" s="7"/>
    </row>
    <row r="775" spans="1:8">
      <c r="A775" s="66"/>
      <c r="B775" s="8"/>
      <c r="C775" s="9" t="s">
        <v>7</v>
      </c>
      <c r="D775" s="10" t="s">
        <v>8</v>
      </c>
      <c r="E775" s="10" t="s">
        <v>9</v>
      </c>
      <c r="F775" s="11">
        <v>6.0000000000000001E-3</v>
      </c>
      <c r="G775" s="86">
        <f>'BAHAN+UPAH'!$F$65</f>
        <v>85000</v>
      </c>
      <c r="H775" s="95">
        <f>G775*F775</f>
        <v>510</v>
      </c>
    </row>
    <row r="776" spans="1:8">
      <c r="A776" s="66"/>
      <c r="B776" s="8"/>
      <c r="C776" s="9" t="s">
        <v>107</v>
      </c>
      <c r="D776" s="10" t="s">
        <v>200</v>
      </c>
      <c r="E776" s="10" t="s">
        <v>9</v>
      </c>
      <c r="F776" s="11">
        <v>3.0000000000000001E-3</v>
      </c>
      <c r="G776" s="95" t="e">
        <f>'BAHAN+UPAH'!#REF!</f>
        <v>#REF!</v>
      </c>
      <c r="H776" s="95" t="e">
        <f>G776*F776</f>
        <v>#REF!</v>
      </c>
    </row>
    <row r="777" spans="1:8">
      <c r="A777" s="66"/>
      <c r="B777" s="8"/>
      <c r="C777" s="9" t="s">
        <v>10</v>
      </c>
      <c r="D777" s="10" t="s">
        <v>25</v>
      </c>
      <c r="E777" s="10" t="s">
        <v>9</v>
      </c>
      <c r="F777" s="11">
        <v>1E-3</v>
      </c>
      <c r="G777" s="87">
        <f>'BAHAN+UPAH'!$F$70</f>
        <v>140000</v>
      </c>
      <c r="H777" s="95">
        <f>G777*F777</f>
        <v>140</v>
      </c>
    </row>
    <row r="778" spans="1:8">
      <c r="A778" s="66"/>
      <c r="B778" s="8"/>
      <c r="C778" s="9" t="s">
        <v>121</v>
      </c>
      <c r="D778" s="10" t="s">
        <v>240</v>
      </c>
      <c r="E778" s="10" t="s">
        <v>9</v>
      </c>
      <c r="F778" s="11">
        <v>7.0999999999999994E-2</v>
      </c>
      <c r="G778" s="86" t="e">
        <f>'BAHAN+UPAH'!#REF!</f>
        <v>#REF!</v>
      </c>
      <c r="H778" s="95" t="e">
        <f>G778*F778</f>
        <v>#REF!</v>
      </c>
    </row>
    <row r="779" spans="1:8">
      <c r="A779" s="66"/>
      <c r="B779" s="8"/>
      <c r="C779" s="71"/>
      <c r="D779" s="14"/>
      <c r="E779" s="14"/>
      <c r="F779" s="15"/>
      <c r="G779" s="16"/>
      <c r="H779" s="96"/>
    </row>
    <row r="780" spans="1:8">
      <c r="A780" s="66"/>
      <c r="B780" s="8"/>
      <c r="C780" s="18"/>
      <c r="D780" s="19"/>
      <c r="E780" s="19"/>
      <c r="F780" s="937" t="s">
        <v>12</v>
      </c>
      <c r="G780" s="942"/>
      <c r="H780" s="283" t="e">
        <f>SUM(H775:H779)</f>
        <v>#REF!</v>
      </c>
    </row>
    <row r="781" spans="1:8">
      <c r="A781" s="66"/>
      <c r="B781" s="10" t="s">
        <v>13</v>
      </c>
      <c r="C781" s="6" t="s">
        <v>14</v>
      </c>
      <c r="D781" s="7"/>
      <c r="E781" s="108"/>
      <c r="F781" s="7"/>
      <c r="G781" s="7"/>
      <c r="H781" s="277"/>
    </row>
    <row r="782" spans="1:8">
      <c r="A782" s="66"/>
      <c r="B782" s="10"/>
      <c r="C782" s="9" t="s">
        <v>196</v>
      </c>
      <c r="D782" s="22"/>
      <c r="E782" s="8" t="s">
        <v>85</v>
      </c>
      <c r="F782" s="62">
        <v>1</v>
      </c>
      <c r="G782" s="13" t="e">
        <f>'BAHAN+UPAH'!#REF!</f>
        <v>#REF!</v>
      </c>
      <c r="H782" s="95" t="e">
        <f>G782*F782</f>
        <v>#REF!</v>
      </c>
    </row>
    <row r="783" spans="1:8">
      <c r="A783" s="66"/>
      <c r="B783" s="10"/>
      <c r="C783" s="9"/>
      <c r="D783" s="22"/>
      <c r="E783" s="8"/>
      <c r="F783" s="22"/>
      <c r="G783" s="22"/>
      <c r="H783" s="95"/>
    </row>
    <row r="784" spans="1:8">
      <c r="A784" s="66"/>
      <c r="B784" s="8"/>
      <c r="C784" s="23"/>
      <c r="D784" s="23"/>
      <c r="E784" s="25"/>
      <c r="F784" s="23"/>
      <c r="G784" s="23"/>
      <c r="H784" s="96"/>
    </row>
    <row r="785" spans="1:8">
      <c r="A785" s="66"/>
      <c r="B785" s="8"/>
      <c r="C785" s="18"/>
      <c r="D785" s="19"/>
      <c r="E785" s="107"/>
      <c r="F785" s="937" t="s">
        <v>16</v>
      </c>
      <c r="G785" s="942"/>
      <c r="H785" s="283" t="e">
        <f>SUM(H781:H784)</f>
        <v>#REF!</v>
      </c>
    </row>
    <row r="786" spans="1:8">
      <c r="A786" s="66"/>
      <c r="B786" s="10" t="s">
        <v>17</v>
      </c>
      <c r="C786" s="6" t="s">
        <v>18</v>
      </c>
      <c r="D786" s="7"/>
      <c r="E786" s="108"/>
      <c r="F786" s="7"/>
      <c r="G786" s="7"/>
      <c r="H786" s="277"/>
    </row>
    <row r="787" spans="1:8">
      <c r="A787" s="66"/>
      <c r="B787" s="105"/>
      <c r="C787" s="106" t="s">
        <v>326</v>
      </c>
      <c r="D787" s="75"/>
      <c r="E787" s="98" t="s">
        <v>110</v>
      </c>
      <c r="F787" s="98">
        <v>5.0000000000000001E-3</v>
      </c>
      <c r="G787" s="75"/>
      <c r="H787" s="95"/>
    </row>
    <row r="788" spans="1:8">
      <c r="A788" s="66"/>
      <c r="B788" s="8"/>
      <c r="C788" s="23"/>
      <c r="D788" s="23"/>
      <c r="E788" s="23"/>
      <c r="F788" s="23"/>
      <c r="G788" s="23"/>
      <c r="H788" s="96"/>
    </row>
    <row r="789" spans="1:8">
      <c r="A789" s="66"/>
      <c r="B789" s="8"/>
      <c r="C789" s="18"/>
      <c r="D789" s="19"/>
      <c r="E789" s="19"/>
      <c r="F789" s="937" t="s">
        <v>19</v>
      </c>
      <c r="G789" s="942"/>
      <c r="H789" s="282">
        <f>SUM(H786:H788)</f>
        <v>0</v>
      </c>
    </row>
    <row r="790" spans="1:8">
      <c r="A790" s="66"/>
      <c r="B790" s="25"/>
      <c r="C790" s="18"/>
      <c r="D790" s="19"/>
      <c r="E790" s="19"/>
      <c r="F790" s="19"/>
      <c r="G790" s="77"/>
      <c r="H790" s="282"/>
    </row>
    <row r="791" spans="1:8">
      <c r="A791" s="66"/>
      <c r="B791" s="27" t="s">
        <v>20</v>
      </c>
      <c r="C791" s="943" t="s">
        <v>21</v>
      </c>
      <c r="D791" s="939"/>
      <c r="E791" s="939"/>
      <c r="F791" s="939"/>
      <c r="G791" s="940"/>
      <c r="H791" s="282" t="e">
        <f>H789+H785+H780</f>
        <v>#REF!</v>
      </c>
    </row>
    <row r="792" spans="1:8">
      <c r="A792" s="66"/>
      <c r="B792" s="27" t="s">
        <v>22</v>
      </c>
      <c r="C792" s="943" t="s">
        <v>43</v>
      </c>
      <c r="D792" s="939"/>
      <c r="E792" s="940"/>
      <c r="F792" s="28">
        <v>0.05</v>
      </c>
      <c r="G792" s="29" t="s">
        <v>44</v>
      </c>
      <c r="H792" s="282" t="e">
        <f>H791*F792</f>
        <v>#REF!</v>
      </c>
    </row>
    <row r="793" spans="1:8">
      <c r="A793" s="66"/>
      <c r="B793" s="27" t="s">
        <v>24</v>
      </c>
      <c r="C793" s="944" t="s">
        <v>45</v>
      </c>
      <c r="D793" s="937"/>
      <c r="E793" s="937"/>
      <c r="F793" s="937"/>
      <c r="G793" s="942"/>
      <c r="H793" s="283" t="e">
        <f>H792+H791</f>
        <v>#REF!</v>
      </c>
    </row>
    <row r="794" spans="1:8">
      <c r="A794" s="66"/>
    </row>
    <row r="796" spans="1:8">
      <c r="A796" s="3" t="s">
        <v>439</v>
      </c>
      <c r="C796" s="3" t="s">
        <v>735</v>
      </c>
      <c r="D796" s="32"/>
      <c r="E796" s="32"/>
      <c r="F796" s="32"/>
      <c r="G796" s="32"/>
      <c r="H796" s="32"/>
    </row>
    <row r="797" spans="1:8" ht="31.5">
      <c r="B797" s="68" t="s">
        <v>0</v>
      </c>
      <c r="C797" s="68" t="s">
        <v>1</v>
      </c>
      <c r="D797" s="68" t="s">
        <v>2</v>
      </c>
      <c r="E797" s="68" t="s">
        <v>3</v>
      </c>
      <c r="F797" s="68" t="s">
        <v>4</v>
      </c>
      <c r="G797" s="69" t="s">
        <v>321</v>
      </c>
      <c r="H797" s="69" t="s">
        <v>322</v>
      </c>
    </row>
    <row r="798" spans="1:8">
      <c r="B798" s="5" t="s">
        <v>5</v>
      </c>
      <c r="C798" s="6" t="s">
        <v>6</v>
      </c>
      <c r="D798" s="7"/>
      <c r="E798" s="7"/>
      <c r="F798" s="7"/>
      <c r="G798" s="7"/>
      <c r="H798" s="7"/>
    </row>
    <row r="799" spans="1:8">
      <c r="B799" s="8"/>
      <c r="C799" s="33" t="s">
        <v>7</v>
      </c>
      <c r="D799" s="10" t="s">
        <v>8</v>
      </c>
      <c r="E799" s="35" t="s">
        <v>9</v>
      </c>
      <c r="F799" s="36">
        <v>1.6E-2</v>
      </c>
      <c r="G799" s="86">
        <f>'BAHAN+UPAH'!$F$65</f>
        <v>85000</v>
      </c>
      <c r="H799" s="37">
        <f>G799*F799</f>
        <v>1360</v>
      </c>
    </row>
    <row r="800" spans="1:8">
      <c r="B800" s="8"/>
      <c r="C800" s="33" t="s">
        <v>107</v>
      </c>
      <c r="D800" s="10" t="s">
        <v>200</v>
      </c>
      <c r="E800" s="35" t="s">
        <v>9</v>
      </c>
      <c r="F800" s="36">
        <v>8.0000000000000002E-3</v>
      </c>
      <c r="G800" s="95" t="e">
        <f>'BAHAN+UPAH'!#REF!</f>
        <v>#REF!</v>
      </c>
      <c r="H800" s="37" t="e">
        <f>G800*F800</f>
        <v>#REF!</v>
      </c>
    </row>
    <row r="801" spans="2:8">
      <c r="B801" s="8"/>
      <c r="C801" s="38" t="s">
        <v>10</v>
      </c>
      <c r="D801" s="10" t="s">
        <v>25</v>
      </c>
      <c r="E801" s="39" t="s">
        <v>9</v>
      </c>
      <c r="F801" s="40">
        <v>2E-3</v>
      </c>
      <c r="G801" s="87">
        <f>'BAHAN+UPAH'!$F$70</f>
        <v>140000</v>
      </c>
      <c r="H801" s="37">
        <f t="shared" ref="H801:H802" si="1">G801*F801</f>
        <v>280</v>
      </c>
    </row>
    <row r="802" spans="2:8">
      <c r="B802" s="8"/>
      <c r="C802" s="38" t="s">
        <v>121</v>
      </c>
      <c r="D802" s="10" t="s">
        <v>240</v>
      </c>
      <c r="E802" s="39" t="s">
        <v>9</v>
      </c>
      <c r="F802" s="40">
        <v>0.121</v>
      </c>
      <c r="G802" s="86" t="e">
        <f>'BAHAN+UPAH'!#REF!</f>
        <v>#REF!</v>
      </c>
      <c r="H802" s="37" t="e">
        <f t="shared" si="1"/>
        <v>#REF!</v>
      </c>
    </row>
    <row r="803" spans="2:8">
      <c r="B803" s="8"/>
      <c r="C803" s="41"/>
      <c r="D803" s="42"/>
      <c r="E803" s="42"/>
      <c r="F803" s="43"/>
      <c r="G803" s="44"/>
      <c r="H803" s="45"/>
    </row>
    <row r="804" spans="2:8">
      <c r="B804" s="8"/>
      <c r="C804" s="18"/>
      <c r="D804" s="19"/>
      <c r="E804" s="19"/>
      <c r="F804" s="937" t="s">
        <v>12</v>
      </c>
      <c r="G804" s="942"/>
      <c r="H804" s="20" t="e">
        <f>SUM(H799:H803)</f>
        <v>#REF!</v>
      </c>
    </row>
    <row r="805" spans="2:8">
      <c r="B805" s="10" t="s">
        <v>13</v>
      </c>
      <c r="C805" s="46" t="s">
        <v>14</v>
      </c>
      <c r="D805" s="47"/>
      <c r="E805" s="47"/>
      <c r="F805" s="47"/>
      <c r="G805" s="47"/>
      <c r="H805" s="48"/>
    </row>
    <row r="806" spans="2:8">
      <c r="B806" s="10"/>
      <c r="C806" s="49" t="s">
        <v>195</v>
      </c>
      <c r="D806" s="50"/>
      <c r="E806" s="56" t="s">
        <v>85</v>
      </c>
      <c r="F806" s="52">
        <v>1</v>
      </c>
      <c r="G806" s="51"/>
      <c r="H806" s="37">
        <f t="shared" ref="H806" si="2">G806*F806</f>
        <v>0</v>
      </c>
    </row>
    <row r="807" spans="2:8">
      <c r="B807" s="10"/>
      <c r="C807" s="33"/>
      <c r="D807" s="34"/>
      <c r="E807" s="57"/>
      <c r="F807" s="34"/>
      <c r="G807" s="34"/>
      <c r="H807" s="37"/>
    </row>
    <row r="808" spans="2:8">
      <c r="B808" s="8"/>
      <c r="C808" s="53"/>
      <c r="D808" s="53"/>
      <c r="E808" s="103"/>
      <c r="F808" s="53"/>
      <c r="G808" s="53"/>
      <c r="H808" s="45"/>
    </row>
    <row r="809" spans="2:8">
      <c r="B809" s="8"/>
      <c r="C809" s="18"/>
      <c r="D809" s="19"/>
      <c r="E809" s="107"/>
      <c r="F809" s="937" t="s">
        <v>16</v>
      </c>
      <c r="G809" s="942"/>
      <c r="H809" s="20">
        <f>SUM(H805:H808)</f>
        <v>0</v>
      </c>
    </row>
    <row r="810" spans="2:8">
      <c r="B810" s="10" t="s">
        <v>17</v>
      </c>
      <c r="C810" s="46" t="s">
        <v>18</v>
      </c>
      <c r="D810" s="47"/>
      <c r="E810" s="286"/>
      <c r="F810" s="47"/>
      <c r="G810" s="47"/>
      <c r="H810" s="48"/>
    </row>
    <row r="811" spans="2:8">
      <c r="B811" s="10"/>
      <c r="C811" s="33"/>
      <c r="D811" s="34"/>
      <c r="E811" s="57"/>
      <c r="F811" s="34"/>
      <c r="G811" s="34"/>
      <c r="H811" s="37"/>
    </row>
    <row r="812" spans="2:8">
      <c r="B812" s="10"/>
      <c r="C812" s="106" t="s">
        <v>326</v>
      </c>
      <c r="D812" s="34"/>
      <c r="E812" s="57" t="s">
        <v>110</v>
      </c>
      <c r="F812" s="57">
        <v>8.9999999999999993E-3</v>
      </c>
      <c r="G812" s="34"/>
      <c r="H812" s="37"/>
    </row>
    <row r="813" spans="2:8">
      <c r="B813" s="8"/>
      <c r="C813" s="53"/>
      <c r="D813" s="53"/>
      <c r="E813" s="103"/>
      <c r="F813" s="53"/>
      <c r="G813" s="53"/>
      <c r="H813" s="45"/>
    </row>
    <row r="814" spans="2:8">
      <c r="B814" s="8"/>
      <c r="C814" s="18"/>
      <c r="D814" s="19"/>
      <c r="E814" s="19"/>
      <c r="F814" s="937" t="s">
        <v>19</v>
      </c>
      <c r="G814" s="942"/>
      <c r="H814" s="24">
        <f>SUM(H810:H813)</f>
        <v>0</v>
      </c>
    </row>
    <row r="815" spans="2:8">
      <c r="B815" s="25"/>
      <c r="C815" s="26"/>
      <c r="D815" s="26"/>
      <c r="E815" s="26"/>
      <c r="F815" s="26"/>
      <c r="G815" s="26"/>
      <c r="H815" s="24"/>
    </row>
    <row r="816" spans="2:8">
      <c r="B816" s="27" t="s">
        <v>20</v>
      </c>
      <c r="C816" s="943" t="s">
        <v>21</v>
      </c>
      <c r="D816" s="939"/>
      <c r="E816" s="939"/>
      <c r="F816" s="939"/>
      <c r="G816" s="940"/>
      <c r="H816" s="24" t="e">
        <f>H814+H809+H804</f>
        <v>#REF!</v>
      </c>
    </row>
    <row r="817" spans="1:8">
      <c r="B817" s="27" t="s">
        <v>22</v>
      </c>
      <c r="C817" s="943" t="s">
        <v>43</v>
      </c>
      <c r="D817" s="939"/>
      <c r="E817" s="940"/>
      <c r="F817" s="28">
        <v>0.05</v>
      </c>
      <c r="G817" s="29" t="s">
        <v>44</v>
      </c>
      <c r="H817" s="24" t="e">
        <f>H816*F817</f>
        <v>#REF!</v>
      </c>
    </row>
    <row r="818" spans="1:8">
      <c r="B818" s="27" t="s">
        <v>24</v>
      </c>
      <c r="C818" s="944" t="s">
        <v>45</v>
      </c>
      <c r="D818" s="937"/>
      <c r="E818" s="937"/>
      <c r="F818" s="937"/>
      <c r="G818" s="942"/>
      <c r="H818" s="20" t="e">
        <f>H817+H816</f>
        <v>#REF!</v>
      </c>
    </row>
    <row r="821" spans="1:8">
      <c r="A821" s="3" t="s">
        <v>440</v>
      </c>
      <c r="C821" s="3" t="s">
        <v>736</v>
      </c>
      <c r="D821" s="32"/>
      <c r="E821" s="32"/>
      <c r="F821" s="32"/>
      <c r="G821" s="32"/>
      <c r="H821" s="32"/>
    </row>
    <row r="822" spans="1:8" ht="31.5">
      <c r="B822" s="68" t="s">
        <v>0</v>
      </c>
      <c r="C822" s="68" t="s">
        <v>1</v>
      </c>
      <c r="D822" s="68" t="s">
        <v>2</v>
      </c>
      <c r="E822" s="68" t="s">
        <v>3</v>
      </c>
      <c r="F822" s="68" t="s">
        <v>4</v>
      </c>
      <c r="G822" s="69" t="s">
        <v>321</v>
      </c>
      <c r="H822" s="69" t="s">
        <v>322</v>
      </c>
    </row>
    <row r="823" spans="1:8">
      <c r="B823" s="5" t="s">
        <v>5</v>
      </c>
      <c r="C823" s="6" t="s">
        <v>6</v>
      </c>
      <c r="D823" s="7"/>
      <c r="E823" s="7"/>
      <c r="F823" s="7"/>
      <c r="G823" s="7"/>
      <c r="H823" s="7"/>
    </row>
    <row r="824" spans="1:8">
      <c r="B824" s="8"/>
      <c r="C824" s="33" t="s">
        <v>7</v>
      </c>
      <c r="D824" s="10" t="s">
        <v>8</v>
      </c>
      <c r="E824" s="35" t="s">
        <v>9</v>
      </c>
      <c r="F824" s="36">
        <v>4.3999999999999997E-2</v>
      </c>
      <c r="G824" s="86">
        <f>'BAHAN+UPAH'!$F$65</f>
        <v>85000</v>
      </c>
      <c r="H824" s="276">
        <f>G824*F824</f>
        <v>3740</v>
      </c>
    </row>
    <row r="825" spans="1:8">
      <c r="B825" s="8"/>
      <c r="C825" s="33" t="s">
        <v>107</v>
      </c>
      <c r="D825" s="10" t="s">
        <v>200</v>
      </c>
      <c r="E825" s="35" t="s">
        <v>9</v>
      </c>
      <c r="F825" s="36">
        <v>2.1999999999999999E-2</v>
      </c>
      <c r="G825" s="95" t="e">
        <f>'BAHAN+UPAH'!#REF!</f>
        <v>#REF!</v>
      </c>
      <c r="H825" s="276" t="e">
        <f>G825*F825</f>
        <v>#REF!</v>
      </c>
    </row>
    <row r="826" spans="1:8">
      <c r="B826" s="8"/>
      <c r="C826" s="38" t="s">
        <v>10</v>
      </c>
      <c r="D826" s="10" t="s">
        <v>25</v>
      </c>
      <c r="E826" s="39" t="s">
        <v>9</v>
      </c>
      <c r="F826" s="40">
        <v>4.0000000000000001E-3</v>
      </c>
      <c r="G826" s="87">
        <f>'BAHAN+UPAH'!$F$70</f>
        <v>140000</v>
      </c>
      <c r="H826" s="276">
        <f t="shared" ref="H826:H827" si="3">G826*F826</f>
        <v>560</v>
      </c>
    </row>
    <row r="827" spans="1:8">
      <c r="B827" s="8"/>
      <c r="C827" s="38" t="s">
        <v>121</v>
      </c>
      <c r="D827" s="10" t="s">
        <v>240</v>
      </c>
      <c r="E827" s="39" t="s">
        <v>9</v>
      </c>
      <c r="F827" s="40">
        <v>0.17100000000000001</v>
      </c>
      <c r="G827" s="86" t="e">
        <f>'BAHAN+UPAH'!#REF!</f>
        <v>#REF!</v>
      </c>
      <c r="H827" s="276" t="e">
        <f t="shared" si="3"/>
        <v>#REF!</v>
      </c>
    </row>
    <row r="828" spans="1:8">
      <c r="B828" s="8"/>
      <c r="C828" s="41"/>
      <c r="D828" s="42"/>
      <c r="E828" s="42"/>
      <c r="F828" s="43"/>
      <c r="G828" s="44"/>
      <c r="H828" s="284"/>
    </row>
    <row r="829" spans="1:8">
      <c r="B829" s="8"/>
      <c r="C829" s="18"/>
      <c r="D829" s="19"/>
      <c r="E829" s="19"/>
      <c r="F829" s="937" t="s">
        <v>12</v>
      </c>
      <c r="G829" s="942"/>
      <c r="H829" s="283" t="e">
        <f>SUM(H824:H828)</f>
        <v>#REF!</v>
      </c>
    </row>
    <row r="830" spans="1:8">
      <c r="B830" s="10" t="s">
        <v>13</v>
      </c>
      <c r="C830" s="46" t="s">
        <v>14</v>
      </c>
      <c r="D830" s="47"/>
      <c r="E830" s="47"/>
      <c r="F830" s="47"/>
      <c r="G830" s="47"/>
      <c r="H830" s="285"/>
    </row>
    <row r="831" spans="1:8">
      <c r="B831" s="10"/>
      <c r="C831" s="49" t="s">
        <v>194</v>
      </c>
      <c r="D831" s="50"/>
      <c r="E831" s="56" t="s">
        <v>85</v>
      </c>
      <c r="F831" s="52">
        <v>1</v>
      </c>
      <c r="G831" s="51"/>
      <c r="H831" s="276">
        <f t="shared" ref="H831" si="4">G831*F831</f>
        <v>0</v>
      </c>
    </row>
    <row r="832" spans="1:8">
      <c r="B832" s="10"/>
      <c r="C832" s="33"/>
      <c r="D832" s="34"/>
      <c r="E832" s="57"/>
      <c r="F832" s="34"/>
      <c r="G832" s="34"/>
      <c r="H832" s="276"/>
    </row>
    <row r="833" spans="1:8">
      <c r="B833" s="8"/>
      <c r="C833" s="53"/>
      <c r="D833" s="53"/>
      <c r="E833" s="103"/>
      <c r="F833" s="53"/>
      <c r="G833" s="53"/>
      <c r="H833" s="284"/>
    </row>
    <row r="834" spans="1:8">
      <c r="B834" s="8"/>
      <c r="C834" s="18"/>
      <c r="D834" s="19"/>
      <c r="E834" s="107"/>
      <c r="F834" s="937" t="s">
        <v>16</v>
      </c>
      <c r="G834" s="942"/>
      <c r="H834" s="283">
        <f>SUM(H830:H833)</f>
        <v>0</v>
      </c>
    </row>
    <row r="835" spans="1:8">
      <c r="B835" s="10" t="s">
        <v>17</v>
      </c>
      <c r="C835" s="46" t="s">
        <v>18</v>
      </c>
      <c r="D835" s="47"/>
      <c r="E835" s="286"/>
      <c r="F835" s="47"/>
      <c r="G835" s="47"/>
      <c r="H835" s="285"/>
    </row>
    <row r="836" spans="1:8">
      <c r="B836" s="10"/>
      <c r="C836" s="33"/>
      <c r="D836" s="34"/>
      <c r="E836" s="57"/>
      <c r="F836" s="34"/>
      <c r="G836" s="34"/>
      <c r="H836" s="276"/>
    </row>
    <row r="837" spans="1:8">
      <c r="B837" s="10"/>
      <c r="C837" s="106" t="s">
        <v>326</v>
      </c>
      <c r="D837" s="34"/>
      <c r="E837" s="57" t="s">
        <v>110</v>
      </c>
      <c r="F837" s="57">
        <v>1.7000000000000001E-2</v>
      </c>
      <c r="G837" s="34"/>
      <c r="H837" s="276"/>
    </row>
    <row r="838" spans="1:8">
      <c r="B838" s="8"/>
      <c r="C838" s="53"/>
      <c r="D838" s="53"/>
      <c r="E838" s="103"/>
      <c r="F838" s="53"/>
      <c r="G838" s="53"/>
      <c r="H838" s="284"/>
    </row>
    <row r="839" spans="1:8">
      <c r="B839" s="8"/>
      <c r="C839" s="18"/>
      <c r="D839" s="19"/>
      <c r="E839" s="19"/>
      <c r="F839" s="937" t="s">
        <v>19</v>
      </c>
      <c r="G839" s="942"/>
      <c r="H839" s="282">
        <f>SUM(H835:H838)</f>
        <v>0</v>
      </c>
    </row>
    <row r="840" spans="1:8">
      <c r="B840" s="25"/>
      <c r="C840" s="26"/>
      <c r="D840" s="26"/>
      <c r="E840" s="26"/>
      <c r="F840" s="26"/>
      <c r="G840" s="26"/>
      <c r="H840" s="282"/>
    </row>
    <row r="841" spans="1:8">
      <c r="B841" s="27" t="s">
        <v>20</v>
      </c>
      <c r="C841" s="943" t="s">
        <v>21</v>
      </c>
      <c r="D841" s="939"/>
      <c r="E841" s="939"/>
      <c r="F841" s="939"/>
      <c r="G841" s="940"/>
      <c r="H841" s="282" t="e">
        <f>H839+H834+H829</f>
        <v>#REF!</v>
      </c>
    </row>
    <row r="842" spans="1:8">
      <c r="B842" s="27" t="s">
        <v>22</v>
      </c>
      <c r="C842" s="943" t="s">
        <v>43</v>
      </c>
      <c r="D842" s="939"/>
      <c r="E842" s="940"/>
      <c r="F842" s="28">
        <v>0.05</v>
      </c>
      <c r="G842" s="29" t="s">
        <v>44</v>
      </c>
      <c r="H842" s="282" t="e">
        <f>H841*F842</f>
        <v>#REF!</v>
      </c>
    </row>
    <row r="843" spans="1:8">
      <c r="B843" s="27" t="s">
        <v>24</v>
      </c>
      <c r="C843" s="944" t="s">
        <v>45</v>
      </c>
      <c r="D843" s="937"/>
      <c r="E843" s="937"/>
      <c r="F843" s="937"/>
      <c r="G843" s="942"/>
      <c r="H843" s="283" t="e">
        <f>H842+H841</f>
        <v>#REF!</v>
      </c>
    </row>
    <row r="844" spans="1:8">
      <c r="B844" s="30"/>
      <c r="C844" s="315"/>
      <c r="D844" s="315"/>
      <c r="E844" s="315"/>
      <c r="F844" s="315"/>
      <c r="G844" s="315"/>
      <c r="H844" s="31"/>
    </row>
    <row r="845" spans="1:8">
      <c r="A845" s="67" t="s">
        <v>303</v>
      </c>
      <c r="C845" s="2" t="s">
        <v>737</v>
      </c>
      <c r="D845" s="32"/>
      <c r="E845" s="32"/>
      <c r="F845" s="32"/>
      <c r="G845" s="32"/>
      <c r="H845" s="32"/>
    </row>
    <row r="846" spans="1:8" ht="31.5">
      <c r="A846" s="66"/>
      <c r="B846" s="68" t="s">
        <v>0</v>
      </c>
      <c r="C846" s="68" t="s">
        <v>1</v>
      </c>
      <c r="D846" s="68" t="s">
        <v>2</v>
      </c>
      <c r="E846" s="68" t="s">
        <v>3</v>
      </c>
      <c r="F846" s="68" t="s">
        <v>4</v>
      </c>
      <c r="G846" s="69" t="s">
        <v>321</v>
      </c>
      <c r="H846" s="69" t="s">
        <v>322</v>
      </c>
    </row>
    <row r="847" spans="1:8">
      <c r="A847" s="66"/>
      <c r="B847" s="5" t="s">
        <v>5</v>
      </c>
      <c r="C847" s="6" t="s">
        <v>6</v>
      </c>
      <c r="D847" s="7"/>
      <c r="E847" s="7"/>
      <c r="F847" s="7"/>
      <c r="G847" s="7"/>
      <c r="H847" s="7"/>
    </row>
    <row r="848" spans="1:8">
      <c r="A848" s="66"/>
      <c r="B848" s="8"/>
      <c r="C848" s="9" t="s">
        <v>7</v>
      </c>
      <c r="D848" s="10" t="s">
        <v>8</v>
      </c>
      <c r="E848" s="10" t="s">
        <v>9</v>
      </c>
      <c r="F848" s="11">
        <v>1.9E-2</v>
      </c>
      <c r="G848" s="86">
        <f>'BAHAN+UPAH'!$F$65</f>
        <v>85000</v>
      </c>
      <c r="H848" s="95">
        <f>G848*F848</f>
        <v>1615</v>
      </c>
    </row>
    <row r="849" spans="1:8">
      <c r="A849" s="66"/>
      <c r="B849" s="8"/>
      <c r="C849" s="9" t="s">
        <v>107</v>
      </c>
      <c r="D849" s="10" t="s">
        <v>200</v>
      </c>
      <c r="E849" s="10" t="s">
        <v>9</v>
      </c>
      <c r="F849" s="11">
        <v>0.01</v>
      </c>
      <c r="G849" s="95" t="e">
        <f>'BAHAN+UPAH'!#REF!</f>
        <v>#REF!</v>
      </c>
      <c r="H849" s="95" t="e">
        <f>G849*F849</f>
        <v>#REF!</v>
      </c>
    </row>
    <row r="850" spans="1:8">
      <c r="A850" s="66"/>
      <c r="B850" s="8"/>
      <c r="C850" s="9" t="s">
        <v>10</v>
      </c>
      <c r="D850" s="10" t="s">
        <v>25</v>
      </c>
      <c r="E850" s="10" t="s">
        <v>9</v>
      </c>
      <c r="F850" s="11">
        <v>2E-3</v>
      </c>
      <c r="G850" s="87">
        <f>'BAHAN+UPAH'!$F$70</f>
        <v>140000</v>
      </c>
      <c r="H850" s="95">
        <f>G850*F850</f>
        <v>280</v>
      </c>
    </row>
    <row r="851" spans="1:8">
      <c r="A851" s="66"/>
      <c r="B851" s="8"/>
      <c r="C851" s="71"/>
      <c r="D851" s="14"/>
      <c r="E851" s="14"/>
      <c r="F851" s="15"/>
      <c r="G851" s="16"/>
      <c r="H851" s="96"/>
    </row>
    <row r="852" spans="1:8">
      <c r="A852" s="66"/>
      <c r="B852" s="8"/>
      <c r="C852" s="18"/>
      <c r="D852" s="19"/>
      <c r="E852" s="19"/>
      <c r="F852" s="937" t="s">
        <v>12</v>
      </c>
      <c r="G852" s="942"/>
      <c r="H852" s="283" t="e">
        <f>SUM(H848:H851)</f>
        <v>#REF!</v>
      </c>
    </row>
    <row r="853" spans="1:8">
      <c r="A853" s="66"/>
      <c r="B853" s="10" t="s">
        <v>13</v>
      </c>
      <c r="C853" s="6" t="s">
        <v>14</v>
      </c>
      <c r="D853" s="7"/>
      <c r="E853" s="7"/>
      <c r="F853" s="7"/>
      <c r="G853" s="7"/>
      <c r="H853" s="277"/>
    </row>
    <row r="854" spans="1:8">
      <c r="A854" s="66"/>
      <c r="B854" s="10"/>
      <c r="C854" s="9" t="s">
        <v>115</v>
      </c>
      <c r="D854" s="22"/>
      <c r="E854" s="8" t="s">
        <v>85</v>
      </c>
      <c r="F854" s="62">
        <v>1</v>
      </c>
      <c r="G854" s="13" t="e">
        <f>'BAHAN+UPAH'!#REF!</f>
        <v>#REF!</v>
      </c>
      <c r="H854" s="95" t="e">
        <f>G854*F854</f>
        <v>#REF!</v>
      </c>
    </row>
    <row r="855" spans="1:8">
      <c r="A855" s="66"/>
      <c r="B855" s="10"/>
      <c r="C855" s="9"/>
      <c r="D855" s="22"/>
      <c r="E855" s="8"/>
      <c r="F855" s="22"/>
      <c r="G855" s="22"/>
      <c r="H855" s="95"/>
    </row>
    <row r="856" spans="1:8">
      <c r="A856" s="66"/>
      <c r="B856" s="8"/>
      <c r="C856" s="23"/>
      <c r="D856" s="23"/>
      <c r="E856" s="25"/>
      <c r="F856" s="23"/>
      <c r="G856" s="23"/>
      <c r="H856" s="96"/>
    </row>
    <row r="857" spans="1:8">
      <c r="A857" s="66"/>
      <c r="B857" s="8"/>
      <c r="C857" s="18"/>
      <c r="D857" s="19"/>
      <c r="E857" s="107"/>
      <c r="F857" s="937" t="s">
        <v>16</v>
      </c>
      <c r="G857" s="942"/>
      <c r="H857" s="283" t="e">
        <f>SUM(H853:H856)</f>
        <v>#REF!</v>
      </c>
    </row>
    <row r="858" spans="1:8">
      <c r="A858" s="66"/>
      <c r="B858" s="10" t="s">
        <v>17</v>
      </c>
      <c r="C858" s="6" t="s">
        <v>18</v>
      </c>
      <c r="D858" s="7"/>
      <c r="E858" s="108"/>
      <c r="F858" s="7"/>
      <c r="G858" s="7"/>
      <c r="H858" s="277"/>
    </row>
    <row r="859" spans="1:8">
      <c r="A859" s="66"/>
      <c r="B859" s="105"/>
      <c r="C859" s="106" t="s">
        <v>327</v>
      </c>
      <c r="D859" s="75"/>
      <c r="E859" s="98" t="s">
        <v>110</v>
      </c>
      <c r="F859" s="98">
        <v>4.0000000000000001E-3</v>
      </c>
      <c r="G859" s="75"/>
      <c r="H859" s="95"/>
    </row>
    <row r="860" spans="1:8">
      <c r="A860" s="66"/>
      <c r="B860" s="8"/>
      <c r="C860" s="23"/>
      <c r="D860" s="23"/>
      <c r="E860" s="25"/>
      <c r="F860" s="23"/>
      <c r="G860" s="23"/>
      <c r="H860" s="96"/>
    </row>
    <row r="861" spans="1:8">
      <c r="A861" s="66"/>
      <c r="B861" s="8"/>
      <c r="C861" s="18"/>
      <c r="D861" s="19"/>
      <c r="E861" s="19"/>
      <c r="F861" s="937" t="s">
        <v>19</v>
      </c>
      <c r="G861" s="942"/>
      <c r="H861" s="282">
        <f>SUM(H858:H860)</f>
        <v>0</v>
      </c>
    </row>
    <row r="862" spans="1:8">
      <c r="A862" s="66"/>
      <c r="B862" s="25"/>
      <c r="C862" s="18"/>
      <c r="D862" s="19"/>
      <c r="E862" s="19"/>
      <c r="F862" s="19"/>
      <c r="G862" s="77"/>
      <c r="H862" s="282"/>
    </row>
    <row r="863" spans="1:8">
      <c r="A863" s="66"/>
      <c r="B863" s="27" t="s">
        <v>20</v>
      </c>
      <c r="C863" s="943" t="s">
        <v>21</v>
      </c>
      <c r="D863" s="939"/>
      <c r="E863" s="939"/>
      <c r="F863" s="939"/>
      <c r="G863" s="940"/>
      <c r="H863" s="282" t="e">
        <f>H861+H857+H852</f>
        <v>#REF!</v>
      </c>
    </row>
    <row r="864" spans="1:8">
      <c r="A864" s="66"/>
      <c r="B864" s="27" t="s">
        <v>22</v>
      </c>
      <c r="C864" s="943" t="s">
        <v>43</v>
      </c>
      <c r="D864" s="939"/>
      <c r="E864" s="940"/>
      <c r="F864" s="28">
        <v>0.05</v>
      </c>
      <c r="G864" s="29" t="s">
        <v>44</v>
      </c>
      <c r="H864" s="282" t="e">
        <f>H863*F864</f>
        <v>#REF!</v>
      </c>
    </row>
    <row r="865" spans="1:8">
      <c r="A865" s="66"/>
      <c r="B865" s="27" t="s">
        <v>24</v>
      </c>
      <c r="C865" s="944" t="s">
        <v>45</v>
      </c>
      <c r="D865" s="937"/>
      <c r="E865" s="937"/>
      <c r="F865" s="937"/>
      <c r="G865" s="942"/>
      <c r="H865" s="283" t="e">
        <f>H864+H863</f>
        <v>#REF!</v>
      </c>
    </row>
    <row r="866" spans="1:8">
      <c r="A866" s="66"/>
    </row>
    <row r="867" spans="1:8">
      <c r="A867" s="67" t="s">
        <v>305</v>
      </c>
      <c r="C867" s="2" t="s">
        <v>738</v>
      </c>
      <c r="D867" s="32"/>
      <c r="E867" s="32"/>
      <c r="F867" s="32"/>
      <c r="G867" s="32"/>
      <c r="H867" s="32"/>
    </row>
    <row r="868" spans="1:8" ht="31.5">
      <c r="A868" s="66"/>
      <c r="B868" s="68" t="s">
        <v>0</v>
      </c>
      <c r="C868" s="68" t="s">
        <v>1</v>
      </c>
      <c r="D868" s="68" t="s">
        <v>2</v>
      </c>
      <c r="E868" s="68" t="s">
        <v>3</v>
      </c>
      <c r="F868" s="68" t="s">
        <v>4</v>
      </c>
      <c r="G868" s="69" t="s">
        <v>321</v>
      </c>
      <c r="H868" s="69" t="s">
        <v>322</v>
      </c>
    </row>
    <row r="869" spans="1:8">
      <c r="A869" s="66"/>
      <c r="B869" s="5" t="s">
        <v>5</v>
      </c>
      <c r="C869" s="6" t="s">
        <v>6</v>
      </c>
      <c r="D869" s="7"/>
      <c r="E869" s="7"/>
      <c r="F869" s="7"/>
      <c r="G869" s="7"/>
      <c r="H869" s="7"/>
    </row>
    <row r="870" spans="1:8">
      <c r="A870" s="66"/>
      <c r="B870" s="8"/>
      <c r="C870" s="9" t="s">
        <v>7</v>
      </c>
      <c r="D870" s="10" t="s">
        <v>8</v>
      </c>
      <c r="E870" s="10" t="s">
        <v>9</v>
      </c>
      <c r="F870" s="11">
        <v>1.9E-2</v>
      </c>
      <c r="G870" s="86">
        <f>'BAHAN+UPAH'!$F$65</f>
        <v>85000</v>
      </c>
      <c r="H870" s="95">
        <f>G870*F870</f>
        <v>1615</v>
      </c>
    </row>
    <row r="871" spans="1:8">
      <c r="A871" s="66"/>
      <c r="B871" s="8"/>
      <c r="C871" s="9" t="s">
        <v>107</v>
      </c>
      <c r="D871" s="10" t="s">
        <v>200</v>
      </c>
      <c r="E871" s="10" t="s">
        <v>9</v>
      </c>
      <c r="F871" s="11">
        <v>0.01</v>
      </c>
      <c r="G871" s="95" t="e">
        <f>'BAHAN+UPAH'!#REF!</f>
        <v>#REF!</v>
      </c>
      <c r="H871" s="95" t="e">
        <f>G871*F871</f>
        <v>#REF!</v>
      </c>
    </row>
    <row r="872" spans="1:8">
      <c r="A872" s="66"/>
      <c r="B872" s="8"/>
      <c r="C872" s="9" t="s">
        <v>10</v>
      </c>
      <c r="D872" s="10" t="s">
        <v>25</v>
      </c>
      <c r="E872" s="10" t="s">
        <v>9</v>
      </c>
      <c r="F872" s="11">
        <v>2E-3</v>
      </c>
      <c r="G872" s="87">
        <f>'BAHAN+UPAH'!$F$70</f>
        <v>140000</v>
      </c>
      <c r="H872" s="95">
        <f>G872*F872</f>
        <v>280</v>
      </c>
    </row>
    <row r="873" spans="1:8">
      <c r="A873" s="66"/>
      <c r="B873" s="8"/>
      <c r="C873" s="71"/>
      <c r="D873" s="14"/>
      <c r="E873" s="14"/>
      <c r="F873" s="15"/>
      <c r="G873" s="16"/>
      <c r="H873" s="96"/>
    </row>
    <row r="874" spans="1:8">
      <c r="A874" s="66"/>
      <c r="B874" s="8"/>
      <c r="C874" s="18"/>
      <c r="D874" s="19"/>
      <c r="E874" s="19"/>
      <c r="F874" s="937" t="s">
        <v>12</v>
      </c>
      <c r="G874" s="942"/>
      <c r="H874" s="283" t="e">
        <f>SUM(H870:H873)</f>
        <v>#REF!</v>
      </c>
    </row>
    <row r="875" spans="1:8">
      <c r="A875" s="66"/>
      <c r="B875" s="10" t="s">
        <v>13</v>
      </c>
      <c r="C875" s="6" t="s">
        <v>14</v>
      </c>
      <c r="D875" s="7"/>
      <c r="E875" s="7"/>
      <c r="F875" s="7"/>
      <c r="G875" s="7"/>
      <c r="H875" s="277"/>
    </row>
    <row r="876" spans="1:8">
      <c r="A876" s="66"/>
      <c r="B876" s="10"/>
      <c r="C876" s="9" t="s">
        <v>115</v>
      </c>
      <c r="D876" s="22"/>
      <c r="E876" s="8" t="s">
        <v>85</v>
      </c>
      <c r="F876" s="62">
        <v>1</v>
      </c>
      <c r="G876" s="13" t="e">
        <f>'BAHAN+UPAH'!#REF!</f>
        <v>#REF!</v>
      </c>
      <c r="H876" s="95" t="e">
        <f>G876*F876</f>
        <v>#REF!</v>
      </c>
    </row>
    <row r="877" spans="1:8">
      <c r="A877" s="66"/>
      <c r="B877" s="10"/>
      <c r="C877" s="9"/>
      <c r="D877" s="22"/>
      <c r="E877" s="8"/>
      <c r="F877" s="22"/>
      <c r="G877" s="22"/>
      <c r="H877" s="95"/>
    </row>
    <row r="878" spans="1:8">
      <c r="A878" s="66"/>
      <c r="B878" s="8"/>
      <c r="C878" s="23"/>
      <c r="D878" s="23"/>
      <c r="E878" s="25"/>
      <c r="F878" s="23"/>
      <c r="G878" s="23"/>
      <c r="H878" s="96"/>
    </row>
    <row r="879" spans="1:8">
      <c r="A879" s="66"/>
      <c r="B879" s="8"/>
      <c r="C879" s="18"/>
      <c r="D879" s="19"/>
      <c r="E879" s="107"/>
      <c r="F879" s="937" t="s">
        <v>16</v>
      </c>
      <c r="G879" s="942"/>
      <c r="H879" s="283" t="e">
        <f>SUM(H875:H878)</f>
        <v>#REF!</v>
      </c>
    </row>
    <row r="880" spans="1:8">
      <c r="A880" s="66"/>
      <c r="B880" s="10" t="s">
        <v>17</v>
      </c>
      <c r="C880" s="6" t="s">
        <v>18</v>
      </c>
      <c r="D880" s="7"/>
      <c r="E880" s="108"/>
      <c r="F880" s="7"/>
      <c r="G880" s="7"/>
      <c r="H880" s="277"/>
    </row>
    <row r="881" spans="1:8">
      <c r="A881" s="66"/>
      <c r="B881" s="105"/>
      <c r="C881" s="106" t="s">
        <v>327</v>
      </c>
      <c r="D881" s="75"/>
      <c r="E881" s="98" t="s">
        <v>110</v>
      </c>
      <c r="F881" s="98">
        <v>4.0000000000000001E-3</v>
      </c>
      <c r="G881" s="75"/>
      <c r="H881" s="95"/>
    </row>
    <row r="882" spans="1:8">
      <c r="A882" s="66"/>
      <c r="B882" s="8"/>
      <c r="C882" s="23"/>
      <c r="D882" s="23"/>
      <c r="E882" s="23"/>
      <c r="F882" s="23"/>
      <c r="G882" s="23"/>
      <c r="H882" s="96"/>
    </row>
    <row r="883" spans="1:8">
      <c r="A883" s="66"/>
      <c r="B883" s="8"/>
      <c r="C883" s="18"/>
      <c r="D883" s="19"/>
      <c r="E883" s="19"/>
      <c r="F883" s="937" t="s">
        <v>19</v>
      </c>
      <c r="G883" s="942"/>
      <c r="H883" s="282">
        <f>SUM(H880:H882)</f>
        <v>0</v>
      </c>
    </row>
    <row r="884" spans="1:8">
      <c r="A884" s="66"/>
      <c r="B884" s="25"/>
      <c r="C884" s="18"/>
      <c r="D884" s="19"/>
      <c r="E884" s="19"/>
      <c r="F884" s="19"/>
      <c r="G884" s="77"/>
      <c r="H884" s="282"/>
    </row>
    <row r="885" spans="1:8">
      <c r="A885" s="66"/>
      <c r="B885" s="27" t="s">
        <v>20</v>
      </c>
      <c r="C885" s="943" t="s">
        <v>21</v>
      </c>
      <c r="D885" s="939"/>
      <c r="E885" s="939"/>
      <c r="F885" s="939"/>
      <c r="G885" s="940"/>
      <c r="H885" s="282" t="e">
        <f>H883+H879+H874</f>
        <v>#REF!</v>
      </c>
    </row>
    <row r="886" spans="1:8">
      <c r="A886" s="66"/>
      <c r="B886" s="27" t="s">
        <v>22</v>
      </c>
      <c r="C886" s="943" t="s">
        <v>43</v>
      </c>
      <c r="D886" s="939"/>
      <c r="E886" s="940"/>
      <c r="F886" s="28">
        <v>0.05</v>
      </c>
      <c r="G886" s="29" t="s">
        <v>44</v>
      </c>
      <c r="H886" s="282" t="e">
        <f>H885*F886</f>
        <v>#REF!</v>
      </c>
    </row>
    <row r="887" spans="1:8">
      <c r="A887" s="66"/>
      <c r="B887" s="27" t="s">
        <v>24</v>
      </c>
      <c r="C887" s="944" t="s">
        <v>45</v>
      </c>
      <c r="D887" s="937"/>
      <c r="E887" s="937"/>
      <c r="F887" s="937"/>
      <c r="G887" s="942"/>
      <c r="H887" s="283" t="e">
        <f>H886+H885</f>
        <v>#REF!</v>
      </c>
    </row>
    <row r="888" spans="1:8">
      <c r="A888" s="66"/>
    </row>
    <row r="889" spans="1:8">
      <c r="A889" s="66" t="s">
        <v>304</v>
      </c>
      <c r="C889" s="3" t="s">
        <v>739</v>
      </c>
      <c r="D889" s="32"/>
      <c r="E889" s="32"/>
      <c r="F889" s="32"/>
      <c r="G889" s="32"/>
      <c r="H889" s="32"/>
    </row>
    <row r="890" spans="1:8" ht="31.5">
      <c r="A890" s="66"/>
      <c r="B890" s="68" t="s">
        <v>0</v>
      </c>
      <c r="C890" s="68" t="s">
        <v>1</v>
      </c>
      <c r="D890" s="68" t="s">
        <v>2</v>
      </c>
      <c r="E890" s="68" t="s">
        <v>3</v>
      </c>
      <c r="F890" s="68" t="s">
        <v>4</v>
      </c>
      <c r="G890" s="69" t="s">
        <v>321</v>
      </c>
      <c r="H890" s="69" t="s">
        <v>322</v>
      </c>
    </row>
    <row r="891" spans="1:8">
      <c r="A891" s="66"/>
      <c r="B891" s="5" t="s">
        <v>5</v>
      </c>
      <c r="C891" s="6" t="s">
        <v>6</v>
      </c>
      <c r="D891" s="7"/>
      <c r="E891" s="7"/>
      <c r="F891" s="7"/>
      <c r="G891" s="7"/>
      <c r="H891" s="7"/>
    </row>
    <row r="892" spans="1:8">
      <c r="A892" s="66"/>
      <c r="B892" s="8"/>
      <c r="C892" s="9" t="s">
        <v>7</v>
      </c>
      <c r="D892" s="10" t="s">
        <v>8</v>
      </c>
      <c r="E892" s="10" t="s">
        <v>9</v>
      </c>
      <c r="F892" s="11">
        <v>5.8000000000000003E-2</v>
      </c>
      <c r="G892" s="86">
        <f>'BAHAN+UPAH'!$F$65</f>
        <v>85000</v>
      </c>
      <c r="H892" s="95">
        <f>G892*F892</f>
        <v>4930</v>
      </c>
    </row>
    <row r="893" spans="1:8">
      <c r="A893" s="66"/>
      <c r="B893" s="8"/>
      <c r="C893" s="9" t="s">
        <v>107</v>
      </c>
      <c r="D893" s="10" t="s">
        <v>200</v>
      </c>
      <c r="E893" s="10" t="s">
        <v>9</v>
      </c>
      <c r="F893" s="11">
        <v>2.9000000000000001E-2</v>
      </c>
      <c r="G893" s="95" t="e">
        <f>'BAHAN+UPAH'!#REF!</f>
        <v>#REF!</v>
      </c>
      <c r="H893" s="95" t="e">
        <f>G893*F893</f>
        <v>#REF!</v>
      </c>
    </row>
    <row r="894" spans="1:8">
      <c r="A894" s="66"/>
      <c r="B894" s="8"/>
      <c r="C894" s="9" t="s">
        <v>10</v>
      </c>
      <c r="D894" s="10" t="s">
        <v>25</v>
      </c>
      <c r="E894" s="10" t="s">
        <v>9</v>
      </c>
      <c r="F894" s="11">
        <v>6.0000000000000001E-3</v>
      </c>
      <c r="G894" s="87">
        <f>'BAHAN+UPAH'!$F$70</f>
        <v>140000</v>
      </c>
      <c r="H894" s="95">
        <f>G894*F894</f>
        <v>840</v>
      </c>
    </row>
    <row r="895" spans="1:8">
      <c r="A895" s="66"/>
      <c r="B895" s="8"/>
      <c r="C895" s="71"/>
      <c r="D895" s="14"/>
      <c r="E895" s="14"/>
      <c r="F895" s="15"/>
      <c r="G895" s="16"/>
      <c r="H895" s="96"/>
    </row>
    <row r="896" spans="1:8">
      <c r="A896" s="66"/>
      <c r="B896" s="8"/>
      <c r="C896" s="18"/>
      <c r="D896" s="19"/>
      <c r="E896" s="19"/>
      <c r="F896" s="937" t="s">
        <v>12</v>
      </c>
      <c r="G896" s="942"/>
      <c r="H896" s="283" t="e">
        <f>SUM(H892:H895)</f>
        <v>#REF!</v>
      </c>
    </row>
    <row r="897" spans="1:8">
      <c r="A897" s="66"/>
      <c r="B897" s="10" t="s">
        <v>13</v>
      </c>
      <c r="C897" s="6" t="s">
        <v>14</v>
      </c>
      <c r="D897" s="7"/>
      <c r="E897" s="108"/>
      <c r="F897" s="7"/>
      <c r="G897" s="7"/>
      <c r="H897" s="277"/>
    </row>
    <row r="898" spans="1:8">
      <c r="A898" s="66"/>
      <c r="B898" s="10"/>
      <c r="C898" s="9" t="s">
        <v>116</v>
      </c>
      <c r="D898" s="22"/>
      <c r="E898" s="8" t="s">
        <v>85</v>
      </c>
      <c r="F898" s="62">
        <v>1</v>
      </c>
      <c r="G898" s="13" t="e">
        <f>'BAHAN+UPAH'!#REF!</f>
        <v>#REF!</v>
      </c>
      <c r="H898" s="95" t="e">
        <f>G898*F898</f>
        <v>#REF!</v>
      </c>
    </row>
    <row r="899" spans="1:8">
      <c r="A899" s="66"/>
      <c r="B899" s="10"/>
      <c r="C899" s="9"/>
      <c r="D899" s="22"/>
      <c r="E899" s="8"/>
      <c r="F899" s="22"/>
      <c r="G899" s="22"/>
      <c r="H899" s="95"/>
    </row>
    <row r="900" spans="1:8">
      <c r="A900" s="66"/>
      <c r="B900" s="8"/>
      <c r="C900" s="23"/>
      <c r="D900" s="23"/>
      <c r="E900" s="25"/>
      <c r="F900" s="23"/>
      <c r="G900" s="23"/>
      <c r="H900" s="96"/>
    </row>
    <row r="901" spans="1:8">
      <c r="A901" s="66"/>
      <c r="B901" s="8"/>
      <c r="C901" s="18"/>
      <c r="D901" s="19"/>
      <c r="E901" s="107"/>
      <c r="F901" s="937" t="s">
        <v>16</v>
      </c>
      <c r="G901" s="942"/>
      <c r="H901" s="283" t="e">
        <f>SUM(H897:H900)</f>
        <v>#REF!</v>
      </c>
    </row>
    <row r="902" spans="1:8">
      <c r="A902" s="66"/>
      <c r="B902" s="10" t="s">
        <v>17</v>
      </c>
      <c r="C902" s="6" t="s">
        <v>18</v>
      </c>
      <c r="D902" s="7"/>
      <c r="E902" s="108"/>
      <c r="F902" s="7"/>
      <c r="G902" s="7"/>
      <c r="H902" s="277"/>
    </row>
    <row r="903" spans="1:8">
      <c r="A903" s="66"/>
      <c r="B903" s="105"/>
      <c r="C903" s="106" t="s">
        <v>327</v>
      </c>
      <c r="D903" s="75"/>
      <c r="E903" s="98" t="s">
        <v>110</v>
      </c>
      <c r="F903" s="98">
        <v>5.0000000000000001E-3</v>
      </c>
      <c r="G903" s="75"/>
      <c r="H903" s="95"/>
    </row>
    <row r="904" spans="1:8">
      <c r="A904" s="66"/>
      <c r="B904" s="8"/>
      <c r="C904" s="23"/>
      <c r="D904" s="23"/>
      <c r="E904" s="23"/>
      <c r="F904" s="23"/>
      <c r="G904" s="23"/>
      <c r="H904" s="96"/>
    </row>
    <row r="905" spans="1:8">
      <c r="A905" s="66"/>
      <c r="B905" s="8"/>
      <c r="C905" s="18"/>
      <c r="D905" s="19"/>
      <c r="E905" s="19"/>
      <c r="F905" s="937" t="s">
        <v>19</v>
      </c>
      <c r="G905" s="942"/>
      <c r="H905" s="282">
        <f>SUM(H902:H904)</f>
        <v>0</v>
      </c>
    </row>
    <row r="906" spans="1:8">
      <c r="A906" s="66"/>
      <c r="B906" s="25"/>
      <c r="C906" s="18"/>
      <c r="D906" s="19"/>
      <c r="E906" s="19"/>
      <c r="F906" s="19"/>
      <c r="G906" s="77"/>
      <c r="H906" s="282"/>
    </row>
    <row r="907" spans="1:8">
      <c r="A907" s="66"/>
      <c r="B907" s="27" t="s">
        <v>20</v>
      </c>
      <c r="C907" s="943" t="s">
        <v>21</v>
      </c>
      <c r="D907" s="939"/>
      <c r="E907" s="939"/>
      <c r="F907" s="939"/>
      <c r="G907" s="940"/>
      <c r="H907" s="282" t="e">
        <f>H905+H901+H896</f>
        <v>#REF!</v>
      </c>
    </row>
    <row r="908" spans="1:8">
      <c r="A908" s="66"/>
      <c r="B908" s="27" t="s">
        <v>22</v>
      </c>
      <c r="C908" s="943" t="s">
        <v>43</v>
      </c>
      <c r="D908" s="939"/>
      <c r="E908" s="940"/>
      <c r="F908" s="28">
        <v>0.05</v>
      </c>
      <c r="G908" s="29" t="s">
        <v>44</v>
      </c>
      <c r="H908" s="282" t="e">
        <f>H907*F908</f>
        <v>#REF!</v>
      </c>
    </row>
    <row r="909" spans="1:8">
      <c r="A909" s="66"/>
      <c r="B909" s="27" t="s">
        <v>24</v>
      </c>
      <c r="C909" s="944" t="s">
        <v>45</v>
      </c>
      <c r="D909" s="937"/>
      <c r="E909" s="937"/>
      <c r="F909" s="937"/>
      <c r="G909" s="942"/>
      <c r="H909" s="283" t="e">
        <f>H908+H907</f>
        <v>#REF!</v>
      </c>
    </row>
    <row r="910" spans="1:8">
      <c r="A910" s="66"/>
    </row>
    <row r="911" spans="1:8">
      <c r="B911" s="30"/>
      <c r="C911" s="315"/>
      <c r="D911" s="315"/>
      <c r="E911" s="315"/>
      <c r="F911" s="315"/>
      <c r="G911" s="315"/>
      <c r="H911" s="31"/>
    </row>
    <row r="912" spans="1:8">
      <c r="A912" s="66" t="s">
        <v>441</v>
      </c>
      <c r="C912" s="3" t="s">
        <v>740</v>
      </c>
      <c r="D912" s="32"/>
      <c r="E912" s="32"/>
      <c r="F912" s="32"/>
      <c r="G912" s="32"/>
      <c r="H912" s="32"/>
    </row>
    <row r="913" spans="1:8" ht="31.5">
      <c r="A913" s="66"/>
      <c r="B913" s="68" t="s">
        <v>0</v>
      </c>
      <c r="C913" s="68" t="s">
        <v>1</v>
      </c>
      <c r="D913" s="68" t="s">
        <v>2</v>
      </c>
      <c r="E913" s="68" t="s">
        <v>3</v>
      </c>
      <c r="F913" s="68" t="s">
        <v>4</v>
      </c>
      <c r="G913" s="69" t="s">
        <v>321</v>
      </c>
      <c r="H913" s="69" t="s">
        <v>322</v>
      </c>
    </row>
    <row r="914" spans="1:8">
      <c r="A914" s="66"/>
      <c r="B914" s="5" t="s">
        <v>5</v>
      </c>
      <c r="C914" s="6" t="s">
        <v>6</v>
      </c>
      <c r="D914" s="7"/>
      <c r="E914" s="7"/>
      <c r="F914" s="7"/>
      <c r="G914" s="7"/>
      <c r="H914" s="7"/>
    </row>
    <row r="915" spans="1:8">
      <c r="A915" s="66"/>
      <c r="B915" s="8"/>
      <c r="C915" s="9" t="s">
        <v>7</v>
      </c>
      <c r="D915" s="10" t="s">
        <v>8</v>
      </c>
      <c r="E915" s="10" t="s">
        <v>9</v>
      </c>
      <c r="F915" s="11">
        <v>0.13100000000000001</v>
      </c>
      <c r="G915" s="86">
        <f>'BAHAN+UPAH'!$F$65</f>
        <v>85000</v>
      </c>
      <c r="H915" s="13">
        <f>G915*F915</f>
        <v>11135</v>
      </c>
    </row>
    <row r="916" spans="1:8">
      <c r="A916" s="66"/>
      <c r="B916" s="8"/>
      <c r="C916" s="9" t="s">
        <v>107</v>
      </c>
      <c r="D916" s="10" t="s">
        <v>200</v>
      </c>
      <c r="E916" s="10" t="s">
        <v>9</v>
      </c>
      <c r="F916" s="11">
        <v>6.6000000000000003E-2</v>
      </c>
      <c r="G916" s="95" t="e">
        <f>'BAHAN+UPAH'!#REF!</f>
        <v>#REF!</v>
      </c>
      <c r="H916" s="13" t="e">
        <f>G916*F916</f>
        <v>#REF!</v>
      </c>
    </row>
    <row r="917" spans="1:8">
      <c r="A917" s="66"/>
      <c r="B917" s="8"/>
      <c r="C917" s="9" t="s">
        <v>10</v>
      </c>
      <c r="D917" s="10" t="s">
        <v>25</v>
      </c>
      <c r="E917" s="10" t="s">
        <v>9</v>
      </c>
      <c r="F917" s="11">
        <v>1.2999999999999999E-2</v>
      </c>
      <c r="G917" s="87">
        <f>'BAHAN+UPAH'!$F$70</f>
        <v>140000</v>
      </c>
      <c r="H917" s="13">
        <f>G917*F917</f>
        <v>1820</v>
      </c>
    </row>
    <row r="918" spans="1:8">
      <c r="A918" s="66"/>
      <c r="B918" s="8"/>
      <c r="C918" s="71"/>
      <c r="D918" s="14"/>
      <c r="E918" s="14"/>
      <c r="F918" s="15"/>
      <c r="G918" s="16"/>
      <c r="H918" s="17"/>
    </row>
    <row r="919" spans="1:8">
      <c r="A919" s="66"/>
      <c r="B919" s="8"/>
      <c r="C919" s="18"/>
      <c r="D919" s="19"/>
      <c r="E919" s="19"/>
      <c r="F919" s="937" t="s">
        <v>12</v>
      </c>
      <c r="G919" s="942"/>
      <c r="H919" s="20" t="e">
        <f>SUM(H915:H918)</f>
        <v>#REF!</v>
      </c>
    </row>
    <row r="920" spans="1:8">
      <c r="A920" s="66"/>
      <c r="B920" s="10" t="s">
        <v>13</v>
      </c>
      <c r="C920" s="6" t="s">
        <v>14</v>
      </c>
      <c r="D920" s="7"/>
      <c r="E920" s="7"/>
      <c r="F920" s="7"/>
      <c r="G920" s="7"/>
      <c r="H920" s="21"/>
    </row>
    <row r="921" spans="1:8">
      <c r="A921" s="66"/>
      <c r="B921" s="10"/>
      <c r="C921" s="9" t="s">
        <v>117</v>
      </c>
      <c r="D921" s="22"/>
      <c r="E921" s="8" t="s">
        <v>85</v>
      </c>
      <c r="F921" s="62">
        <v>1</v>
      </c>
      <c r="G921" s="13" t="e">
        <f>'BAHAN+UPAH'!#REF!</f>
        <v>#REF!</v>
      </c>
      <c r="H921" s="13" t="e">
        <f>G921*F921</f>
        <v>#REF!</v>
      </c>
    </row>
    <row r="922" spans="1:8">
      <c r="A922" s="66"/>
      <c r="B922" s="10"/>
      <c r="C922" s="9"/>
      <c r="D922" s="22"/>
      <c r="E922" s="8"/>
      <c r="F922" s="22"/>
      <c r="G922" s="22"/>
      <c r="H922" s="13"/>
    </row>
    <row r="923" spans="1:8">
      <c r="A923" s="66"/>
      <c r="B923" s="8"/>
      <c r="C923" s="23"/>
      <c r="D923" s="23"/>
      <c r="E923" s="25"/>
      <c r="F923" s="23"/>
      <c r="G923" s="23"/>
      <c r="H923" s="17"/>
    </row>
    <row r="924" spans="1:8">
      <c r="A924" s="66"/>
      <c r="B924" s="8"/>
      <c r="C924" s="18"/>
      <c r="D924" s="19"/>
      <c r="E924" s="107"/>
      <c r="F924" s="937" t="s">
        <v>16</v>
      </c>
      <c r="G924" s="942"/>
      <c r="H924" s="20" t="e">
        <f>SUM(H920:H923)</f>
        <v>#REF!</v>
      </c>
    </row>
    <row r="925" spans="1:8">
      <c r="A925" s="66"/>
      <c r="B925" s="10" t="s">
        <v>17</v>
      </c>
      <c r="C925" s="6" t="s">
        <v>18</v>
      </c>
      <c r="D925" s="7"/>
      <c r="E925" s="108"/>
      <c r="F925" s="7"/>
      <c r="G925" s="7"/>
      <c r="H925" s="21"/>
    </row>
    <row r="926" spans="1:8">
      <c r="A926" s="66"/>
      <c r="B926" s="105"/>
      <c r="C926" s="106" t="s">
        <v>327</v>
      </c>
      <c r="D926" s="75"/>
      <c r="E926" s="98" t="s">
        <v>110</v>
      </c>
      <c r="F926" s="98">
        <v>8.9999999999999993E-3</v>
      </c>
      <c r="G926" s="75"/>
      <c r="H926" s="13"/>
    </row>
    <row r="927" spans="1:8">
      <c r="A927" s="66"/>
      <c r="B927" s="8"/>
      <c r="C927" s="23"/>
      <c r="D927" s="23"/>
      <c r="E927" s="23"/>
      <c r="F927" s="23"/>
      <c r="G927" s="23"/>
      <c r="H927" s="17"/>
    </row>
    <row r="928" spans="1:8">
      <c r="A928" s="66"/>
      <c r="B928" s="8"/>
      <c r="C928" s="18"/>
      <c r="D928" s="19"/>
      <c r="E928" s="19"/>
      <c r="F928" s="937" t="s">
        <v>19</v>
      </c>
      <c r="G928" s="942"/>
      <c r="H928" s="24">
        <f>SUM(H925:H927)</f>
        <v>0</v>
      </c>
    </row>
    <row r="929" spans="1:8">
      <c r="A929" s="66"/>
      <c r="B929" s="25"/>
      <c r="C929" s="18"/>
      <c r="D929" s="19"/>
      <c r="E929" s="19"/>
      <c r="F929" s="19"/>
      <c r="G929" s="77"/>
      <c r="H929" s="24"/>
    </row>
    <row r="930" spans="1:8">
      <c r="A930" s="66"/>
      <c r="B930" s="27" t="s">
        <v>20</v>
      </c>
      <c r="C930" s="943" t="s">
        <v>21</v>
      </c>
      <c r="D930" s="939"/>
      <c r="E930" s="939"/>
      <c r="F930" s="939"/>
      <c r="G930" s="940"/>
      <c r="H930" s="24" t="e">
        <f>H928+H924+H919</f>
        <v>#REF!</v>
      </c>
    </row>
    <row r="931" spans="1:8">
      <c r="A931" s="66"/>
      <c r="B931" s="27" t="s">
        <v>22</v>
      </c>
      <c r="C931" s="943" t="s">
        <v>43</v>
      </c>
      <c r="D931" s="939"/>
      <c r="E931" s="940"/>
      <c r="F931" s="28">
        <v>0.05</v>
      </c>
      <c r="G931" s="29" t="s">
        <v>44</v>
      </c>
      <c r="H931" s="24" t="e">
        <f>H930*F931</f>
        <v>#REF!</v>
      </c>
    </row>
    <row r="932" spans="1:8">
      <c r="A932" s="66"/>
      <c r="B932" s="27" t="s">
        <v>24</v>
      </c>
      <c r="C932" s="944" t="s">
        <v>45</v>
      </c>
      <c r="D932" s="937"/>
      <c r="E932" s="937"/>
      <c r="F932" s="937"/>
      <c r="G932" s="942"/>
      <c r="H932" s="20" t="e">
        <f>H931+H930</f>
        <v>#REF!</v>
      </c>
    </row>
    <row r="933" spans="1:8">
      <c r="A933" s="66"/>
    </row>
    <row r="934" spans="1:8">
      <c r="A934" s="66" t="s">
        <v>442</v>
      </c>
      <c r="C934" s="3" t="s">
        <v>741</v>
      </c>
      <c r="D934" s="32"/>
      <c r="E934" s="32"/>
      <c r="F934" s="32"/>
      <c r="G934" s="32"/>
      <c r="H934" s="32"/>
    </row>
    <row r="935" spans="1:8" ht="31.5">
      <c r="A935" s="66"/>
      <c r="B935" s="68" t="s">
        <v>0</v>
      </c>
      <c r="C935" s="68" t="s">
        <v>1</v>
      </c>
      <c r="D935" s="68" t="s">
        <v>2</v>
      </c>
      <c r="E935" s="68" t="s">
        <v>3</v>
      </c>
      <c r="F935" s="68" t="s">
        <v>4</v>
      </c>
      <c r="G935" s="69" t="s">
        <v>321</v>
      </c>
      <c r="H935" s="69" t="s">
        <v>322</v>
      </c>
    </row>
    <row r="936" spans="1:8">
      <c r="A936" s="66"/>
      <c r="B936" s="5" t="s">
        <v>5</v>
      </c>
      <c r="C936" s="6" t="s">
        <v>6</v>
      </c>
      <c r="D936" s="7"/>
      <c r="E936" s="7"/>
      <c r="F936" s="7"/>
      <c r="G936" s="7"/>
      <c r="H936" s="7"/>
    </row>
    <row r="937" spans="1:8">
      <c r="A937" s="66"/>
      <c r="B937" s="8"/>
      <c r="C937" s="9" t="s">
        <v>7</v>
      </c>
      <c r="D937" s="10" t="s">
        <v>8</v>
      </c>
      <c r="E937" s="10" t="s">
        <v>9</v>
      </c>
      <c r="F937" s="11">
        <v>0.34</v>
      </c>
      <c r="G937" s="86">
        <f>'BAHAN+UPAH'!$F$65</f>
        <v>85000</v>
      </c>
      <c r="H937" s="13">
        <f>G937*F937</f>
        <v>28900.000000000004</v>
      </c>
    </row>
    <row r="938" spans="1:8">
      <c r="A938" s="66"/>
      <c r="B938" s="8"/>
      <c r="C938" s="9" t="s">
        <v>107</v>
      </c>
      <c r="D938" s="10" t="s">
        <v>200</v>
      </c>
      <c r="E938" s="10" t="s">
        <v>9</v>
      </c>
      <c r="F938" s="11">
        <v>0.17</v>
      </c>
      <c r="G938" s="95" t="e">
        <f>'BAHAN+UPAH'!#REF!</f>
        <v>#REF!</v>
      </c>
      <c r="H938" s="13" t="e">
        <f>G938*F938</f>
        <v>#REF!</v>
      </c>
    </row>
    <row r="939" spans="1:8">
      <c r="A939" s="66"/>
      <c r="B939" s="8"/>
      <c r="C939" s="9" t="s">
        <v>10</v>
      </c>
      <c r="D939" s="10" t="s">
        <v>25</v>
      </c>
      <c r="E939" s="10" t="s">
        <v>9</v>
      </c>
      <c r="F939" s="11">
        <v>3.4000000000000002E-2</v>
      </c>
      <c r="G939" s="87">
        <f>'BAHAN+UPAH'!$F$70</f>
        <v>140000</v>
      </c>
      <c r="H939" s="13">
        <f>G939*F939</f>
        <v>4760</v>
      </c>
    </row>
    <row r="940" spans="1:8">
      <c r="A940" s="66"/>
      <c r="B940" s="8"/>
      <c r="C940" s="71"/>
      <c r="D940" s="14"/>
      <c r="E940" s="14"/>
      <c r="F940" s="15"/>
      <c r="G940" s="16"/>
      <c r="H940" s="17"/>
    </row>
    <row r="941" spans="1:8">
      <c r="A941" s="66"/>
      <c r="B941" s="8"/>
      <c r="C941" s="18"/>
      <c r="D941" s="19"/>
      <c r="E941" s="19"/>
      <c r="F941" s="937" t="s">
        <v>12</v>
      </c>
      <c r="G941" s="942"/>
      <c r="H941" s="20" t="e">
        <f>SUM(H937:H940)</f>
        <v>#REF!</v>
      </c>
    </row>
    <row r="942" spans="1:8">
      <c r="A942" s="66"/>
      <c r="B942" s="10" t="s">
        <v>13</v>
      </c>
      <c r="C942" s="6" t="s">
        <v>14</v>
      </c>
      <c r="D942" s="7"/>
      <c r="E942" s="7"/>
      <c r="F942" s="7"/>
      <c r="G942" s="7"/>
      <c r="H942" s="21"/>
    </row>
    <row r="943" spans="1:8">
      <c r="A943" s="66"/>
      <c r="B943" s="10"/>
      <c r="C943" s="9" t="s">
        <v>118</v>
      </c>
      <c r="D943" s="22"/>
      <c r="E943" s="8" t="s">
        <v>85</v>
      </c>
      <c r="F943" s="62">
        <v>1</v>
      </c>
      <c r="G943" s="13" t="e">
        <f>'BAHAN+UPAH'!#REF!</f>
        <v>#REF!</v>
      </c>
      <c r="H943" s="13" t="e">
        <f>G943*F943</f>
        <v>#REF!</v>
      </c>
    </row>
    <row r="944" spans="1:8">
      <c r="A944" s="66"/>
      <c r="B944" s="10"/>
      <c r="C944" s="9"/>
      <c r="D944" s="22"/>
      <c r="E944" s="8"/>
      <c r="F944" s="22"/>
      <c r="G944" s="22"/>
      <c r="H944" s="13"/>
    </row>
    <row r="945" spans="1:8">
      <c r="A945" s="66"/>
      <c r="B945" s="8"/>
      <c r="C945" s="23"/>
      <c r="D945" s="23"/>
      <c r="E945" s="25"/>
      <c r="F945" s="23"/>
      <c r="G945" s="23"/>
      <c r="H945" s="17"/>
    </row>
    <row r="946" spans="1:8">
      <c r="A946" s="66"/>
      <c r="B946" s="8"/>
      <c r="C946" s="18"/>
      <c r="D946" s="19"/>
      <c r="E946" s="107"/>
      <c r="F946" s="937" t="s">
        <v>16</v>
      </c>
      <c r="G946" s="942"/>
      <c r="H946" s="20" t="e">
        <f>SUM(H942:H945)</f>
        <v>#REF!</v>
      </c>
    </row>
    <row r="947" spans="1:8">
      <c r="A947" s="66"/>
      <c r="B947" s="10" t="s">
        <v>17</v>
      </c>
      <c r="C947" s="6" t="s">
        <v>18</v>
      </c>
      <c r="D947" s="7"/>
      <c r="E947" s="108"/>
      <c r="F947" s="7"/>
      <c r="G947" s="7"/>
      <c r="H947" s="21"/>
    </row>
    <row r="948" spans="1:8">
      <c r="A948" s="66"/>
      <c r="B948" s="105"/>
      <c r="C948" s="106" t="s">
        <v>327</v>
      </c>
      <c r="D948" s="75"/>
      <c r="E948" s="98" t="s">
        <v>110</v>
      </c>
      <c r="F948" s="75">
        <v>1.7000000000000001E-2</v>
      </c>
      <c r="G948" s="75"/>
      <c r="H948" s="13"/>
    </row>
    <row r="949" spans="1:8">
      <c r="A949" s="66"/>
      <c r="B949" s="8"/>
      <c r="C949" s="23"/>
      <c r="D949" s="23"/>
      <c r="E949" s="25"/>
      <c r="F949" s="23"/>
      <c r="G949" s="23"/>
      <c r="H949" s="17"/>
    </row>
    <row r="950" spans="1:8">
      <c r="A950" s="66"/>
      <c r="B950" s="8"/>
      <c r="C950" s="18"/>
      <c r="D950" s="19"/>
      <c r="E950" s="19"/>
      <c r="F950" s="937" t="s">
        <v>19</v>
      </c>
      <c r="G950" s="942"/>
      <c r="H950" s="24">
        <f>SUM(H947:H949)</f>
        <v>0</v>
      </c>
    </row>
    <row r="951" spans="1:8">
      <c r="A951" s="66"/>
      <c r="B951" s="25"/>
      <c r="C951" s="18"/>
      <c r="D951" s="19"/>
      <c r="E951" s="19"/>
      <c r="F951" s="19"/>
      <c r="G951" s="77"/>
      <c r="H951" s="24"/>
    </row>
    <row r="952" spans="1:8">
      <c r="A952" s="66"/>
      <c r="B952" s="27" t="s">
        <v>20</v>
      </c>
      <c r="C952" s="943" t="s">
        <v>21</v>
      </c>
      <c r="D952" s="939"/>
      <c r="E952" s="939"/>
      <c r="F952" s="939"/>
      <c r="G952" s="940"/>
      <c r="H952" s="24" t="e">
        <f>H950+H946+H941</f>
        <v>#REF!</v>
      </c>
    </row>
    <row r="953" spans="1:8">
      <c r="A953" s="66"/>
      <c r="B953" s="27" t="s">
        <v>22</v>
      </c>
      <c r="C953" s="943" t="s">
        <v>43</v>
      </c>
      <c r="D953" s="939"/>
      <c r="E953" s="940"/>
      <c r="F953" s="28">
        <v>0.05</v>
      </c>
      <c r="G953" s="29" t="s">
        <v>44</v>
      </c>
      <c r="H953" s="24" t="e">
        <f>H952*F953</f>
        <v>#REF!</v>
      </c>
    </row>
    <row r="954" spans="1:8">
      <c r="A954" s="66"/>
      <c r="B954" s="27" t="s">
        <v>24</v>
      </c>
      <c r="C954" s="944" t="s">
        <v>45</v>
      </c>
      <c r="D954" s="937"/>
      <c r="E954" s="937"/>
      <c r="F954" s="937"/>
      <c r="G954" s="942"/>
      <c r="H954" s="20" t="e">
        <f>H953+H952</f>
        <v>#REF!</v>
      </c>
    </row>
    <row r="957" spans="1:8">
      <c r="B957" s="179" t="s">
        <v>336</v>
      </c>
      <c r="C957" s="180"/>
      <c r="D957" s="180"/>
      <c r="E957" s="180"/>
      <c r="F957" s="180"/>
      <c r="G957" s="180"/>
      <c r="H957" s="181"/>
    </row>
    <row r="958" spans="1:8">
      <c r="B958" s="179"/>
      <c r="C958" s="180"/>
      <c r="D958" s="180"/>
      <c r="E958" s="180"/>
      <c r="F958" s="180"/>
      <c r="G958" s="180"/>
      <c r="H958" s="181"/>
    </row>
    <row r="959" spans="1:8">
      <c r="A959" s="67" t="s">
        <v>307</v>
      </c>
      <c r="C959" s="2" t="s">
        <v>211</v>
      </c>
      <c r="D959" s="2"/>
      <c r="E959" s="2"/>
      <c r="F959" s="2"/>
      <c r="G959" s="2"/>
      <c r="H959" s="2"/>
    </row>
    <row r="960" spans="1:8" ht="31.5">
      <c r="A960" s="66"/>
      <c r="B960" s="68" t="s">
        <v>0</v>
      </c>
      <c r="C960" s="68" t="s">
        <v>1</v>
      </c>
      <c r="D960" s="68" t="s">
        <v>2</v>
      </c>
      <c r="E960" s="68" t="s">
        <v>3</v>
      </c>
      <c r="F960" s="68" t="s">
        <v>4</v>
      </c>
      <c r="G960" s="69" t="s">
        <v>321</v>
      </c>
      <c r="H960" s="69" t="s">
        <v>322</v>
      </c>
    </row>
    <row r="961" spans="1:8">
      <c r="A961" s="66"/>
      <c r="B961" s="5" t="s">
        <v>5</v>
      </c>
      <c r="C961" s="6" t="s">
        <v>6</v>
      </c>
      <c r="D961" s="7"/>
      <c r="E961" s="7"/>
      <c r="F961" s="7"/>
      <c r="G961" s="7"/>
      <c r="H961" s="7"/>
    </row>
    <row r="962" spans="1:8">
      <c r="A962" s="66"/>
      <c r="B962" s="22"/>
      <c r="C962" s="113" t="s">
        <v>7</v>
      </c>
      <c r="D962" s="10" t="s">
        <v>8</v>
      </c>
      <c r="E962" s="10" t="s">
        <v>9</v>
      </c>
      <c r="F962" s="11">
        <v>0.1</v>
      </c>
      <c r="G962" s="86">
        <f>'BAHAN+UPAH'!$F$65</f>
        <v>85000</v>
      </c>
      <c r="H962" s="70">
        <f>G962*F962</f>
        <v>8500</v>
      </c>
    </row>
    <row r="963" spans="1:8">
      <c r="A963" s="66"/>
      <c r="B963" s="22"/>
      <c r="C963" s="113" t="s">
        <v>133</v>
      </c>
      <c r="D963" s="10" t="s">
        <v>200</v>
      </c>
      <c r="E963" s="10" t="s">
        <v>9</v>
      </c>
      <c r="F963" s="11">
        <v>1.4999999999999999E-2</v>
      </c>
      <c r="G963" s="95" t="e">
        <f>'BAHAN+UPAH'!#REF!</f>
        <v>#REF!</v>
      </c>
      <c r="H963" s="70" t="e">
        <f>G963*F963</f>
        <v>#REF!</v>
      </c>
    </row>
    <row r="964" spans="1:8">
      <c r="A964" s="66"/>
      <c r="B964" s="22"/>
      <c r="C964" s="329" t="s">
        <v>10</v>
      </c>
      <c r="D964" s="81" t="s">
        <v>25</v>
      </c>
      <c r="E964" s="81" t="s">
        <v>9</v>
      </c>
      <c r="F964" s="328">
        <v>0.03</v>
      </c>
      <c r="G964" s="87">
        <f>'BAHAN+UPAH'!$F$70</f>
        <v>140000</v>
      </c>
      <c r="H964" s="70">
        <f>G964*F964</f>
        <v>4200</v>
      </c>
    </row>
    <row r="965" spans="1:8">
      <c r="A965" s="66"/>
      <c r="B965" s="22"/>
      <c r="C965" s="114"/>
      <c r="D965" s="14"/>
      <c r="E965" s="14"/>
      <c r="F965" s="15"/>
      <c r="G965" s="115"/>
      <c r="H965" s="72"/>
    </row>
    <row r="966" spans="1:8">
      <c r="A966" s="66"/>
      <c r="B966" s="22"/>
      <c r="C966" s="26"/>
      <c r="D966" s="26"/>
      <c r="E966" s="26"/>
      <c r="F966" s="945" t="s">
        <v>12</v>
      </c>
      <c r="G966" s="946"/>
      <c r="H966" s="73" t="e">
        <f>SUM(H962:H964)</f>
        <v>#REF!</v>
      </c>
    </row>
    <row r="967" spans="1:8">
      <c r="A967" s="66"/>
      <c r="B967" s="10" t="s">
        <v>13</v>
      </c>
      <c r="C967" s="6" t="s">
        <v>14</v>
      </c>
      <c r="D967" s="7"/>
      <c r="E967" s="7"/>
      <c r="F967" s="7"/>
      <c r="G967" s="7"/>
      <c r="H967" s="7"/>
    </row>
    <row r="968" spans="1:8">
      <c r="A968" s="66"/>
      <c r="B968" s="22"/>
      <c r="C968" s="113" t="s">
        <v>179</v>
      </c>
      <c r="D968" s="22"/>
      <c r="E968" s="10" t="s">
        <v>135</v>
      </c>
      <c r="F968" s="116">
        <v>1</v>
      </c>
      <c r="G968" s="12" t="e">
        <f>'BAHAN+UPAH'!#REF!</f>
        <v>#REF!</v>
      </c>
      <c r="H968" s="70" t="e">
        <f>G968*F968</f>
        <v>#REF!</v>
      </c>
    </row>
    <row r="969" spans="1:8">
      <c r="A969" s="66"/>
      <c r="B969" s="22"/>
      <c r="C969" s="113"/>
      <c r="D969" s="22"/>
      <c r="E969" s="10"/>
      <c r="F969" s="116"/>
      <c r="G969" s="12"/>
      <c r="H969" s="70"/>
    </row>
    <row r="970" spans="1:8">
      <c r="A970" s="66"/>
      <c r="B970" s="22"/>
      <c r="C970" s="117"/>
      <c r="D970" s="23"/>
      <c r="E970" s="14"/>
      <c r="F970" s="118"/>
      <c r="G970" s="16"/>
      <c r="H970" s="72"/>
    </row>
    <row r="971" spans="1:8">
      <c r="A971" s="66"/>
      <c r="B971" s="22"/>
      <c r="C971" s="26"/>
      <c r="D971" s="26"/>
      <c r="E971" s="26"/>
      <c r="F971" s="945" t="s">
        <v>16</v>
      </c>
      <c r="G971" s="946"/>
      <c r="H971" s="73" t="e">
        <f>SUM(H968:H970)</f>
        <v>#REF!</v>
      </c>
    </row>
    <row r="972" spans="1:8">
      <c r="A972" s="66"/>
      <c r="B972" s="10" t="s">
        <v>17</v>
      </c>
      <c r="C972" s="6" t="s">
        <v>18</v>
      </c>
      <c r="D972" s="7"/>
      <c r="E972" s="7"/>
      <c r="F972" s="7"/>
      <c r="G972" s="7"/>
      <c r="H972" s="7"/>
    </row>
    <row r="973" spans="1:8">
      <c r="A973" s="66"/>
      <c r="B973" s="10"/>
      <c r="C973" s="9"/>
      <c r="D973" s="22"/>
      <c r="E973" s="22"/>
      <c r="F973" s="22"/>
      <c r="G973" s="22"/>
      <c r="H973" s="22"/>
    </row>
    <row r="974" spans="1:8">
      <c r="A974" s="66"/>
      <c r="B974" s="22"/>
      <c r="C974" s="23"/>
      <c r="D974" s="23"/>
      <c r="E974" s="23"/>
      <c r="F974" s="23"/>
      <c r="G974" s="23"/>
      <c r="H974" s="23"/>
    </row>
    <row r="975" spans="1:8">
      <c r="A975" s="66"/>
      <c r="B975" s="22"/>
      <c r="C975" s="26"/>
      <c r="D975" s="26"/>
      <c r="E975" s="26"/>
      <c r="F975" s="947" t="s">
        <v>19</v>
      </c>
      <c r="G975" s="948"/>
      <c r="H975" s="26"/>
    </row>
    <row r="976" spans="1:8">
      <c r="A976" s="66"/>
      <c r="B976" s="23"/>
      <c r="C976" s="18"/>
      <c r="D976" s="19"/>
      <c r="E976" s="19"/>
      <c r="F976" s="19"/>
      <c r="G976" s="77"/>
      <c r="H976" s="26"/>
    </row>
    <row r="977" spans="1:8">
      <c r="A977" s="66"/>
      <c r="B977" s="27" t="s">
        <v>20</v>
      </c>
      <c r="C977" s="943" t="s">
        <v>21</v>
      </c>
      <c r="D977" s="939"/>
      <c r="E977" s="939"/>
      <c r="F977" s="939"/>
      <c r="G977" s="940"/>
      <c r="H977" s="78" t="e">
        <f>H975+H971+H966</f>
        <v>#REF!</v>
      </c>
    </row>
    <row r="978" spans="1:8">
      <c r="A978" s="66"/>
      <c r="B978" s="27" t="s">
        <v>22</v>
      </c>
      <c r="C978" s="949" t="s">
        <v>210</v>
      </c>
      <c r="D978" s="950"/>
      <c r="E978" s="951"/>
      <c r="F978" s="28">
        <v>0.05</v>
      </c>
      <c r="G978" s="29" t="s">
        <v>26</v>
      </c>
      <c r="H978" s="78" t="e">
        <f>H977*5%</f>
        <v>#REF!</v>
      </c>
    </row>
    <row r="979" spans="1:8">
      <c r="A979" s="66"/>
      <c r="B979" s="27" t="s">
        <v>24</v>
      </c>
      <c r="C979" s="943" t="s">
        <v>45</v>
      </c>
      <c r="D979" s="939"/>
      <c r="E979" s="939"/>
      <c r="F979" s="939"/>
      <c r="G979" s="940"/>
      <c r="H979" s="73" t="e">
        <f>H978+H977</f>
        <v>#REF!</v>
      </c>
    </row>
    <row r="980" spans="1:8">
      <c r="A980" s="66"/>
    </row>
    <row r="981" spans="1:8">
      <c r="A981" s="67" t="s">
        <v>306</v>
      </c>
      <c r="C981" s="2" t="s">
        <v>742</v>
      </c>
      <c r="D981" s="32"/>
      <c r="E981" s="32"/>
      <c r="F981" s="32"/>
      <c r="G981" s="32"/>
      <c r="H981" s="32"/>
    </row>
    <row r="982" spans="1:8" ht="31.5">
      <c r="A982" s="66"/>
      <c r="B982" s="68" t="s">
        <v>0</v>
      </c>
      <c r="C982" s="68" t="s">
        <v>1</v>
      </c>
      <c r="D982" s="68" t="s">
        <v>2</v>
      </c>
      <c r="E982" s="68" t="s">
        <v>3</v>
      </c>
      <c r="F982" s="68" t="s">
        <v>4</v>
      </c>
      <c r="G982" s="69" t="s">
        <v>321</v>
      </c>
      <c r="H982" s="69" t="s">
        <v>322</v>
      </c>
    </row>
    <row r="983" spans="1:8">
      <c r="A983" s="66"/>
      <c r="B983" s="5" t="s">
        <v>5</v>
      </c>
      <c r="C983" s="6" t="s">
        <v>6</v>
      </c>
      <c r="D983" s="7"/>
      <c r="E983" s="7"/>
      <c r="F983" s="7"/>
      <c r="G983" s="7"/>
      <c r="H983" s="7"/>
    </row>
    <row r="984" spans="1:8">
      <c r="A984" s="66"/>
      <c r="B984" s="8"/>
      <c r="C984" s="9" t="s">
        <v>7</v>
      </c>
      <c r="D984" s="10" t="s">
        <v>8</v>
      </c>
      <c r="E984" s="10" t="s">
        <v>9</v>
      </c>
      <c r="F984" s="11">
        <v>1.429</v>
      </c>
      <c r="G984" s="86">
        <f>'BAHAN+UPAH'!$F$65</f>
        <v>85000</v>
      </c>
      <c r="H984" s="13">
        <f>G984*F984</f>
        <v>121465</v>
      </c>
    </row>
    <row r="985" spans="1:8">
      <c r="A985" s="66"/>
      <c r="B985" s="8"/>
      <c r="C985" s="9" t="s">
        <v>107</v>
      </c>
      <c r="D985" s="10" t="s">
        <v>200</v>
      </c>
      <c r="E985" s="10" t="s">
        <v>9</v>
      </c>
      <c r="F985" s="11">
        <v>0.71499999999999997</v>
      </c>
      <c r="G985" s="95" t="e">
        <f>'BAHAN+UPAH'!#REF!</f>
        <v>#REF!</v>
      </c>
      <c r="H985" s="13" t="e">
        <f>G985*F985</f>
        <v>#REF!</v>
      </c>
    </row>
    <row r="986" spans="1:8">
      <c r="A986" s="66"/>
      <c r="B986" s="8"/>
      <c r="C986" s="100" t="s">
        <v>10</v>
      </c>
      <c r="D986" s="81" t="s">
        <v>25</v>
      </c>
      <c r="E986" s="81" t="s">
        <v>9</v>
      </c>
      <c r="F986" s="328">
        <v>0.14299999999999999</v>
      </c>
      <c r="G986" s="87">
        <f>'BAHAN+UPAH'!$F$70</f>
        <v>140000</v>
      </c>
      <c r="H986" s="13">
        <f>G986*F986</f>
        <v>20020</v>
      </c>
    </row>
    <row r="987" spans="1:8">
      <c r="A987" s="66"/>
      <c r="B987" s="8"/>
      <c r="C987" s="71"/>
      <c r="D987" s="14"/>
      <c r="E987" s="14"/>
      <c r="F987" s="15"/>
      <c r="G987" s="16"/>
      <c r="H987" s="17"/>
    </row>
    <row r="988" spans="1:8">
      <c r="A988" s="66"/>
      <c r="B988" s="8"/>
      <c r="C988" s="18"/>
      <c r="D988" s="19"/>
      <c r="E988" s="19"/>
      <c r="F988" s="937" t="s">
        <v>12</v>
      </c>
      <c r="G988" s="942"/>
      <c r="H988" s="20" t="e">
        <f>SUM(H984:H987)</f>
        <v>#REF!</v>
      </c>
    </row>
    <row r="989" spans="1:8">
      <c r="A989" s="66"/>
      <c r="B989" s="10" t="s">
        <v>13</v>
      </c>
      <c r="C989" s="6" t="s">
        <v>14</v>
      </c>
      <c r="D989" s="7"/>
      <c r="E989" s="108"/>
      <c r="F989" s="7"/>
      <c r="G989" s="7"/>
      <c r="H989" s="21"/>
    </row>
    <row r="990" spans="1:8">
      <c r="A990" s="66"/>
      <c r="B990" s="10"/>
      <c r="C990" s="9" t="s">
        <v>328</v>
      </c>
      <c r="D990" s="22"/>
      <c r="E990" s="8" t="s">
        <v>85</v>
      </c>
      <c r="F990" s="62">
        <v>1</v>
      </c>
      <c r="G990" s="13" t="e">
        <f>'BAHAN+UPAH'!#REF!</f>
        <v>#REF!</v>
      </c>
      <c r="H990" s="13" t="e">
        <f>G990*F990</f>
        <v>#REF!</v>
      </c>
    </row>
    <row r="991" spans="1:8">
      <c r="A991" s="66"/>
      <c r="B991" s="10"/>
      <c r="C991" s="9"/>
      <c r="D991" s="22"/>
      <c r="E991" s="8"/>
      <c r="F991" s="22"/>
      <c r="G991" s="22"/>
      <c r="H991" s="13"/>
    </row>
    <row r="992" spans="1:8">
      <c r="A992" s="66"/>
      <c r="B992" s="8"/>
      <c r="C992" s="23"/>
      <c r="D992" s="23"/>
      <c r="E992" s="25"/>
      <c r="F992" s="23"/>
      <c r="G992" s="23"/>
      <c r="H992" s="17"/>
    </row>
    <row r="993" spans="1:8">
      <c r="A993" s="66"/>
      <c r="B993" s="8"/>
      <c r="C993" s="18"/>
      <c r="D993" s="19"/>
      <c r="E993" s="107"/>
      <c r="F993" s="937" t="s">
        <v>16</v>
      </c>
      <c r="G993" s="942"/>
      <c r="H993" s="20" t="e">
        <f>SUM(H989:H992)</f>
        <v>#REF!</v>
      </c>
    </row>
    <row r="994" spans="1:8">
      <c r="A994" s="66"/>
      <c r="B994" s="10" t="s">
        <v>17</v>
      </c>
      <c r="C994" s="6" t="s">
        <v>18</v>
      </c>
      <c r="D994" s="7"/>
      <c r="E994" s="108"/>
      <c r="F994" s="7"/>
      <c r="G994" s="7"/>
      <c r="H994" s="21"/>
    </row>
    <row r="995" spans="1:8">
      <c r="A995" s="66"/>
      <c r="B995" s="10"/>
      <c r="C995" s="101" t="s">
        <v>126</v>
      </c>
      <c r="D995" s="22"/>
      <c r="E995" s="8" t="s">
        <v>110</v>
      </c>
      <c r="F995" s="8">
        <v>0.1</v>
      </c>
      <c r="G995" s="22"/>
      <c r="H995" s="13"/>
    </row>
    <row r="996" spans="1:8">
      <c r="A996" s="66"/>
      <c r="B996" s="8"/>
      <c r="C996" s="23"/>
      <c r="D996" s="23"/>
      <c r="E996" s="25"/>
      <c r="F996" s="23"/>
      <c r="G996" s="23"/>
      <c r="H996" s="17"/>
    </row>
    <row r="997" spans="1:8">
      <c r="A997" s="66"/>
      <c r="B997" s="8"/>
      <c r="C997" s="18"/>
      <c r="D997" s="19"/>
      <c r="E997" s="19"/>
      <c r="F997" s="937" t="s">
        <v>19</v>
      </c>
      <c r="G997" s="942"/>
      <c r="H997" s="24">
        <f>SUM(H994:H996)</f>
        <v>0</v>
      </c>
    </row>
    <row r="998" spans="1:8">
      <c r="A998" s="66"/>
      <c r="B998" s="25"/>
      <c r="C998" s="18"/>
      <c r="D998" s="19"/>
      <c r="E998" s="19"/>
      <c r="F998" s="19"/>
      <c r="G998" s="77"/>
      <c r="H998" s="24"/>
    </row>
    <row r="999" spans="1:8">
      <c r="A999" s="66"/>
      <c r="B999" s="27" t="s">
        <v>20</v>
      </c>
      <c r="C999" s="943" t="s">
        <v>21</v>
      </c>
      <c r="D999" s="939"/>
      <c r="E999" s="939"/>
      <c r="F999" s="939"/>
      <c r="G999" s="940"/>
      <c r="H999" s="24" t="e">
        <f>H997+H993+H988</f>
        <v>#REF!</v>
      </c>
    </row>
    <row r="1000" spans="1:8">
      <c r="A1000" s="66"/>
      <c r="B1000" s="27" t="s">
        <v>22</v>
      </c>
      <c r="C1000" s="943" t="s">
        <v>43</v>
      </c>
      <c r="D1000" s="939"/>
      <c r="E1000" s="940"/>
      <c r="F1000" s="28">
        <v>0.05</v>
      </c>
      <c r="G1000" s="29" t="s">
        <v>44</v>
      </c>
      <c r="H1000" s="24" t="e">
        <f>H999*F1000</f>
        <v>#REF!</v>
      </c>
    </row>
    <row r="1001" spans="1:8">
      <c r="A1001" s="66"/>
      <c r="B1001" s="27" t="s">
        <v>24</v>
      </c>
      <c r="C1001" s="944" t="s">
        <v>45</v>
      </c>
      <c r="D1001" s="937"/>
      <c r="E1001" s="937"/>
      <c r="F1001" s="937"/>
      <c r="G1001" s="942"/>
      <c r="H1001" s="20" t="e">
        <f>H1000+H999</f>
        <v>#REF!</v>
      </c>
    </row>
    <row r="1002" spans="1:8">
      <c r="A1002" s="66"/>
    </row>
    <row r="1003" spans="1:8">
      <c r="A1003" s="67" t="s">
        <v>422</v>
      </c>
      <c r="C1003" s="2" t="s">
        <v>743</v>
      </c>
      <c r="D1003" s="32"/>
      <c r="E1003" s="32"/>
      <c r="F1003" s="32"/>
      <c r="G1003" s="32"/>
      <c r="H1003" s="32"/>
    </row>
    <row r="1004" spans="1:8" ht="31.5">
      <c r="A1004" s="66"/>
      <c r="B1004" s="68" t="s">
        <v>0</v>
      </c>
      <c r="C1004" s="68" t="s">
        <v>1</v>
      </c>
      <c r="D1004" s="68" t="s">
        <v>2</v>
      </c>
      <c r="E1004" s="68" t="s">
        <v>3</v>
      </c>
      <c r="F1004" s="68" t="s">
        <v>4</v>
      </c>
      <c r="G1004" s="69" t="s">
        <v>321</v>
      </c>
      <c r="H1004" s="69" t="s">
        <v>322</v>
      </c>
    </row>
    <row r="1005" spans="1:8">
      <c r="A1005" s="66"/>
      <c r="B1005" s="5" t="s">
        <v>5</v>
      </c>
      <c r="C1005" s="6" t="s">
        <v>6</v>
      </c>
      <c r="D1005" s="7"/>
      <c r="E1005" s="7"/>
      <c r="F1005" s="7"/>
      <c r="G1005" s="7"/>
      <c r="H1005" s="7"/>
    </row>
    <row r="1006" spans="1:8">
      <c r="A1006" s="66"/>
      <c r="B1006" s="8"/>
      <c r="C1006" s="9" t="s">
        <v>7</v>
      </c>
      <c r="D1006" s="10" t="s">
        <v>8</v>
      </c>
      <c r="E1006" s="10" t="s">
        <v>9</v>
      </c>
      <c r="F1006" s="11">
        <v>1.429</v>
      </c>
      <c r="G1006" s="86">
        <f>'BAHAN+UPAH'!$F$65</f>
        <v>85000</v>
      </c>
      <c r="H1006" s="13">
        <f>G1006*F1006</f>
        <v>121465</v>
      </c>
    </row>
    <row r="1007" spans="1:8">
      <c r="A1007" s="66"/>
      <c r="B1007" s="8"/>
      <c r="C1007" s="9" t="s">
        <v>107</v>
      </c>
      <c r="D1007" s="10" t="s">
        <v>200</v>
      </c>
      <c r="E1007" s="10" t="s">
        <v>9</v>
      </c>
      <c r="F1007" s="11">
        <v>0.71499999999999997</v>
      </c>
      <c r="G1007" s="95" t="e">
        <f>'BAHAN+UPAH'!#REF!</f>
        <v>#REF!</v>
      </c>
      <c r="H1007" s="13" t="e">
        <f>G1007*F1007</f>
        <v>#REF!</v>
      </c>
    </row>
    <row r="1008" spans="1:8">
      <c r="A1008" s="66"/>
      <c r="B1008" s="8"/>
      <c r="C1008" s="100" t="s">
        <v>10</v>
      </c>
      <c r="D1008" s="81" t="s">
        <v>25</v>
      </c>
      <c r="E1008" s="81" t="s">
        <v>9</v>
      </c>
      <c r="F1008" s="328">
        <v>0.14299999999999999</v>
      </c>
      <c r="G1008" s="87">
        <f>'BAHAN+UPAH'!$F$70</f>
        <v>140000</v>
      </c>
      <c r="H1008" s="13">
        <f>G1008*F1008</f>
        <v>20020</v>
      </c>
    </row>
    <row r="1009" spans="1:8">
      <c r="A1009" s="66"/>
      <c r="B1009" s="8"/>
      <c r="C1009" s="71"/>
      <c r="D1009" s="14"/>
      <c r="E1009" s="14"/>
      <c r="F1009" s="15"/>
      <c r="G1009" s="16"/>
      <c r="H1009" s="17"/>
    </row>
    <row r="1010" spans="1:8">
      <c r="A1010" s="66"/>
      <c r="B1010" s="8"/>
      <c r="C1010" s="18"/>
      <c r="D1010" s="19"/>
      <c r="E1010" s="19"/>
      <c r="F1010" s="937" t="s">
        <v>12</v>
      </c>
      <c r="G1010" s="942"/>
      <c r="H1010" s="20" t="e">
        <f>SUM(H1006:H1009)</f>
        <v>#REF!</v>
      </c>
    </row>
    <row r="1011" spans="1:8">
      <c r="A1011" s="66"/>
      <c r="B1011" s="10" t="s">
        <v>13</v>
      </c>
      <c r="C1011" s="6" t="s">
        <v>14</v>
      </c>
      <c r="D1011" s="7"/>
      <c r="E1011" s="7"/>
      <c r="F1011" s="7"/>
      <c r="G1011" s="7"/>
      <c r="H1011" s="21"/>
    </row>
    <row r="1012" spans="1:8">
      <c r="A1012" s="66"/>
      <c r="B1012" s="10"/>
      <c r="C1012" s="9" t="s">
        <v>242</v>
      </c>
      <c r="D1012" s="22"/>
      <c r="E1012" s="8" t="s">
        <v>85</v>
      </c>
      <c r="F1012" s="62">
        <v>1</v>
      </c>
      <c r="G1012" s="13" t="e">
        <f>'BAHAN+UPAH'!#REF!</f>
        <v>#REF!</v>
      </c>
      <c r="H1012" s="13" t="e">
        <f>G1012*F1012</f>
        <v>#REF!</v>
      </c>
    </row>
    <row r="1013" spans="1:8">
      <c r="A1013" s="66"/>
      <c r="B1013" s="10"/>
      <c r="C1013" s="9"/>
      <c r="D1013" s="22"/>
      <c r="E1013" s="8"/>
      <c r="F1013" s="22"/>
      <c r="G1013" s="22"/>
      <c r="H1013" s="13"/>
    </row>
    <row r="1014" spans="1:8">
      <c r="A1014" s="66"/>
      <c r="B1014" s="8"/>
      <c r="C1014" s="23"/>
      <c r="D1014" s="23"/>
      <c r="E1014" s="25"/>
      <c r="F1014" s="23"/>
      <c r="G1014" s="23"/>
      <c r="H1014" s="17"/>
    </row>
    <row r="1015" spans="1:8">
      <c r="A1015" s="66"/>
      <c r="B1015" s="8"/>
      <c r="C1015" s="18"/>
      <c r="D1015" s="19"/>
      <c r="E1015" s="107"/>
      <c r="F1015" s="937" t="s">
        <v>16</v>
      </c>
      <c r="G1015" s="942"/>
      <c r="H1015" s="20" t="e">
        <f>SUM(H1011:H1014)</f>
        <v>#REF!</v>
      </c>
    </row>
    <row r="1016" spans="1:8">
      <c r="A1016" s="66"/>
      <c r="B1016" s="10" t="s">
        <v>17</v>
      </c>
      <c r="C1016" s="6" t="s">
        <v>18</v>
      </c>
      <c r="D1016" s="7"/>
      <c r="E1016" s="108"/>
      <c r="F1016" s="7"/>
      <c r="G1016" s="7"/>
      <c r="H1016" s="21"/>
    </row>
    <row r="1017" spans="1:8">
      <c r="A1017" s="66"/>
      <c r="B1017" s="10"/>
      <c r="C1017" s="101" t="s">
        <v>126</v>
      </c>
      <c r="D1017" s="22"/>
      <c r="E1017" s="8" t="s">
        <v>110</v>
      </c>
      <c r="F1017" s="8">
        <v>0.1</v>
      </c>
      <c r="G1017" s="22"/>
      <c r="H1017" s="13"/>
    </row>
    <row r="1018" spans="1:8">
      <c r="A1018" s="66"/>
      <c r="B1018" s="8"/>
      <c r="C1018" s="23"/>
      <c r="D1018" s="23"/>
      <c r="E1018" s="23"/>
      <c r="F1018" s="23"/>
      <c r="G1018" s="23"/>
      <c r="H1018" s="17"/>
    </row>
    <row r="1019" spans="1:8">
      <c r="A1019" s="66"/>
      <c r="B1019" s="8"/>
      <c r="C1019" s="18"/>
      <c r="D1019" s="19"/>
      <c r="E1019" s="19"/>
      <c r="F1019" s="937" t="s">
        <v>19</v>
      </c>
      <c r="G1019" s="942"/>
      <c r="H1019" s="24">
        <f>SUM(H1016:H1018)</f>
        <v>0</v>
      </c>
    </row>
    <row r="1020" spans="1:8">
      <c r="A1020" s="66"/>
      <c r="B1020" s="25"/>
      <c r="C1020" s="18"/>
      <c r="D1020" s="19"/>
      <c r="E1020" s="19"/>
      <c r="F1020" s="19"/>
      <c r="G1020" s="77"/>
      <c r="H1020" s="24"/>
    </row>
    <row r="1021" spans="1:8">
      <c r="A1021" s="66"/>
      <c r="B1021" s="27" t="s">
        <v>20</v>
      </c>
      <c r="C1021" s="943" t="s">
        <v>21</v>
      </c>
      <c r="D1021" s="939"/>
      <c r="E1021" s="939"/>
      <c r="F1021" s="939"/>
      <c r="G1021" s="940"/>
      <c r="H1021" s="24" t="e">
        <f>H1019+H1015+H1010</f>
        <v>#REF!</v>
      </c>
    </row>
    <row r="1022" spans="1:8">
      <c r="A1022" s="66"/>
      <c r="B1022" s="27" t="s">
        <v>22</v>
      </c>
      <c r="C1022" s="943" t="s">
        <v>43</v>
      </c>
      <c r="D1022" s="939"/>
      <c r="E1022" s="940"/>
      <c r="F1022" s="28">
        <v>0.05</v>
      </c>
      <c r="G1022" s="29" t="s">
        <v>44</v>
      </c>
      <c r="H1022" s="24" t="e">
        <f>H1021*F1022</f>
        <v>#REF!</v>
      </c>
    </row>
    <row r="1023" spans="1:8">
      <c r="A1023" s="66"/>
      <c r="B1023" s="27" t="s">
        <v>24</v>
      </c>
      <c r="C1023" s="944" t="s">
        <v>45</v>
      </c>
      <c r="D1023" s="937"/>
      <c r="E1023" s="937"/>
      <c r="F1023" s="937"/>
      <c r="G1023" s="942"/>
      <c r="H1023" s="20" t="e">
        <f>H1022+H1021</f>
        <v>#REF!</v>
      </c>
    </row>
    <row r="1024" spans="1:8">
      <c r="A1024" s="66"/>
      <c r="B1024" s="30"/>
      <c r="C1024" s="315"/>
      <c r="D1024" s="315"/>
      <c r="E1024" s="315"/>
      <c r="F1024" s="315"/>
      <c r="G1024" s="315"/>
      <c r="H1024" s="31"/>
    </row>
    <row r="1025" spans="1:8">
      <c r="A1025" s="3" t="s">
        <v>308</v>
      </c>
      <c r="C1025" s="2" t="s">
        <v>744</v>
      </c>
      <c r="D1025" s="32"/>
      <c r="E1025" s="32"/>
      <c r="F1025" s="32"/>
      <c r="G1025" s="32"/>
      <c r="H1025" s="32"/>
    </row>
    <row r="1026" spans="1:8" ht="31.5">
      <c r="B1026" s="68" t="s">
        <v>0</v>
      </c>
      <c r="C1026" s="68" t="s">
        <v>1</v>
      </c>
      <c r="D1026" s="68" t="s">
        <v>2</v>
      </c>
      <c r="E1026" s="68" t="s">
        <v>3</v>
      </c>
      <c r="F1026" s="68" t="s">
        <v>4</v>
      </c>
      <c r="G1026" s="69" t="s">
        <v>321</v>
      </c>
      <c r="H1026" s="69" t="s">
        <v>322</v>
      </c>
    </row>
    <row r="1027" spans="1:8">
      <c r="B1027" s="5" t="s">
        <v>5</v>
      </c>
      <c r="C1027" s="6" t="s">
        <v>6</v>
      </c>
      <c r="D1027" s="7"/>
      <c r="E1027" s="7"/>
      <c r="F1027" s="7"/>
      <c r="G1027" s="7"/>
      <c r="H1027" s="7"/>
    </row>
    <row r="1028" spans="1:8">
      <c r="B1028" s="8"/>
      <c r="C1028" s="33" t="s">
        <v>7</v>
      </c>
      <c r="D1028" s="10" t="s">
        <v>8</v>
      </c>
      <c r="E1028" s="35" t="s">
        <v>9</v>
      </c>
      <c r="F1028" s="36">
        <v>1.429</v>
      </c>
      <c r="G1028" s="86">
        <f>'BAHAN+UPAH'!$F$65</f>
        <v>85000</v>
      </c>
      <c r="H1028" s="37">
        <f>G1028*F1028</f>
        <v>121465</v>
      </c>
    </row>
    <row r="1029" spans="1:8">
      <c r="B1029" s="8"/>
      <c r="C1029" s="33" t="s">
        <v>107</v>
      </c>
      <c r="D1029" s="10" t="s">
        <v>200</v>
      </c>
      <c r="E1029" s="35" t="s">
        <v>9</v>
      </c>
      <c r="F1029" s="36">
        <v>0.71499999999999997</v>
      </c>
      <c r="G1029" s="95" t="e">
        <f>'BAHAN+UPAH'!#REF!</f>
        <v>#REF!</v>
      </c>
      <c r="H1029" s="37" t="e">
        <f>G1029*F1029</f>
        <v>#REF!</v>
      </c>
    </row>
    <row r="1030" spans="1:8">
      <c r="B1030" s="8"/>
      <c r="C1030" s="60" t="s">
        <v>10</v>
      </c>
      <c r="D1030" s="81" t="s">
        <v>25</v>
      </c>
      <c r="E1030" s="61" t="s">
        <v>9</v>
      </c>
      <c r="F1030" s="327">
        <v>0.14299999999999999</v>
      </c>
      <c r="G1030" s="87">
        <f>'BAHAN+UPAH'!$F$70</f>
        <v>140000</v>
      </c>
      <c r="H1030" s="37">
        <f>G1030*F1030</f>
        <v>20020</v>
      </c>
    </row>
    <row r="1031" spans="1:8">
      <c r="B1031" s="8"/>
      <c r="C1031" s="41"/>
      <c r="D1031" s="42"/>
      <c r="E1031" s="42"/>
      <c r="F1031" s="43"/>
      <c r="G1031" s="44"/>
      <c r="H1031" s="45"/>
    </row>
    <row r="1032" spans="1:8">
      <c r="B1032" s="8"/>
      <c r="C1032" s="18"/>
      <c r="D1032" s="19"/>
      <c r="E1032" s="19"/>
      <c r="F1032" s="937" t="s">
        <v>12</v>
      </c>
      <c r="G1032" s="942"/>
      <c r="H1032" s="20" t="e">
        <f>SUM(H1028:H1031)</f>
        <v>#REF!</v>
      </c>
    </row>
    <row r="1033" spans="1:8">
      <c r="B1033" s="10" t="s">
        <v>13</v>
      </c>
      <c r="C1033" s="46" t="s">
        <v>14</v>
      </c>
      <c r="D1033" s="47"/>
      <c r="E1033" s="47"/>
      <c r="F1033" s="47"/>
      <c r="G1033" s="47"/>
      <c r="H1033" s="48"/>
    </row>
    <row r="1034" spans="1:8">
      <c r="B1034" s="10"/>
      <c r="C1034" s="49" t="s">
        <v>123</v>
      </c>
      <c r="D1034" s="50"/>
      <c r="E1034" s="56" t="s">
        <v>85</v>
      </c>
      <c r="F1034" s="52">
        <v>1</v>
      </c>
      <c r="G1034" s="51" t="e">
        <f>'BAHAN+UPAH'!#REF!</f>
        <v>#REF!</v>
      </c>
      <c r="H1034" s="37" t="e">
        <f>G1034*F1034</f>
        <v>#REF!</v>
      </c>
    </row>
    <row r="1035" spans="1:8">
      <c r="B1035" s="10"/>
      <c r="C1035" s="33"/>
      <c r="D1035" s="34"/>
      <c r="E1035" s="57"/>
      <c r="F1035" s="34"/>
      <c r="G1035" s="34"/>
      <c r="H1035" s="37"/>
    </row>
    <row r="1036" spans="1:8">
      <c r="B1036" s="8"/>
      <c r="C1036" s="53"/>
      <c r="D1036" s="53"/>
      <c r="E1036" s="103"/>
      <c r="F1036" s="53"/>
      <c r="G1036" s="53"/>
      <c r="H1036" s="45"/>
    </row>
    <row r="1037" spans="1:8">
      <c r="B1037" s="8"/>
      <c r="C1037" s="18"/>
      <c r="D1037" s="19"/>
      <c r="E1037" s="107"/>
      <c r="F1037" s="937" t="s">
        <v>16</v>
      </c>
      <c r="G1037" s="942"/>
      <c r="H1037" s="20" t="e">
        <f>SUM(H1033:H1036)</f>
        <v>#REF!</v>
      </c>
    </row>
    <row r="1038" spans="1:8">
      <c r="B1038" s="10" t="s">
        <v>17</v>
      </c>
      <c r="C1038" s="46" t="s">
        <v>18</v>
      </c>
      <c r="D1038" s="47"/>
      <c r="E1038" s="286"/>
      <c r="F1038" s="47"/>
      <c r="G1038" s="47"/>
      <c r="H1038" s="48"/>
    </row>
    <row r="1039" spans="1:8">
      <c r="B1039" s="10"/>
      <c r="C1039" s="33"/>
      <c r="D1039" s="34"/>
      <c r="E1039" s="57"/>
      <c r="F1039" s="34"/>
      <c r="G1039" s="34"/>
      <c r="H1039" s="37"/>
    </row>
    <row r="1040" spans="1:8">
      <c r="B1040" s="10"/>
      <c r="C1040" s="33" t="s">
        <v>126</v>
      </c>
      <c r="D1040" s="34"/>
      <c r="E1040" s="57" t="s">
        <v>110</v>
      </c>
      <c r="F1040" s="57">
        <v>0.1</v>
      </c>
      <c r="G1040" s="34"/>
      <c r="H1040" s="37"/>
    </row>
    <row r="1041" spans="1:8">
      <c r="B1041" s="8"/>
      <c r="C1041" s="53"/>
      <c r="D1041" s="53"/>
      <c r="E1041" s="103"/>
      <c r="F1041" s="53"/>
      <c r="G1041" s="53"/>
      <c r="H1041" s="45"/>
    </row>
    <row r="1042" spans="1:8">
      <c r="B1042" s="8"/>
      <c r="C1042" s="18"/>
      <c r="D1042" s="19"/>
      <c r="E1042" s="19"/>
      <c r="F1042" s="937" t="s">
        <v>19</v>
      </c>
      <c r="G1042" s="942"/>
      <c r="H1042" s="24">
        <f>SUM(H1038:H1041)</f>
        <v>0</v>
      </c>
    </row>
    <row r="1043" spans="1:8">
      <c r="B1043" s="25"/>
      <c r="C1043" s="26"/>
      <c r="D1043" s="26"/>
      <c r="E1043" s="26"/>
      <c r="F1043" s="26"/>
      <c r="G1043" s="26"/>
      <c r="H1043" s="24"/>
    </row>
    <row r="1044" spans="1:8">
      <c r="B1044" s="27" t="s">
        <v>20</v>
      </c>
      <c r="C1044" s="943" t="s">
        <v>21</v>
      </c>
      <c r="D1044" s="939"/>
      <c r="E1044" s="939"/>
      <c r="F1044" s="939"/>
      <c r="G1044" s="940"/>
      <c r="H1044" s="24" t="e">
        <f>H1042+H1037+H1032</f>
        <v>#REF!</v>
      </c>
    </row>
    <row r="1045" spans="1:8">
      <c r="B1045" s="27" t="s">
        <v>22</v>
      </c>
      <c r="C1045" s="943" t="s">
        <v>43</v>
      </c>
      <c r="D1045" s="939"/>
      <c r="E1045" s="940"/>
      <c r="F1045" s="28">
        <v>0.05</v>
      </c>
      <c r="G1045" s="29" t="s">
        <v>44</v>
      </c>
      <c r="H1045" s="24" t="e">
        <f>H1044*F1045</f>
        <v>#REF!</v>
      </c>
    </row>
    <row r="1046" spans="1:8">
      <c r="B1046" s="27" t="s">
        <v>24</v>
      </c>
      <c r="C1046" s="944" t="s">
        <v>45</v>
      </c>
      <c r="D1046" s="937"/>
      <c r="E1046" s="937"/>
      <c r="F1046" s="937"/>
      <c r="G1046" s="942"/>
      <c r="H1046" s="20" t="e">
        <f>H1045+H1044</f>
        <v>#REF!</v>
      </c>
    </row>
    <row r="1049" spans="1:8">
      <c r="A1049" s="3" t="s">
        <v>443</v>
      </c>
      <c r="C1049" s="3" t="s">
        <v>745</v>
      </c>
      <c r="D1049" s="32"/>
      <c r="E1049" s="32"/>
      <c r="F1049" s="32"/>
      <c r="G1049" s="32"/>
      <c r="H1049" s="32"/>
    </row>
    <row r="1050" spans="1:8" ht="31.5">
      <c r="B1050" s="68" t="s">
        <v>0</v>
      </c>
      <c r="C1050" s="68" t="s">
        <v>1</v>
      </c>
      <c r="D1050" s="68" t="s">
        <v>2</v>
      </c>
      <c r="E1050" s="68" t="s">
        <v>3</v>
      </c>
      <c r="F1050" s="68" t="s">
        <v>4</v>
      </c>
      <c r="G1050" s="69" t="s">
        <v>321</v>
      </c>
      <c r="H1050" s="69" t="s">
        <v>322</v>
      </c>
    </row>
    <row r="1051" spans="1:8">
      <c r="B1051" s="5" t="s">
        <v>5</v>
      </c>
      <c r="C1051" s="6" t="s">
        <v>6</v>
      </c>
      <c r="D1051" s="7"/>
      <c r="E1051" s="7"/>
      <c r="F1051" s="7"/>
      <c r="G1051" s="7"/>
      <c r="H1051" s="7"/>
    </row>
    <row r="1052" spans="1:8">
      <c r="B1052" s="8"/>
      <c r="C1052" s="33" t="s">
        <v>7</v>
      </c>
      <c r="D1052" s="10" t="s">
        <v>8</v>
      </c>
      <c r="E1052" s="35" t="s">
        <v>9</v>
      </c>
      <c r="F1052" s="36">
        <v>1.714</v>
      </c>
      <c r="G1052" s="86">
        <f>'BAHAN+UPAH'!$F$65</f>
        <v>85000</v>
      </c>
      <c r="H1052" s="37">
        <f>G1052*F1052</f>
        <v>145690</v>
      </c>
    </row>
    <row r="1053" spans="1:8">
      <c r="B1053" s="8"/>
      <c r="C1053" s="33" t="s">
        <v>107</v>
      </c>
      <c r="D1053" s="10" t="s">
        <v>200</v>
      </c>
      <c r="E1053" s="35" t="s">
        <v>9</v>
      </c>
      <c r="F1053" s="36">
        <v>0.85699999999999998</v>
      </c>
      <c r="G1053" s="95" t="e">
        <f>'BAHAN+UPAH'!#REF!</f>
        <v>#REF!</v>
      </c>
      <c r="H1053" s="37" t="e">
        <f>G1053*F1053</f>
        <v>#REF!</v>
      </c>
    </row>
    <row r="1054" spans="1:8">
      <c r="B1054" s="8"/>
      <c r="C1054" s="60" t="s">
        <v>10</v>
      </c>
      <c r="D1054" s="81" t="s">
        <v>25</v>
      </c>
      <c r="E1054" s="61" t="s">
        <v>9</v>
      </c>
      <c r="F1054" s="327">
        <v>0.17100000000000001</v>
      </c>
      <c r="G1054" s="87">
        <f>'BAHAN+UPAH'!$F$70</f>
        <v>140000</v>
      </c>
      <c r="H1054" s="37">
        <f t="shared" ref="H1054" si="5">G1054*F1054</f>
        <v>23940.000000000004</v>
      </c>
    </row>
    <row r="1055" spans="1:8">
      <c r="B1055" s="8"/>
      <c r="C1055" s="41"/>
      <c r="D1055" s="42"/>
      <c r="E1055" s="42"/>
      <c r="F1055" s="43"/>
      <c r="G1055" s="44"/>
      <c r="H1055" s="45"/>
    </row>
    <row r="1056" spans="1:8">
      <c r="B1056" s="8"/>
      <c r="C1056" s="18"/>
      <c r="D1056" s="19"/>
      <c r="E1056" s="19"/>
      <c r="F1056" s="937" t="s">
        <v>12</v>
      </c>
      <c r="G1056" s="942"/>
      <c r="H1056" s="20" t="e">
        <f>SUM(H1052:H1055)</f>
        <v>#REF!</v>
      </c>
    </row>
    <row r="1057" spans="2:8">
      <c r="B1057" s="10" t="s">
        <v>13</v>
      </c>
      <c r="C1057" s="46" t="s">
        <v>14</v>
      </c>
      <c r="D1057" s="47"/>
      <c r="E1057" s="47"/>
      <c r="F1057" s="47"/>
      <c r="G1057" s="47"/>
      <c r="H1057" s="48"/>
    </row>
    <row r="1058" spans="2:8">
      <c r="B1058" s="10"/>
      <c r="C1058" s="49" t="s">
        <v>124</v>
      </c>
      <c r="D1058" s="50"/>
      <c r="E1058" s="56" t="s">
        <v>85</v>
      </c>
      <c r="F1058" s="52">
        <v>1</v>
      </c>
      <c r="G1058" s="51">
        <f>'[105]HARGA BAHAN'!F2835</f>
        <v>0</v>
      </c>
      <c r="H1058" s="37">
        <f t="shared" ref="H1058" si="6">G1058*F1058</f>
        <v>0</v>
      </c>
    </row>
    <row r="1059" spans="2:8">
      <c r="B1059" s="10"/>
      <c r="C1059" s="33"/>
      <c r="D1059" s="34"/>
      <c r="E1059" s="57"/>
      <c r="F1059" s="34"/>
      <c r="G1059" s="34"/>
      <c r="H1059" s="37"/>
    </row>
    <row r="1060" spans="2:8">
      <c r="B1060" s="8"/>
      <c r="C1060" s="53"/>
      <c r="D1060" s="53"/>
      <c r="E1060" s="103"/>
      <c r="F1060" s="53"/>
      <c r="G1060" s="53"/>
      <c r="H1060" s="45"/>
    </row>
    <row r="1061" spans="2:8">
      <c r="B1061" s="8"/>
      <c r="C1061" s="18"/>
      <c r="D1061" s="19"/>
      <c r="E1061" s="107"/>
      <c r="F1061" s="937" t="s">
        <v>16</v>
      </c>
      <c r="G1061" s="942"/>
      <c r="H1061" s="20">
        <f>SUM(H1057:H1060)</f>
        <v>0</v>
      </c>
    </row>
    <row r="1062" spans="2:8">
      <c r="B1062" s="10" t="s">
        <v>17</v>
      </c>
      <c r="C1062" s="46" t="s">
        <v>18</v>
      </c>
      <c r="D1062" s="47"/>
      <c r="E1062" s="286"/>
      <c r="F1062" s="47"/>
      <c r="G1062" s="47"/>
      <c r="H1062" s="48"/>
    </row>
    <row r="1063" spans="2:8">
      <c r="B1063" s="10"/>
      <c r="C1063" s="33"/>
      <c r="D1063" s="34"/>
      <c r="E1063" s="57"/>
      <c r="F1063" s="34"/>
      <c r="G1063" s="34"/>
      <c r="H1063" s="37"/>
    </row>
    <row r="1064" spans="2:8">
      <c r="B1064" s="10"/>
      <c r="C1064" s="33" t="s">
        <v>126</v>
      </c>
      <c r="D1064" s="34"/>
      <c r="E1064" s="57" t="s">
        <v>110</v>
      </c>
      <c r="F1064" s="57">
        <v>0.3</v>
      </c>
      <c r="G1064" s="34"/>
      <c r="H1064" s="37"/>
    </row>
    <row r="1065" spans="2:8">
      <c r="B1065" s="8"/>
      <c r="C1065" s="53"/>
      <c r="D1065" s="53"/>
      <c r="E1065" s="53"/>
      <c r="F1065" s="53"/>
      <c r="G1065" s="53"/>
      <c r="H1065" s="45"/>
    </row>
    <row r="1066" spans="2:8">
      <c r="B1066" s="8"/>
      <c r="C1066" s="18"/>
      <c r="D1066" s="19"/>
      <c r="E1066" s="19"/>
      <c r="F1066" s="937" t="s">
        <v>19</v>
      </c>
      <c r="G1066" s="942"/>
      <c r="H1066" s="24">
        <f>SUM(H1062:H1065)</f>
        <v>0</v>
      </c>
    </row>
    <row r="1067" spans="2:8">
      <c r="B1067" s="25"/>
      <c r="C1067" s="26"/>
      <c r="D1067" s="26"/>
      <c r="E1067" s="26"/>
      <c r="F1067" s="26"/>
      <c r="G1067" s="26"/>
      <c r="H1067" s="24"/>
    </row>
    <row r="1068" spans="2:8">
      <c r="B1068" s="27" t="s">
        <v>20</v>
      </c>
      <c r="C1068" s="943" t="s">
        <v>21</v>
      </c>
      <c r="D1068" s="939"/>
      <c r="E1068" s="939"/>
      <c r="F1068" s="939"/>
      <c r="G1068" s="940"/>
      <c r="H1068" s="24" t="e">
        <f>H1066+H1061+H1056</f>
        <v>#REF!</v>
      </c>
    </row>
    <row r="1069" spans="2:8">
      <c r="B1069" s="27" t="s">
        <v>22</v>
      </c>
      <c r="C1069" s="943" t="s">
        <v>43</v>
      </c>
      <c r="D1069" s="939"/>
      <c r="E1069" s="940"/>
      <c r="F1069" s="28">
        <v>0.05</v>
      </c>
      <c r="G1069" s="29" t="s">
        <v>44</v>
      </c>
      <c r="H1069" s="24" t="e">
        <f>H1068*F1069</f>
        <v>#REF!</v>
      </c>
    </row>
    <row r="1070" spans="2:8">
      <c r="B1070" s="27" t="s">
        <v>24</v>
      </c>
      <c r="C1070" s="944" t="s">
        <v>45</v>
      </c>
      <c r="D1070" s="937"/>
      <c r="E1070" s="937"/>
      <c r="F1070" s="937"/>
      <c r="G1070" s="942"/>
      <c r="H1070" s="20" t="e">
        <f>H1069+H1068</f>
        <v>#REF!</v>
      </c>
    </row>
    <row r="1074" spans="1:9">
      <c r="A1074" s="67" t="s">
        <v>309</v>
      </c>
      <c r="C1074" s="2" t="s">
        <v>241</v>
      </c>
      <c r="D1074" s="2"/>
      <c r="E1074" s="2"/>
      <c r="F1074" s="2"/>
      <c r="G1074" s="2"/>
      <c r="H1074" s="2"/>
    </row>
    <row r="1075" spans="1:9" ht="31.5">
      <c r="A1075" s="66"/>
      <c r="B1075" s="68" t="s">
        <v>0</v>
      </c>
      <c r="C1075" s="68" t="s">
        <v>1</v>
      </c>
      <c r="D1075" s="68" t="s">
        <v>2</v>
      </c>
      <c r="E1075" s="68" t="s">
        <v>3</v>
      </c>
      <c r="F1075" s="68" t="s">
        <v>4</v>
      </c>
      <c r="G1075" s="69" t="s">
        <v>321</v>
      </c>
      <c r="H1075" s="69" t="s">
        <v>322</v>
      </c>
    </row>
    <row r="1076" spans="1:9">
      <c r="A1076" s="66"/>
      <c r="B1076" s="5" t="s">
        <v>5</v>
      </c>
      <c r="C1076" s="6" t="s">
        <v>6</v>
      </c>
      <c r="D1076" s="7"/>
      <c r="E1076" s="7"/>
      <c r="F1076" s="7"/>
      <c r="G1076" s="7"/>
      <c r="H1076" s="136"/>
    </row>
    <row r="1077" spans="1:9">
      <c r="A1077" s="66"/>
      <c r="B1077" s="22"/>
      <c r="C1077" s="113" t="s">
        <v>7</v>
      </c>
      <c r="D1077" s="10" t="s">
        <v>8</v>
      </c>
      <c r="E1077" s="10" t="s">
        <v>9</v>
      </c>
      <c r="F1077" s="11">
        <v>0.1</v>
      </c>
      <c r="G1077" s="86">
        <f>'BAHAN+UPAH'!$F$65</f>
        <v>85000</v>
      </c>
      <c r="H1077" s="293">
        <f>G1077*F1077</f>
        <v>8500</v>
      </c>
    </row>
    <row r="1078" spans="1:9">
      <c r="A1078" s="66"/>
      <c r="B1078" s="22"/>
      <c r="C1078" s="113" t="s">
        <v>133</v>
      </c>
      <c r="D1078" s="10" t="s">
        <v>200</v>
      </c>
      <c r="E1078" s="10" t="s">
        <v>9</v>
      </c>
      <c r="F1078" s="11">
        <v>1.4999999999999999E-2</v>
      </c>
      <c r="G1078" s="95" t="e">
        <f>'BAHAN+UPAH'!#REF!</f>
        <v>#REF!</v>
      </c>
      <c r="H1078" s="293" t="e">
        <f>G1078*F1078</f>
        <v>#REF!</v>
      </c>
    </row>
    <row r="1079" spans="1:9">
      <c r="A1079" s="66"/>
      <c r="B1079" s="22"/>
      <c r="C1079" s="329" t="s">
        <v>10</v>
      </c>
      <c r="D1079" s="81" t="s">
        <v>25</v>
      </c>
      <c r="E1079" s="81" t="s">
        <v>9</v>
      </c>
      <c r="F1079" s="328">
        <v>0.03</v>
      </c>
      <c r="G1079" s="87">
        <f>'BAHAN+UPAH'!$F$70</f>
        <v>140000</v>
      </c>
      <c r="H1079" s="293">
        <f>G1079*F1079</f>
        <v>4200</v>
      </c>
      <c r="I1079" s="323"/>
    </row>
    <row r="1080" spans="1:9">
      <c r="A1080" s="66"/>
      <c r="B1080" s="22"/>
      <c r="C1080" s="114"/>
      <c r="D1080" s="14"/>
      <c r="E1080" s="14"/>
      <c r="F1080" s="15"/>
      <c r="G1080" s="115"/>
      <c r="H1080" s="294"/>
    </row>
    <row r="1081" spans="1:9">
      <c r="A1081" s="66"/>
      <c r="B1081" s="22"/>
      <c r="C1081" s="26"/>
      <c r="D1081" s="26"/>
      <c r="E1081" s="26"/>
      <c r="F1081" s="945" t="s">
        <v>12</v>
      </c>
      <c r="G1081" s="946"/>
      <c r="H1081" s="295" t="e">
        <f>SUM(H1077:H1079)</f>
        <v>#REF!</v>
      </c>
    </row>
    <row r="1082" spans="1:9">
      <c r="A1082" s="66"/>
      <c r="B1082" s="10" t="s">
        <v>13</v>
      </c>
      <c r="C1082" s="6" t="s">
        <v>14</v>
      </c>
      <c r="D1082" s="7"/>
      <c r="E1082" s="7"/>
      <c r="F1082" s="7"/>
      <c r="G1082" s="7"/>
      <c r="H1082" s="136"/>
    </row>
    <row r="1083" spans="1:9">
      <c r="A1083" s="66"/>
      <c r="B1083" s="22"/>
      <c r="C1083" s="113" t="s">
        <v>243</v>
      </c>
      <c r="D1083" s="22"/>
      <c r="E1083" s="10" t="s">
        <v>135</v>
      </c>
      <c r="F1083" s="116">
        <v>1</v>
      </c>
      <c r="G1083" s="12" t="e">
        <f>'BAHAN+UPAH'!#REF!</f>
        <v>#REF!</v>
      </c>
      <c r="H1083" s="293" t="e">
        <f>G1083*F1083</f>
        <v>#REF!</v>
      </c>
    </row>
    <row r="1084" spans="1:9">
      <c r="A1084" s="66"/>
      <c r="B1084" s="22"/>
      <c r="C1084" s="113"/>
      <c r="D1084" s="22"/>
      <c r="E1084" s="10"/>
      <c r="F1084" s="116"/>
      <c r="G1084" s="12"/>
      <c r="H1084" s="293"/>
    </row>
    <row r="1085" spans="1:9">
      <c r="A1085" s="66"/>
      <c r="B1085" s="22"/>
      <c r="C1085" s="117"/>
      <c r="D1085" s="23"/>
      <c r="E1085" s="14"/>
      <c r="F1085" s="118"/>
      <c r="G1085" s="16"/>
      <c r="H1085" s="294"/>
    </row>
    <row r="1086" spans="1:9">
      <c r="A1086" s="66"/>
      <c r="B1086" s="22"/>
      <c r="C1086" s="26"/>
      <c r="D1086" s="26"/>
      <c r="E1086" s="26"/>
      <c r="F1086" s="945" t="s">
        <v>16</v>
      </c>
      <c r="G1086" s="946"/>
      <c r="H1086" s="295" t="e">
        <f>SUM(H1083:H1085)</f>
        <v>#REF!</v>
      </c>
    </row>
    <row r="1087" spans="1:9">
      <c r="A1087" s="66"/>
      <c r="B1087" s="10" t="s">
        <v>17</v>
      </c>
      <c r="C1087" s="6" t="s">
        <v>18</v>
      </c>
      <c r="D1087" s="7"/>
      <c r="E1087" s="7"/>
      <c r="F1087" s="7"/>
      <c r="G1087" s="7"/>
      <c r="H1087" s="136"/>
    </row>
    <row r="1088" spans="1:9">
      <c r="A1088" s="66"/>
      <c r="B1088" s="10"/>
      <c r="C1088" s="9"/>
      <c r="D1088" s="22"/>
      <c r="E1088" s="22"/>
      <c r="F1088" s="22"/>
      <c r="G1088" s="22"/>
      <c r="H1088" s="287"/>
    </row>
    <row r="1089" spans="1:8">
      <c r="A1089" s="66"/>
      <c r="B1089" s="22"/>
      <c r="C1089" s="23"/>
      <c r="D1089" s="23"/>
      <c r="E1089" s="23"/>
      <c r="F1089" s="23"/>
      <c r="G1089" s="23"/>
      <c r="H1089" s="288"/>
    </row>
    <row r="1090" spans="1:8">
      <c r="A1090" s="66"/>
      <c r="B1090" s="22"/>
      <c r="C1090" s="26"/>
      <c r="D1090" s="26"/>
      <c r="E1090" s="26"/>
      <c r="F1090" s="947" t="s">
        <v>19</v>
      </c>
      <c r="G1090" s="948"/>
      <c r="H1090" s="296"/>
    </row>
    <row r="1091" spans="1:8">
      <c r="A1091" s="66"/>
      <c r="B1091" s="23"/>
      <c r="C1091" s="18"/>
      <c r="D1091" s="19"/>
      <c r="E1091" s="19"/>
      <c r="F1091" s="19"/>
      <c r="G1091" s="77"/>
      <c r="H1091" s="296"/>
    </row>
    <row r="1092" spans="1:8">
      <c r="A1092" s="66"/>
      <c r="B1092" s="27" t="s">
        <v>20</v>
      </c>
      <c r="C1092" s="943" t="s">
        <v>21</v>
      </c>
      <c r="D1092" s="939"/>
      <c r="E1092" s="939"/>
      <c r="F1092" s="939"/>
      <c r="G1092" s="940"/>
      <c r="H1092" s="297" t="e">
        <f>H1090+H1086+H1081</f>
        <v>#REF!</v>
      </c>
    </row>
    <row r="1093" spans="1:8">
      <c r="A1093" s="66"/>
      <c r="B1093" s="27" t="s">
        <v>22</v>
      </c>
      <c r="C1093" s="949" t="s">
        <v>210</v>
      </c>
      <c r="D1093" s="950"/>
      <c r="E1093" s="951"/>
      <c r="F1093" s="28">
        <v>0.05</v>
      </c>
      <c r="G1093" s="29" t="s">
        <v>26</v>
      </c>
      <c r="H1093" s="297" t="e">
        <f>H1092*5%</f>
        <v>#REF!</v>
      </c>
    </row>
    <row r="1094" spans="1:8">
      <c r="A1094" s="66"/>
      <c r="B1094" s="27" t="s">
        <v>24</v>
      </c>
      <c r="C1094" s="943" t="s">
        <v>45</v>
      </c>
      <c r="D1094" s="939"/>
      <c r="E1094" s="939"/>
      <c r="F1094" s="939"/>
      <c r="G1094" s="940"/>
      <c r="H1094" s="295" t="e">
        <f>H1093+H1092</f>
        <v>#REF!</v>
      </c>
    </row>
    <row r="1095" spans="1:8">
      <c r="A1095" s="66"/>
    </row>
    <row r="1096" spans="1:8">
      <c r="A1096" s="67"/>
      <c r="C1096" s="2"/>
      <c r="D1096" s="32"/>
      <c r="E1096" s="32"/>
      <c r="F1096" s="32"/>
      <c r="G1096" s="32"/>
      <c r="H1096" s="32"/>
    </row>
    <row r="1097" spans="1:8">
      <c r="A1097" s="67" t="s">
        <v>310</v>
      </c>
      <c r="C1097" s="2" t="s">
        <v>329</v>
      </c>
      <c r="D1097" s="32"/>
      <c r="E1097" s="32"/>
      <c r="F1097" s="32"/>
      <c r="G1097" s="32"/>
      <c r="H1097" s="32"/>
    </row>
    <row r="1098" spans="1:8" ht="31.5">
      <c r="A1098" s="66"/>
      <c r="B1098" s="68" t="s">
        <v>0</v>
      </c>
      <c r="C1098" s="68" t="s">
        <v>1</v>
      </c>
      <c r="D1098" s="68" t="s">
        <v>2</v>
      </c>
      <c r="E1098" s="68" t="s">
        <v>3</v>
      </c>
      <c r="F1098" s="68" t="s">
        <v>4</v>
      </c>
      <c r="G1098" s="69" t="s">
        <v>321</v>
      </c>
      <c r="H1098" s="69" t="s">
        <v>322</v>
      </c>
    </row>
    <row r="1099" spans="1:8">
      <c r="A1099" s="66"/>
      <c r="B1099" s="5" t="s">
        <v>5</v>
      </c>
      <c r="C1099" s="6" t="s">
        <v>6</v>
      </c>
      <c r="D1099" s="7"/>
      <c r="E1099" s="7"/>
      <c r="F1099" s="7"/>
      <c r="G1099" s="7"/>
      <c r="H1099" s="136"/>
    </row>
    <row r="1100" spans="1:8">
      <c r="A1100" s="66"/>
      <c r="B1100" s="8"/>
      <c r="C1100" s="9" t="s">
        <v>7</v>
      </c>
      <c r="D1100" s="10" t="s">
        <v>8</v>
      </c>
      <c r="E1100" s="10" t="s">
        <v>9</v>
      </c>
      <c r="F1100" s="11">
        <v>1.429</v>
      </c>
      <c r="G1100" s="86">
        <f>'BAHAN+UPAH'!$F$65</f>
        <v>85000</v>
      </c>
      <c r="H1100" s="95">
        <f>G1100*F1100</f>
        <v>121465</v>
      </c>
    </row>
    <row r="1101" spans="1:8">
      <c r="A1101" s="66"/>
      <c r="B1101" s="8"/>
      <c r="C1101" s="9" t="s">
        <v>107</v>
      </c>
      <c r="D1101" s="10" t="s">
        <v>200</v>
      </c>
      <c r="E1101" s="10" t="s">
        <v>9</v>
      </c>
      <c r="F1101" s="11">
        <v>0.71499999999999997</v>
      </c>
      <c r="G1101" s="95" t="e">
        <f>'BAHAN+UPAH'!#REF!</f>
        <v>#REF!</v>
      </c>
      <c r="H1101" s="95" t="e">
        <f>G1101*F1101</f>
        <v>#REF!</v>
      </c>
    </row>
    <row r="1102" spans="1:8">
      <c r="A1102" s="66"/>
      <c r="B1102" s="8"/>
      <c r="C1102" s="100" t="s">
        <v>10</v>
      </c>
      <c r="D1102" s="81" t="s">
        <v>25</v>
      </c>
      <c r="E1102" s="81" t="s">
        <v>9</v>
      </c>
      <c r="F1102" s="328">
        <v>0.14299999999999999</v>
      </c>
      <c r="G1102" s="87">
        <f>'BAHAN+UPAH'!$F$70</f>
        <v>140000</v>
      </c>
      <c r="H1102" s="95">
        <f>G1102*F1102</f>
        <v>20020</v>
      </c>
    </row>
    <row r="1103" spans="1:8">
      <c r="A1103" s="66"/>
      <c r="B1103" s="8"/>
      <c r="C1103" s="71"/>
      <c r="D1103" s="14"/>
      <c r="E1103" s="14"/>
      <c r="F1103" s="15"/>
      <c r="G1103" s="16"/>
      <c r="H1103" s="96"/>
    </row>
    <row r="1104" spans="1:8">
      <c r="A1104" s="66"/>
      <c r="B1104" s="8"/>
      <c r="C1104" s="18"/>
      <c r="D1104" s="19"/>
      <c r="E1104" s="19"/>
      <c r="F1104" s="937" t="s">
        <v>12</v>
      </c>
      <c r="G1104" s="942"/>
      <c r="H1104" s="283" t="e">
        <f>SUM(H1100:H1103)</f>
        <v>#REF!</v>
      </c>
    </row>
    <row r="1105" spans="1:8">
      <c r="A1105" s="66"/>
      <c r="B1105" s="10" t="s">
        <v>13</v>
      </c>
      <c r="C1105" s="6" t="s">
        <v>14</v>
      </c>
      <c r="D1105" s="7"/>
      <c r="E1105" s="7"/>
      <c r="F1105" s="7"/>
      <c r="G1105" s="7"/>
      <c r="H1105" s="277"/>
    </row>
    <row r="1106" spans="1:8">
      <c r="A1106" s="66"/>
      <c r="B1106" s="10"/>
      <c r="C1106" s="9" t="s">
        <v>328</v>
      </c>
      <c r="D1106" s="22"/>
      <c r="E1106" s="8" t="s">
        <v>85</v>
      </c>
      <c r="F1106" s="62">
        <v>1</v>
      </c>
      <c r="G1106" s="13" t="e">
        <f>'BAHAN+UPAH'!#REF!</f>
        <v>#REF!</v>
      </c>
      <c r="H1106" s="95" t="e">
        <f>G1106*F1106</f>
        <v>#REF!</v>
      </c>
    </row>
    <row r="1107" spans="1:8">
      <c r="A1107" s="66"/>
      <c r="B1107" s="10"/>
      <c r="C1107" s="9"/>
      <c r="D1107" s="22"/>
      <c r="E1107" s="8"/>
      <c r="F1107" s="22"/>
      <c r="G1107" s="22"/>
      <c r="H1107" s="95"/>
    </row>
    <row r="1108" spans="1:8">
      <c r="A1108" s="66"/>
      <c r="B1108" s="8"/>
      <c r="C1108" s="23"/>
      <c r="D1108" s="23"/>
      <c r="E1108" s="25"/>
      <c r="F1108" s="23"/>
      <c r="G1108" s="23"/>
      <c r="H1108" s="96"/>
    </row>
    <row r="1109" spans="1:8">
      <c r="A1109" s="66"/>
      <c r="B1109" s="8"/>
      <c r="C1109" s="18"/>
      <c r="D1109" s="19"/>
      <c r="E1109" s="107"/>
      <c r="F1109" s="937" t="s">
        <v>16</v>
      </c>
      <c r="G1109" s="942"/>
      <c r="H1109" s="283" t="e">
        <f>SUM(H1105:H1108)</f>
        <v>#REF!</v>
      </c>
    </row>
    <row r="1110" spans="1:8">
      <c r="A1110" s="66"/>
      <c r="B1110" s="10" t="s">
        <v>17</v>
      </c>
      <c r="C1110" s="6" t="s">
        <v>18</v>
      </c>
      <c r="D1110" s="7"/>
      <c r="E1110" s="108"/>
      <c r="F1110" s="7"/>
      <c r="G1110" s="7"/>
      <c r="H1110" s="277"/>
    </row>
    <row r="1111" spans="1:8">
      <c r="A1111" s="66"/>
      <c r="B1111" s="10"/>
      <c r="C1111" s="101" t="s">
        <v>126</v>
      </c>
      <c r="D1111" s="22"/>
      <c r="E1111" s="8" t="s">
        <v>110</v>
      </c>
      <c r="F1111" s="8">
        <v>0.1</v>
      </c>
      <c r="G1111" s="22"/>
      <c r="H1111" s="95"/>
    </row>
    <row r="1112" spans="1:8">
      <c r="A1112" s="66"/>
      <c r="B1112" s="8"/>
      <c r="C1112" s="23"/>
      <c r="D1112" s="23"/>
      <c r="E1112" s="23"/>
      <c r="F1112" s="23"/>
      <c r="G1112" s="23"/>
      <c r="H1112" s="96"/>
    </row>
    <row r="1113" spans="1:8">
      <c r="A1113" s="66"/>
      <c r="B1113" s="8"/>
      <c r="C1113" s="18"/>
      <c r="D1113" s="19"/>
      <c r="E1113" s="19"/>
      <c r="F1113" s="937" t="s">
        <v>19</v>
      </c>
      <c r="G1113" s="942"/>
      <c r="H1113" s="282">
        <f>SUM(H1110:H1112)</f>
        <v>0</v>
      </c>
    </row>
    <row r="1114" spans="1:8">
      <c r="A1114" s="66"/>
      <c r="B1114" s="25"/>
      <c r="C1114" s="18"/>
      <c r="D1114" s="19"/>
      <c r="E1114" s="19"/>
      <c r="F1114" s="19"/>
      <c r="G1114" s="77"/>
      <c r="H1114" s="282"/>
    </row>
    <row r="1115" spans="1:8">
      <c r="A1115" s="66"/>
      <c r="B1115" s="27" t="s">
        <v>20</v>
      </c>
      <c r="C1115" s="943" t="s">
        <v>21</v>
      </c>
      <c r="D1115" s="939"/>
      <c r="E1115" s="939"/>
      <c r="F1115" s="939"/>
      <c r="G1115" s="940"/>
      <c r="H1115" s="282" t="e">
        <f>H1113+H1109+H1104</f>
        <v>#REF!</v>
      </c>
    </row>
    <row r="1116" spans="1:8">
      <c r="A1116" s="66"/>
      <c r="B1116" s="27" t="s">
        <v>22</v>
      </c>
      <c r="C1116" s="943" t="s">
        <v>43</v>
      </c>
      <c r="D1116" s="939"/>
      <c r="E1116" s="940"/>
      <c r="F1116" s="28">
        <v>0.05</v>
      </c>
      <c r="G1116" s="29" t="s">
        <v>44</v>
      </c>
      <c r="H1116" s="282" t="e">
        <f>H1115*F1116</f>
        <v>#REF!</v>
      </c>
    </row>
    <row r="1117" spans="1:8">
      <c r="A1117" s="66"/>
      <c r="B1117" s="27" t="s">
        <v>24</v>
      </c>
      <c r="C1117" s="944" t="s">
        <v>45</v>
      </c>
      <c r="D1117" s="937"/>
      <c r="E1117" s="937"/>
      <c r="F1117" s="937"/>
      <c r="G1117" s="942"/>
      <c r="H1117" s="283" t="e">
        <f>H1116+H1115</f>
        <v>#REF!</v>
      </c>
    </row>
    <row r="1118" spans="1:8">
      <c r="A1118" s="66"/>
    </row>
    <row r="1119" spans="1:8">
      <c r="A1119" s="66"/>
    </row>
    <row r="1120" spans="1:8">
      <c r="A1120" s="67" t="s">
        <v>311</v>
      </c>
      <c r="C1120" s="2" t="s">
        <v>330</v>
      </c>
      <c r="D1120" s="32"/>
      <c r="E1120" s="32"/>
      <c r="F1120" s="32"/>
      <c r="G1120" s="32"/>
      <c r="H1120" s="32"/>
    </row>
    <row r="1121" spans="1:8" ht="31.5">
      <c r="A1121" s="66"/>
      <c r="B1121" s="68" t="s">
        <v>0</v>
      </c>
      <c r="C1121" s="68" t="s">
        <v>1</v>
      </c>
      <c r="D1121" s="68" t="s">
        <v>2</v>
      </c>
      <c r="E1121" s="68" t="s">
        <v>3</v>
      </c>
      <c r="F1121" s="68" t="s">
        <v>4</v>
      </c>
      <c r="G1121" s="69" t="s">
        <v>321</v>
      </c>
      <c r="H1121" s="69" t="s">
        <v>322</v>
      </c>
    </row>
    <row r="1122" spans="1:8">
      <c r="A1122" s="66"/>
      <c r="B1122" s="5" t="s">
        <v>5</v>
      </c>
      <c r="C1122" s="6" t="s">
        <v>6</v>
      </c>
      <c r="D1122" s="7"/>
      <c r="E1122" s="7"/>
      <c r="F1122" s="7"/>
      <c r="G1122" s="7"/>
      <c r="H1122" s="7"/>
    </row>
    <row r="1123" spans="1:8">
      <c r="A1123" s="66"/>
      <c r="B1123" s="8"/>
      <c r="C1123" s="9" t="s">
        <v>7</v>
      </c>
      <c r="D1123" s="10" t="s">
        <v>8</v>
      </c>
      <c r="E1123" s="10" t="s">
        <v>9</v>
      </c>
      <c r="F1123" s="11">
        <v>1.429</v>
      </c>
      <c r="G1123" s="86">
        <f>'BAHAN+UPAH'!$F$65</f>
        <v>85000</v>
      </c>
      <c r="H1123" s="95">
        <f>G1123*F1123</f>
        <v>121465</v>
      </c>
    </row>
    <row r="1124" spans="1:8">
      <c r="A1124" s="66"/>
      <c r="B1124" s="8"/>
      <c r="C1124" s="9" t="s">
        <v>107</v>
      </c>
      <c r="D1124" s="10" t="s">
        <v>200</v>
      </c>
      <c r="E1124" s="10" t="s">
        <v>9</v>
      </c>
      <c r="F1124" s="11">
        <v>0.71499999999999997</v>
      </c>
      <c r="G1124" s="95" t="e">
        <f>'BAHAN+UPAH'!#REF!</f>
        <v>#REF!</v>
      </c>
      <c r="H1124" s="95" t="e">
        <f>G1124*F1124</f>
        <v>#REF!</v>
      </c>
    </row>
    <row r="1125" spans="1:8">
      <c r="A1125" s="66"/>
      <c r="B1125" s="8"/>
      <c r="C1125" s="100" t="s">
        <v>10</v>
      </c>
      <c r="D1125" s="81" t="s">
        <v>25</v>
      </c>
      <c r="E1125" s="81" t="s">
        <v>9</v>
      </c>
      <c r="F1125" s="328">
        <v>0.14299999999999999</v>
      </c>
      <c r="G1125" s="87">
        <f>'BAHAN+UPAH'!$F$70</f>
        <v>140000</v>
      </c>
      <c r="H1125" s="95">
        <f>G1125*F1125</f>
        <v>20020</v>
      </c>
    </row>
    <row r="1126" spans="1:8">
      <c r="A1126" s="66"/>
      <c r="B1126" s="8"/>
      <c r="C1126" s="71"/>
      <c r="D1126" s="14"/>
      <c r="E1126" s="14"/>
      <c r="F1126" s="15"/>
      <c r="G1126" s="16"/>
      <c r="H1126" s="96"/>
    </row>
    <row r="1127" spans="1:8">
      <c r="A1127" s="66"/>
      <c r="B1127" s="8"/>
      <c r="C1127" s="18"/>
      <c r="D1127" s="19"/>
      <c r="E1127" s="19"/>
      <c r="F1127" s="937" t="s">
        <v>12</v>
      </c>
      <c r="G1127" s="942"/>
      <c r="H1127" s="283" t="e">
        <f>SUM(H1123:H1126)</f>
        <v>#REF!</v>
      </c>
    </row>
    <row r="1128" spans="1:8">
      <c r="A1128" s="66"/>
      <c r="B1128" s="10" t="s">
        <v>13</v>
      </c>
      <c r="C1128" s="6" t="s">
        <v>14</v>
      </c>
      <c r="D1128" s="7"/>
      <c r="E1128" s="108"/>
      <c r="F1128" s="7"/>
      <c r="G1128" s="7"/>
      <c r="H1128" s="277"/>
    </row>
    <row r="1129" spans="1:8">
      <c r="A1129" s="66"/>
      <c r="B1129" s="10"/>
      <c r="C1129" s="9" t="s">
        <v>242</v>
      </c>
      <c r="D1129" s="22"/>
      <c r="E1129" s="8" t="s">
        <v>85</v>
      </c>
      <c r="F1129" s="62">
        <v>1</v>
      </c>
      <c r="G1129" s="13" t="e">
        <f>'BAHAN+UPAH'!#REF!</f>
        <v>#REF!</v>
      </c>
      <c r="H1129" s="95" t="e">
        <f>G1129*F1129</f>
        <v>#REF!</v>
      </c>
    </row>
    <row r="1130" spans="1:8">
      <c r="A1130" s="66"/>
      <c r="B1130" s="10"/>
      <c r="C1130" s="9"/>
      <c r="D1130" s="22"/>
      <c r="E1130" s="8"/>
      <c r="F1130" s="22"/>
      <c r="G1130" s="22"/>
      <c r="H1130" s="95"/>
    </row>
    <row r="1131" spans="1:8">
      <c r="A1131" s="66"/>
      <c r="B1131" s="8"/>
      <c r="C1131" s="23"/>
      <c r="D1131" s="23"/>
      <c r="E1131" s="25"/>
      <c r="F1131" s="23"/>
      <c r="G1131" s="23"/>
      <c r="H1131" s="96"/>
    </row>
    <row r="1132" spans="1:8">
      <c r="A1132" s="66"/>
      <c r="B1132" s="8"/>
      <c r="C1132" s="18"/>
      <c r="D1132" s="19"/>
      <c r="E1132" s="107"/>
      <c r="F1132" s="937" t="s">
        <v>16</v>
      </c>
      <c r="G1132" s="942"/>
      <c r="H1132" s="283" t="e">
        <f>SUM(H1128:H1131)</f>
        <v>#REF!</v>
      </c>
    </row>
    <row r="1133" spans="1:8">
      <c r="A1133" s="66"/>
      <c r="B1133" s="10" t="s">
        <v>17</v>
      </c>
      <c r="C1133" s="6" t="s">
        <v>18</v>
      </c>
      <c r="D1133" s="7"/>
      <c r="E1133" s="108"/>
      <c r="F1133" s="108"/>
      <c r="G1133" s="7"/>
      <c r="H1133" s="277"/>
    </row>
    <row r="1134" spans="1:8">
      <c r="A1134" s="66"/>
      <c r="B1134" s="10"/>
      <c r="C1134" s="101" t="s">
        <v>126</v>
      </c>
      <c r="D1134" s="22"/>
      <c r="E1134" s="8" t="s">
        <v>110</v>
      </c>
      <c r="F1134" s="8">
        <v>0.1</v>
      </c>
      <c r="G1134" s="22"/>
      <c r="H1134" s="95"/>
    </row>
    <row r="1135" spans="1:8">
      <c r="A1135" s="66"/>
      <c r="B1135" s="8"/>
      <c r="C1135" s="23"/>
      <c r="D1135" s="23"/>
      <c r="E1135" s="23"/>
      <c r="F1135" s="23"/>
      <c r="G1135" s="23"/>
      <c r="H1135" s="96"/>
    </row>
    <row r="1136" spans="1:8">
      <c r="A1136" s="66"/>
      <c r="B1136" s="8"/>
      <c r="C1136" s="18"/>
      <c r="D1136" s="19"/>
      <c r="E1136" s="19"/>
      <c r="F1136" s="937" t="s">
        <v>19</v>
      </c>
      <c r="G1136" s="942"/>
      <c r="H1136" s="282">
        <f>SUM(H1133:H1135)</f>
        <v>0</v>
      </c>
    </row>
    <row r="1137" spans="1:8">
      <c r="A1137" s="66"/>
      <c r="B1137" s="25"/>
      <c r="C1137" s="18"/>
      <c r="D1137" s="19"/>
      <c r="E1137" s="19"/>
      <c r="F1137" s="19"/>
      <c r="G1137" s="77"/>
      <c r="H1137" s="282"/>
    </row>
    <row r="1138" spans="1:8">
      <c r="A1138" s="66"/>
      <c r="B1138" s="27" t="s">
        <v>20</v>
      </c>
      <c r="C1138" s="943" t="s">
        <v>21</v>
      </c>
      <c r="D1138" s="939"/>
      <c r="E1138" s="939"/>
      <c r="F1138" s="939"/>
      <c r="G1138" s="940"/>
      <c r="H1138" s="282" t="e">
        <f>H1136+H1132+H1127</f>
        <v>#REF!</v>
      </c>
    </row>
    <row r="1139" spans="1:8">
      <c r="A1139" s="66"/>
      <c r="B1139" s="27" t="s">
        <v>22</v>
      </c>
      <c r="C1139" s="943" t="s">
        <v>43</v>
      </c>
      <c r="D1139" s="939"/>
      <c r="E1139" s="940"/>
      <c r="F1139" s="28">
        <v>0.05</v>
      </c>
      <c r="G1139" s="29" t="s">
        <v>44</v>
      </c>
      <c r="H1139" s="282" t="e">
        <f>H1138*F1139</f>
        <v>#REF!</v>
      </c>
    </row>
    <row r="1140" spans="1:8">
      <c r="A1140" s="66"/>
      <c r="B1140" s="27" t="s">
        <v>24</v>
      </c>
      <c r="C1140" s="944" t="s">
        <v>45</v>
      </c>
      <c r="D1140" s="937"/>
      <c r="E1140" s="937"/>
      <c r="F1140" s="937"/>
      <c r="G1140" s="942"/>
      <c r="H1140" s="283" t="e">
        <f>H1139+H1138</f>
        <v>#REF!</v>
      </c>
    </row>
    <row r="1141" spans="1:8">
      <c r="A1141" s="66"/>
    </row>
    <row r="1142" spans="1:8">
      <c r="A1142" s="66"/>
    </row>
    <row r="1143" spans="1:8">
      <c r="A1143" s="3" t="s">
        <v>423</v>
      </c>
      <c r="C1143" s="2" t="s">
        <v>746</v>
      </c>
      <c r="D1143" s="32"/>
      <c r="E1143" s="32"/>
      <c r="F1143" s="32"/>
      <c r="G1143" s="32"/>
      <c r="H1143" s="32"/>
    </row>
    <row r="1144" spans="1:8" ht="31.5">
      <c r="B1144" s="68" t="s">
        <v>0</v>
      </c>
      <c r="C1144" s="68" t="s">
        <v>1</v>
      </c>
      <c r="D1144" s="68" t="s">
        <v>2</v>
      </c>
      <c r="E1144" s="68" t="s">
        <v>3</v>
      </c>
      <c r="F1144" s="68" t="s">
        <v>4</v>
      </c>
      <c r="G1144" s="69" t="s">
        <v>321</v>
      </c>
      <c r="H1144" s="69" t="s">
        <v>322</v>
      </c>
    </row>
    <row r="1145" spans="1:8">
      <c r="B1145" s="5" t="s">
        <v>5</v>
      </c>
      <c r="C1145" s="6" t="s">
        <v>6</v>
      </c>
      <c r="D1145" s="7"/>
      <c r="E1145" s="7"/>
      <c r="F1145" s="7"/>
      <c r="G1145" s="7"/>
      <c r="H1145" s="7"/>
    </row>
    <row r="1146" spans="1:8">
      <c r="B1146" s="8"/>
      <c r="C1146" s="33" t="s">
        <v>7</v>
      </c>
      <c r="D1146" s="10" t="s">
        <v>8</v>
      </c>
      <c r="E1146" s="35" t="s">
        <v>9</v>
      </c>
      <c r="F1146" s="36">
        <v>1.429</v>
      </c>
      <c r="G1146" s="86">
        <f>'BAHAN+UPAH'!$F$65</f>
        <v>85000</v>
      </c>
      <c r="H1146" s="37">
        <f>G1146*F1146</f>
        <v>121465</v>
      </c>
    </row>
    <row r="1147" spans="1:8">
      <c r="B1147" s="8"/>
      <c r="C1147" s="33" t="s">
        <v>107</v>
      </c>
      <c r="D1147" s="10" t="s">
        <v>200</v>
      </c>
      <c r="E1147" s="35" t="s">
        <v>9</v>
      </c>
      <c r="F1147" s="36">
        <v>0.71499999999999997</v>
      </c>
      <c r="G1147" s="95" t="e">
        <f>'BAHAN+UPAH'!#REF!</f>
        <v>#REF!</v>
      </c>
      <c r="H1147" s="37" t="e">
        <f>G1147*F1147</f>
        <v>#REF!</v>
      </c>
    </row>
    <row r="1148" spans="1:8">
      <c r="B1148" s="8"/>
      <c r="C1148" s="60" t="s">
        <v>10</v>
      </c>
      <c r="D1148" s="81" t="s">
        <v>25</v>
      </c>
      <c r="E1148" s="61" t="s">
        <v>9</v>
      </c>
      <c r="F1148" s="327">
        <v>0.14299999999999999</v>
      </c>
      <c r="G1148" s="87">
        <f>'BAHAN+UPAH'!$F$70</f>
        <v>140000</v>
      </c>
      <c r="H1148" s="37">
        <f>G1148*F1148</f>
        <v>20020</v>
      </c>
    </row>
    <row r="1149" spans="1:8">
      <c r="B1149" s="8"/>
      <c r="C1149" s="41"/>
      <c r="D1149" s="42"/>
      <c r="E1149" s="42"/>
      <c r="F1149" s="43"/>
      <c r="G1149" s="44"/>
      <c r="H1149" s="45"/>
    </row>
    <row r="1150" spans="1:8">
      <c r="B1150" s="8"/>
      <c r="C1150" s="18"/>
      <c r="D1150" s="19"/>
      <c r="E1150" s="19"/>
      <c r="F1150" s="937" t="s">
        <v>12</v>
      </c>
      <c r="G1150" s="942"/>
      <c r="H1150" s="20" t="e">
        <f>SUM(H1146:H1149)</f>
        <v>#REF!</v>
      </c>
    </row>
    <row r="1151" spans="1:8">
      <c r="B1151" s="10" t="s">
        <v>13</v>
      </c>
      <c r="C1151" s="46" t="s">
        <v>14</v>
      </c>
      <c r="D1151" s="47"/>
      <c r="E1151" s="47"/>
      <c r="F1151" s="47"/>
      <c r="G1151" s="47"/>
      <c r="H1151" s="48"/>
    </row>
    <row r="1152" spans="1:8">
      <c r="B1152" s="10"/>
      <c r="C1152" s="49" t="s">
        <v>123</v>
      </c>
      <c r="D1152" s="50"/>
      <c r="E1152" s="56" t="s">
        <v>85</v>
      </c>
      <c r="F1152" s="52">
        <v>1</v>
      </c>
      <c r="G1152" s="13" t="e">
        <f>'BAHAN+UPAH'!#REF!</f>
        <v>#REF!</v>
      </c>
      <c r="H1152" s="37" t="e">
        <f>G1152*F1152</f>
        <v>#REF!</v>
      </c>
    </row>
    <row r="1153" spans="1:8">
      <c r="B1153" s="10"/>
      <c r="C1153" s="33"/>
      <c r="D1153" s="34"/>
      <c r="E1153" s="57"/>
      <c r="F1153" s="34"/>
      <c r="G1153" s="34"/>
      <c r="H1153" s="37"/>
    </row>
    <row r="1154" spans="1:8">
      <c r="B1154" s="8"/>
      <c r="C1154" s="53"/>
      <c r="D1154" s="53"/>
      <c r="E1154" s="103"/>
      <c r="F1154" s="53"/>
      <c r="G1154" s="53"/>
      <c r="H1154" s="45"/>
    </row>
    <row r="1155" spans="1:8">
      <c r="B1155" s="8"/>
      <c r="C1155" s="18"/>
      <c r="D1155" s="19"/>
      <c r="E1155" s="107"/>
      <c r="F1155" s="937" t="s">
        <v>16</v>
      </c>
      <c r="G1155" s="942"/>
      <c r="H1155" s="20" t="e">
        <f>SUM(H1151:H1154)</f>
        <v>#REF!</v>
      </c>
    </row>
    <row r="1156" spans="1:8">
      <c r="B1156" s="10" t="s">
        <v>17</v>
      </c>
      <c r="C1156" s="46" t="s">
        <v>18</v>
      </c>
      <c r="D1156" s="47"/>
      <c r="E1156" s="286"/>
      <c r="F1156" s="47"/>
      <c r="G1156" s="47"/>
      <c r="H1156" s="48"/>
    </row>
    <row r="1157" spans="1:8">
      <c r="B1157" s="10"/>
      <c r="C1157" s="33"/>
      <c r="D1157" s="34"/>
      <c r="E1157" s="57"/>
      <c r="F1157" s="34"/>
      <c r="G1157" s="34"/>
      <c r="H1157" s="37"/>
    </row>
    <row r="1158" spans="1:8">
      <c r="B1158" s="10"/>
      <c r="C1158" s="65" t="s">
        <v>126</v>
      </c>
      <c r="D1158" s="34"/>
      <c r="E1158" s="57" t="s">
        <v>110</v>
      </c>
      <c r="F1158" s="57">
        <v>0.1</v>
      </c>
      <c r="G1158" s="34"/>
      <c r="H1158" s="37"/>
    </row>
    <row r="1159" spans="1:8">
      <c r="B1159" s="8"/>
      <c r="C1159" s="53"/>
      <c r="D1159" s="53"/>
      <c r="E1159" s="103"/>
      <c r="F1159" s="53"/>
      <c r="G1159" s="53"/>
      <c r="H1159" s="45"/>
    </row>
    <row r="1160" spans="1:8">
      <c r="B1160" s="8"/>
      <c r="C1160" s="18"/>
      <c r="D1160" s="19"/>
      <c r="E1160" s="19"/>
      <c r="F1160" s="937" t="s">
        <v>19</v>
      </c>
      <c r="G1160" s="942"/>
      <c r="H1160" s="24">
        <f>SUM(H1156:H1159)</f>
        <v>0</v>
      </c>
    </row>
    <row r="1161" spans="1:8">
      <c r="B1161" s="25"/>
      <c r="C1161" s="26"/>
      <c r="D1161" s="26"/>
      <c r="E1161" s="26"/>
      <c r="F1161" s="26"/>
      <c r="G1161" s="26"/>
      <c r="H1161" s="24"/>
    </row>
    <row r="1162" spans="1:8">
      <c r="B1162" s="27" t="s">
        <v>20</v>
      </c>
      <c r="C1162" s="943" t="s">
        <v>21</v>
      </c>
      <c r="D1162" s="939"/>
      <c r="E1162" s="939"/>
      <c r="F1162" s="939"/>
      <c r="G1162" s="940"/>
      <c r="H1162" s="24" t="e">
        <f>H1160+H1155+H1150</f>
        <v>#REF!</v>
      </c>
    </row>
    <row r="1163" spans="1:8">
      <c r="B1163" s="27" t="s">
        <v>22</v>
      </c>
      <c r="C1163" s="943" t="s">
        <v>43</v>
      </c>
      <c r="D1163" s="939"/>
      <c r="E1163" s="940"/>
      <c r="F1163" s="28">
        <v>0.05</v>
      </c>
      <c r="G1163" s="29" t="s">
        <v>44</v>
      </c>
      <c r="H1163" s="24" t="e">
        <f>H1162*F1163</f>
        <v>#REF!</v>
      </c>
    </row>
    <row r="1164" spans="1:8">
      <c r="B1164" s="27" t="s">
        <v>24</v>
      </c>
      <c r="C1164" s="944" t="s">
        <v>45</v>
      </c>
      <c r="D1164" s="937"/>
      <c r="E1164" s="937"/>
      <c r="F1164" s="937"/>
      <c r="G1164" s="942"/>
      <c r="H1164" s="20" t="e">
        <f>H1163+H1162</f>
        <v>#REF!</v>
      </c>
    </row>
    <row r="1165" spans="1:8">
      <c r="B1165" s="30"/>
      <c r="C1165" s="315"/>
      <c r="D1165" s="315"/>
      <c r="E1165" s="315"/>
      <c r="F1165" s="315"/>
      <c r="G1165" s="315"/>
      <c r="H1165" s="31"/>
    </row>
    <row r="1166" spans="1:8">
      <c r="B1166" s="30"/>
      <c r="C1166" s="315"/>
      <c r="D1166" s="315"/>
      <c r="E1166" s="315"/>
      <c r="F1166" s="315"/>
      <c r="G1166" s="315"/>
      <c r="H1166" s="31"/>
    </row>
    <row r="1167" spans="1:8">
      <c r="A1167" s="67" t="s">
        <v>312</v>
      </c>
      <c r="C1167" s="2" t="s">
        <v>747</v>
      </c>
      <c r="D1167" s="32"/>
      <c r="E1167" s="32"/>
      <c r="F1167" s="32"/>
      <c r="G1167" s="32"/>
      <c r="H1167" s="32"/>
    </row>
    <row r="1168" spans="1:8" ht="31.5">
      <c r="A1168" s="66"/>
      <c r="B1168" s="68" t="s">
        <v>0</v>
      </c>
      <c r="C1168" s="68" t="s">
        <v>1</v>
      </c>
      <c r="D1168" s="68" t="s">
        <v>2</v>
      </c>
      <c r="E1168" s="68" t="s">
        <v>3</v>
      </c>
      <c r="F1168" s="68" t="s">
        <v>4</v>
      </c>
      <c r="G1168" s="69" t="s">
        <v>321</v>
      </c>
      <c r="H1168" s="69" t="s">
        <v>322</v>
      </c>
    </row>
    <row r="1169" spans="1:8">
      <c r="A1169" s="66"/>
      <c r="B1169" s="5" t="s">
        <v>5</v>
      </c>
      <c r="C1169" s="6" t="s">
        <v>6</v>
      </c>
      <c r="D1169" s="7"/>
      <c r="E1169" s="7"/>
      <c r="F1169" s="7"/>
      <c r="G1169" s="7"/>
      <c r="H1169" s="7"/>
    </row>
    <row r="1170" spans="1:8">
      <c r="A1170" s="66"/>
      <c r="B1170" s="8"/>
      <c r="C1170" s="9" t="s">
        <v>7</v>
      </c>
      <c r="D1170" s="10" t="s">
        <v>8</v>
      </c>
      <c r="E1170" s="10" t="s">
        <v>9</v>
      </c>
      <c r="F1170" s="11">
        <v>0.106</v>
      </c>
      <c r="G1170" s="86">
        <f>'BAHAN+UPAH'!$F$65</f>
        <v>85000</v>
      </c>
      <c r="H1170" s="13">
        <f>G1170*F1170</f>
        <v>9010</v>
      </c>
    </row>
    <row r="1171" spans="1:8">
      <c r="A1171" s="66"/>
      <c r="B1171" s="8"/>
      <c r="C1171" s="9" t="s">
        <v>107</v>
      </c>
      <c r="D1171" s="10" t="s">
        <v>200</v>
      </c>
      <c r="E1171" s="10" t="s">
        <v>9</v>
      </c>
      <c r="F1171" s="11">
        <v>5.2999999999999999E-2</v>
      </c>
      <c r="G1171" s="95" t="e">
        <f>'BAHAN+UPAH'!#REF!</f>
        <v>#REF!</v>
      </c>
      <c r="H1171" s="13" t="e">
        <f>G1171*F1171</f>
        <v>#REF!</v>
      </c>
    </row>
    <row r="1172" spans="1:8">
      <c r="A1172" s="66"/>
      <c r="B1172" s="8"/>
      <c r="C1172" s="100" t="s">
        <v>10</v>
      </c>
      <c r="D1172" s="81" t="s">
        <v>25</v>
      </c>
      <c r="E1172" s="81" t="s">
        <v>9</v>
      </c>
      <c r="F1172" s="328">
        <v>1.0999999999999999E-2</v>
      </c>
      <c r="G1172" s="87">
        <f>'BAHAN+UPAH'!$F$70</f>
        <v>140000</v>
      </c>
      <c r="H1172" s="13">
        <f>G1172*F1172</f>
        <v>1540</v>
      </c>
    </row>
    <row r="1173" spans="1:8">
      <c r="A1173" s="66"/>
      <c r="B1173" s="8"/>
      <c r="C1173" s="71"/>
      <c r="D1173" s="14"/>
      <c r="E1173" s="14"/>
      <c r="F1173" s="15"/>
      <c r="G1173" s="16"/>
      <c r="H1173" s="17"/>
    </row>
    <row r="1174" spans="1:8">
      <c r="A1174" s="66"/>
      <c r="B1174" s="8"/>
      <c r="C1174" s="18"/>
      <c r="D1174" s="19"/>
      <c r="E1174" s="19"/>
      <c r="F1174" s="937" t="s">
        <v>12</v>
      </c>
      <c r="G1174" s="942"/>
      <c r="H1174" s="20" t="e">
        <f>SUM(H1170:H1173)</f>
        <v>#REF!</v>
      </c>
    </row>
    <row r="1175" spans="1:8">
      <c r="A1175" s="66"/>
      <c r="B1175" s="10" t="s">
        <v>13</v>
      </c>
      <c r="C1175" s="6" t="s">
        <v>14</v>
      </c>
      <c r="D1175" s="7"/>
      <c r="E1175" s="7"/>
      <c r="F1175" s="7"/>
      <c r="G1175" s="7"/>
      <c r="H1175" s="21"/>
    </row>
    <row r="1176" spans="1:8" ht="15.6" customHeight="1">
      <c r="A1176" s="66"/>
      <c r="B1176" s="10"/>
      <c r="C1176" s="9" t="s">
        <v>125</v>
      </c>
      <c r="D1176" s="22"/>
      <c r="E1176" s="8" t="s">
        <v>85</v>
      </c>
      <c r="F1176" s="62">
        <v>1</v>
      </c>
      <c r="G1176" s="13" t="e">
        <f>'BAHAN+UPAH'!#REF!</f>
        <v>#REF!</v>
      </c>
      <c r="H1176" s="13" t="e">
        <f>G1176*F1176</f>
        <v>#REF!</v>
      </c>
    </row>
    <row r="1177" spans="1:8">
      <c r="A1177" s="66"/>
      <c r="B1177" s="10"/>
      <c r="C1177" s="9"/>
      <c r="D1177" s="22"/>
      <c r="E1177" s="8"/>
      <c r="F1177" s="22"/>
      <c r="G1177" s="22"/>
      <c r="H1177" s="13"/>
    </row>
    <row r="1178" spans="1:8">
      <c r="A1178" s="66"/>
      <c r="B1178" s="8"/>
      <c r="C1178" s="23"/>
      <c r="D1178" s="23"/>
      <c r="E1178" s="25"/>
      <c r="F1178" s="23"/>
      <c r="G1178" s="23"/>
      <c r="H1178" s="17"/>
    </row>
    <row r="1179" spans="1:8">
      <c r="A1179" s="66"/>
      <c r="B1179" s="8"/>
      <c r="C1179" s="18"/>
      <c r="D1179" s="19"/>
      <c r="E1179" s="107"/>
      <c r="F1179" s="937" t="s">
        <v>16</v>
      </c>
      <c r="G1179" s="942"/>
      <c r="H1179" s="20" t="e">
        <f>SUM(H1175:H1178)</f>
        <v>#REF!</v>
      </c>
    </row>
    <row r="1180" spans="1:8">
      <c r="A1180" s="66"/>
      <c r="B1180" s="10" t="s">
        <v>17</v>
      </c>
      <c r="C1180" s="6" t="s">
        <v>18</v>
      </c>
      <c r="D1180" s="7"/>
      <c r="E1180" s="108"/>
      <c r="F1180" s="7"/>
      <c r="G1180" s="7"/>
      <c r="H1180" s="21"/>
    </row>
    <row r="1181" spans="1:8">
      <c r="A1181" s="66"/>
      <c r="B1181" s="10"/>
      <c r="C1181" s="9" t="s">
        <v>126</v>
      </c>
      <c r="D1181" s="22"/>
      <c r="E1181" s="8" t="s">
        <v>110</v>
      </c>
      <c r="F1181" s="8">
        <v>2.8000000000000001E-2</v>
      </c>
      <c r="G1181" s="22"/>
      <c r="H1181" s="13"/>
    </row>
    <row r="1182" spans="1:8">
      <c r="A1182" s="66"/>
      <c r="B1182" s="8"/>
      <c r="C1182" s="23"/>
      <c r="D1182" s="23"/>
      <c r="E1182" s="23"/>
      <c r="F1182" s="23"/>
      <c r="G1182" s="23"/>
      <c r="H1182" s="17"/>
    </row>
    <row r="1183" spans="1:8" ht="15.6" customHeight="1">
      <c r="A1183" s="66"/>
      <c r="B1183" s="8"/>
      <c r="C1183" s="18"/>
      <c r="D1183" s="19"/>
      <c r="E1183" s="19"/>
      <c r="F1183" s="937" t="s">
        <v>19</v>
      </c>
      <c r="G1183" s="942"/>
      <c r="H1183" s="24">
        <f>SUM(H1180:H1182)</f>
        <v>0</v>
      </c>
    </row>
    <row r="1184" spans="1:8">
      <c r="A1184" s="66"/>
      <c r="B1184" s="25"/>
      <c r="C1184" s="18"/>
      <c r="D1184" s="19"/>
      <c r="E1184" s="19"/>
      <c r="F1184" s="19"/>
      <c r="G1184" s="77"/>
      <c r="H1184" s="24"/>
    </row>
    <row r="1185" spans="1:8">
      <c r="A1185" s="66"/>
      <c r="B1185" s="27" t="s">
        <v>20</v>
      </c>
      <c r="C1185" s="943" t="s">
        <v>21</v>
      </c>
      <c r="D1185" s="939"/>
      <c r="E1185" s="939"/>
      <c r="F1185" s="939"/>
      <c r="G1185" s="940"/>
      <c r="H1185" s="24" t="e">
        <f>H1183+H1179+H1174</f>
        <v>#REF!</v>
      </c>
    </row>
    <row r="1186" spans="1:8">
      <c r="A1186" s="66"/>
      <c r="B1186" s="27" t="s">
        <v>22</v>
      </c>
      <c r="C1186" s="943" t="s">
        <v>43</v>
      </c>
      <c r="D1186" s="939"/>
      <c r="E1186" s="940"/>
      <c r="F1186" s="28">
        <v>0.05</v>
      </c>
      <c r="G1186" s="29" t="s">
        <v>44</v>
      </c>
      <c r="H1186" s="24" t="e">
        <f>H1185*F1186</f>
        <v>#REF!</v>
      </c>
    </row>
    <row r="1187" spans="1:8">
      <c r="A1187" s="66"/>
      <c r="B1187" s="27" t="s">
        <v>24</v>
      </c>
      <c r="C1187" s="944" t="s">
        <v>45</v>
      </c>
      <c r="D1187" s="937"/>
      <c r="E1187" s="937"/>
      <c r="F1187" s="937"/>
      <c r="G1187" s="942"/>
      <c r="H1187" s="20" t="e">
        <f>H1186+H1185</f>
        <v>#REF!</v>
      </c>
    </row>
    <row r="1190" spans="1:8">
      <c r="A1190" s="3" t="s">
        <v>444</v>
      </c>
      <c r="C1190" s="3" t="s">
        <v>748</v>
      </c>
      <c r="D1190" s="32"/>
      <c r="E1190" s="32"/>
      <c r="F1190" s="32"/>
      <c r="G1190" s="32"/>
      <c r="H1190" s="32"/>
    </row>
    <row r="1191" spans="1:8" ht="31.5">
      <c r="B1191" s="68" t="s">
        <v>0</v>
      </c>
      <c r="C1191" s="68" t="s">
        <v>1</v>
      </c>
      <c r="D1191" s="68" t="s">
        <v>2</v>
      </c>
      <c r="E1191" s="68" t="s">
        <v>3</v>
      </c>
      <c r="F1191" s="68" t="s">
        <v>4</v>
      </c>
      <c r="G1191" s="69" t="s">
        <v>321</v>
      </c>
      <c r="H1191" s="69" t="s">
        <v>322</v>
      </c>
    </row>
    <row r="1192" spans="1:8">
      <c r="B1192" s="5" t="s">
        <v>5</v>
      </c>
      <c r="C1192" s="6" t="s">
        <v>6</v>
      </c>
      <c r="D1192" s="7"/>
      <c r="E1192" s="7"/>
      <c r="F1192" s="7"/>
      <c r="G1192" s="7"/>
      <c r="H1192" s="7"/>
    </row>
    <row r="1193" spans="1:8">
      <c r="B1193" s="8"/>
      <c r="C1193" s="33" t="s">
        <v>7</v>
      </c>
      <c r="D1193" s="10" t="s">
        <v>8</v>
      </c>
      <c r="E1193" s="35" t="s">
        <v>9</v>
      </c>
      <c r="F1193" s="36">
        <v>0.216</v>
      </c>
      <c r="G1193" s="86">
        <f>'BAHAN+UPAH'!$F$65</f>
        <v>85000</v>
      </c>
      <c r="H1193" s="37">
        <f>G1193*F1193</f>
        <v>18360</v>
      </c>
    </row>
    <row r="1194" spans="1:8">
      <c r="B1194" s="8"/>
      <c r="C1194" s="33" t="s">
        <v>107</v>
      </c>
      <c r="D1194" s="10" t="s">
        <v>200</v>
      </c>
      <c r="E1194" s="35" t="s">
        <v>9</v>
      </c>
      <c r="F1194" s="36">
        <v>0.108</v>
      </c>
      <c r="G1194" s="95" t="e">
        <f>'BAHAN+UPAH'!#REF!</f>
        <v>#REF!</v>
      </c>
      <c r="H1194" s="37" t="e">
        <f>G1194*F1194</f>
        <v>#REF!</v>
      </c>
    </row>
    <row r="1195" spans="1:8">
      <c r="B1195" s="8"/>
      <c r="C1195" s="60" t="s">
        <v>10</v>
      </c>
      <c r="D1195" s="81" t="s">
        <v>25</v>
      </c>
      <c r="E1195" s="61" t="s">
        <v>9</v>
      </c>
      <c r="F1195" s="327">
        <v>2.1999999999999999E-2</v>
      </c>
      <c r="G1195" s="87">
        <f>'BAHAN+UPAH'!$F$70</f>
        <v>140000</v>
      </c>
      <c r="H1195" s="37">
        <f t="shared" ref="H1195" si="7">G1195*F1195</f>
        <v>3080</v>
      </c>
    </row>
    <row r="1196" spans="1:8">
      <c r="B1196" s="8"/>
      <c r="C1196" s="41"/>
      <c r="D1196" s="42"/>
      <c r="E1196" s="42"/>
      <c r="F1196" s="43"/>
      <c r="G1196" s="44"/>
      <c r="H1196" s="45"/>
    </row>
    <row r="1197" spans="1:8">
      <c r="B1197" s="8"/>
      <c r="C1197" s="18"/>
      <c r="D1197" s="19"/>
      <c r="E1197" s="19"/>
      <c r="F1197" s="937" t="s">
        <v>12</v>
      </c>
      <c r="G1197" s="942"/>
      <c r="H1197" s="20" t="e">
        <f>SUM(H1193:H1196)</f>
        <v>#REF!</v>
      </c>
    </row>
    <row r="1198" spans="1:8">
      <c r="B1198" s="10" t="s">
        <v>13</v>
      </c>
      <c r="C1198" s="46" t="s">
        <v>14</v>
      </c>
      <c r="D1198" s="47"/>
      <c r="E1198" s="286"/>
      <c r="F1198" s="47"/>
      <c r="G1198" s="47"/>
      <c r="H1198" s="48"/>
    </row>
    <row r="1199" spans="1:8">
      <c r="B1199" s="10"/>
      <c r="C1199" s="49" t="s">
        <v>127</v>
      </c>
      <c r="D1199" s="50"/>
      <c r="E1199" s="56" t="s">
        <v>85</v>
      </c>
      <c r="F1199" s="52">
        <v>1</v>
      </c>
      <c r="G1199" s="51">
        <f>'[105]HARGA BAHAN'!F3228</f>
        <v>0</v>
      </c>
      <c r="H1199" s="37">
        <f t="shared" ref="H1199" si="8">G1199*F1199</f>
        <v>0</v>
      </c>
    </row>
    <row r="1200" spans="1:8">
      <c r="B1200" s="10"/>
      <c r="C1200" s="33"/>
      <c r="D1200" s="34"/>
      <c r="E1200" s="57"/>
      <c r="F1200" s="34"/>
      <c r="G1200" s="34"/>
      <c r="H1200" s="37"/>
    </row>
    <row r="1201" spans="1:8">
      <c r="B1201" s="8"/>
      <c r="C1201" s="53"/>
      <c r="D1201" s="53"/>
      <c r="E1201" s="103"/>
      <c r="F1201" s="53"/>
      <c r="G1201" s="53"/>
      <c r="H1201" s="45"/>
    </row>
    <row r="1202" spans="1:8">
      <c r="B1202" s="8"/>
      <c r="C1202" s="18"/>
      <c r="D1202" s="19"/>
      <c r="E1202" s="107"/>
      <c r="F1202" s="937" t="s">
        <v>16</v>
      </c>
      <c r="G1202" s="942"/>
      <c r="H1202" s="20">
        <f>SUM(H1198:H1201)</f>
        <v>0</v>
      </c>
    </row>
    <row r="1203" spans="1:8">
      <c r="B1203" s="10" t="s">
        <v>17</v>
      </c>
      <c r="C1203" s="46" t="s">
        <v>18</v>
      </c>
      <c r="D1203" s="47"/>
      <c r="E1203" s="286"/>
      <c r="F1203" s="47"/>
      <c r="G1203" s="47"/>
      <c r="H1203" s="48"/>
    </row>
    <row r="1204" spans="1:8">
      <c r="B1204" s="10"/>
      <c r="C1204" s="33"/>
      <c r="D1204" s="34"/>
      <c r="E1204" s="57"/>
      <c r="F1204" s="34"/>
      <c r="G1204" s="34"/>
      <c r="H1204" s="37"/>
    </row>
    <row r="1205" spans="1:8">
      <c r="B1205" s="10"/>
      <c r="C1205" s="65" t="s">
        <v>126</v>
      </c>
      <c r="D1205" s="34"/>
      <c r="E1205" s="57" t="s">
        <v>110</v>
      </c>
      <c r="F1205" s="57">
        <v>2.9000000000000001E-2</v>
      </c>
      <c r="G1205" s="34"/>
      <c r="H1205" s="37"/>
    </row>
    <row r="1206" spans="1:8">
      <c r="B1206" s="8"/>
      <c r="C1206" s="53"/>
      <c r="D1206" s="53"/>
      <c r="E1206" s="103"/>
      <c r="F1206" s="53"/>
      <c r="G1206" s="53"/>
      <c r="H1206" s="45"/>
    </row>
    <row r="1207" spans="1:8">
      <c r="B1207" s="8"/>
      <c r="C1207" s="18"/>
      <c r="D1207" s="19"/>
      <c r="E1207" s="107"/>
      <c r="F1207" s="937" t="s">
        <v>19</v>
      </c>
      <c r="G1207" s="942"/>
      <c r="H1207" s="24">
        <f>SUM(H1203:H1206)</f>
        <v>0</v>
      </c>
    </row>
    <row r="1208" spans="1:8">
      <c r="B1208" s="25"/>
      <c r="C1208" s="26"/>
      <c r="D1208" s="26"/>
      <c r="E1208" s="26"/>
      <c r="F1208" s="26"/>
      <c r="G1208" s="26"/>
      <c r="H1208" s="24"/>
    </row>
    <row r="1209" spans="1:8">
      <c r="B1209" s="27" t="s">
        <v>20</v>
      </c>
      <c r="C1209" s="943" t="s">
        <v>21</v>
      </c>
      <c r="D1209" s="939"/>
      <c r="E1209" s="939"/>
      <c r="F1209" s="939"/>
      <c r="G1209" s="940"/>
      <c r="H1209" s="24" t="e">
        <f>H1207+H1202+H1197</f>
        <v>#REF!</v>
      </c>
    </row>
    <row r="1210" spans="1:8">
      <c r="B1210" s="27" t="s">
        <v>22</v>
      </c>
      <c r="C1210" s="943" t="s">
        <v>43</v>
      </c>
      <c r="D1210" s="939"/>
      <c r="E1210" s="940"/>
      <c r="F1210" s="28">
        <v>0.05</v>
      </c>
      <c r="G1210" s="29" t="s">
        <v>44</v>
      </c>
      <c r="H1210" s="24" t="e">
        <f>H1209*F1210</f>
        <v>#REF!</v>
      </c>
    </row>
    <row r="1211" spans="1:8">
      <c r="B1211" s="27" t="s">
        <v>24</v>
      </c>
      <c r="C1211" s="944" t="s">
        <v>45</v>
      </c>
      <c r="D1211" s="937"/>
      <c r="E1211" s="937"/>
      <c r="F1211" s="937"/>
      <c r="G1211" s="942"/>
      <c r="H1211" s="20" t="e">
        <f>H1210+H1209</f>
        <v>#REF!</v>
      </c>
    </row>
    <row r="1213" spans="1:8">
      <c r="A1213" s="3" t="s">
        <v>596</v>
      </c>
      <c r="C1213" s="2" t="s">
        <v>558</v>
      </c>
      <c r="D1213" s="2"/>
      <c r="E1213" s="2"/>
      <c r="F1213" s="2"/>
      <c r="G1213" s="2"/>
      <c r="H1213" s="2"/>
    </row>
    <row r="1214" spans="1:8" ht="31.5">
      <c r="B1214" s="68" t="s">
        <v>0</v>
      </c>
      <c r="C1214" s="68" t="s">
        <v>1</v>
      </c>
      <c r="D1214" s="68" t="s">
        <v>2</v>
      </c>
      <c r="E1214" s="68" t="s">
        <v>3</v>
      </c>
      <c r="F1214" s="68" t="s">
        <v>4</v>
      </c>
      <c r="G1214" s="69" t="s">
        <v>321</v>
      </c>
      <c r="H1214" s="69" t="s">
        <v>322</v>
      </c>
    </row>
    <row r="1215" spans="1:8">
      <c r="B1215" s="5" t="s">
        <v>5</v>
      </c>
      <c r="C1215" s="6" t="s">
        <v>6</v>
      </c>
      <c r="D1215" s="7"/>
      <c r="E1215" s="7"/>
      <c r="F1215" s="7"/>
      <c r="G1215" s="7"/>
      <c r="H1215" s="7"/>
    </row>
    <row r="1216" spans="1:8">
      <c r="B1216" s="22"/>
      <c r="C1216" s="113" t="s">
        <v>7</v>
      </c>
      <c r="D1216" s="10" t="s">
        <v>8</v>
      </c>
      <c r="E1216" s="10" t="s">
        <v>9</v>
      </c>
      <c r="F1216" s="11">
        <v>8.0000000000000002E-3</v>
      </c>
      <c r="G1216" s="86">
        <f>'BAHAN+UPAH'!$F$65</f>
        <v>85000</v>
      </c>
      <c r="H1216" s="70">
        <f>G1216*F1216</f>
        <v>680</v>
      </c>
    </row>
    <row r="1217" spans="2:8">
      <c r="B1217" s="22"/>
      <c r="C1217" s="113" t="s">
        <v>133</v>
      </c>
      <c r="D1217" s="10" t="s">
        <v>200</v>
      </c>
      <c r="E1217" s="10" t="s">
        <v>9</v>
      </c>
      <c r="F1217" s="11">
        <v>1.7999999999999999E-2</v>
      </c>
      <c r="G1217" s="95" t="e">
        <f>'BAHAN+UPAH'!#REF!</f>
        <v>#REF!</v>
      </c>
      <c r="H1217" s="70" t="e">
        <f>G1217*F1217</f>
        <v>#REF!</v>
      </c>
    </row>
    <row r="1218" spans="2:8">
      <c r="B1218" s="22"/>
      <c r="C1218" s="113"/>
      <c r="D1218" s="10"/>
      <c r="E1218" s="10"/>
      <c r="F1218" s="11"/>
      <c r="G1218" s="87"/>
      <c r="H1218" s="70"/>
    </row>
    <row r="1219" spans="2:8">
      <c r="B1219" s="22"/>
      <c r="C1219" s="114"/>
      <c r="D1219" s="14"/>
      <c r="E1219" s="14"/>
      <c r="F1219" s="15"/>
      <c r="G1219" s="115"/>
      <c r="H1219" s="72"/>
    </row>
    <row r="1220" spans="2:8">
      <c r="B1220" s="22"/>
      <c r="C1220" s="26"/>
      <c r="D1220" s="26"/>
      <c r="E1220" s="26"/>
      <c r="F1220" s="945" t="s">
        <v>12</v>
      </c>
      <c r="G1220" s="946"/>
      <c r="H1220" s="73" t="e">
        <f>SUM(H1216:H1218)</f>
        <v>#REF!</v>
      </c>
    </row>
    <row r="1221" spans="2:8">
      <c r="B1221" s="10" t="s">
        <v>13</v>
      </c>
      <c r="C1221" s="6" t="s">
        <v>14</v>
      </c>
      <c r="D1221" s="7"/>
      <c r="E1221" s="7"/>
      <c r="F1221" s="7"/>
      <c r="G1221" s="7"/>
      <c r="H1221" s="7"/>
    </row>
    <row r="1222" spans="2:8">
      <c r="B1222" s="22"/>
      <c r="C1222" s="113" t="s">
        <v>559</v>
      </c>
      <c r="D1222" s="22"/>
      <c r="E1222" s="10" t="s">
        <v>135</v>
      </c>
      <c r="F1222" s="116">
        <v>1</v>
      </c>
      <c r="G1222" s="12" t="e">
        <f>'BAHAN+UPAH'!#REF!</f>
        <v>#REF!</v>
      </c>
      <c r="H1222" s="70" t="e">
        <f>G1222*F1222</f>
        <v>#REF!</v>
      </c>
    </row>
    <row r="1223" spans="2:8">
      <c r="B1223" s="22"/>
      <c r="C1223" s="113"/>
      <c r="D1223" s="22"/>
      <c r="E1223" s="10"/>
      <c r="F1223" s="116"/>
      <c r="G1223" s="12"/>
      <c r="H1223" s="70"/>
    </row>
    <row r="1224" spans="2:8">
      <c r="B1224" s="22"/>
      <c r="C1224" s="117"/>
      <c r="D1224" s="23"/>
      <c r="E1224" s="14"/>
      <c r="F1224" s="118"/>
      <c r="G1224" s="16"/>
      <c r="H1224" s="72"/>
    </row>
    <row r="1225" spans="2:8">
      <c r="B1225" s="22"/>
      <c r="C1225" s="26"/>
      <c r="D1225" s="26"/>
      <c r="E1225" s="26"/>
      <c r="F1225" s="945" t="s">
        <v>16</v>
      </c>
      <c r="G1225" s="946"/>
      <c r="H1225" s="73" t="e">
        <f>SUM(H1222:H1224)</f>
        <v>#REF!</v>
      </c>
    </row>
    <row r="1226" spans="2:8">
      <c r="B1226" s="10" t="s">
        <v>17</v>
      </c>
      <c r="C1226" s="6" t="s">
        <v>18</v>
      </c>
      <c r="D1226" s="7"/>
      <c r="E1226" s="7"/>
      <c r="F1226" s="7"/>
      <c r="G1226" s="7"/>
      <c r="H1226" s="7"/>
    </row>
    <row r="1227" spans="2:8">
      <c r="B1227" s="10"/>
      <c r="C1227" s="9"/>
      <c r="D1227" s="22"/>
      <c r="E1227" s="22"/>
      <c r="F1227" s="22"/>
      <c r="G1227" s="22"/>
      <c r="H1227" s="22"/>
    </row>
    <row r="1228" spans="2:8">
      <c r="B1228" s="22"/>
      <c r="C1228" s="23"/>
      <c r="D1228" s="23"/>
      <c r="E1228" s="23"/>
      <c r="F1228" s="23"/>
      <c r="G1228" s="23"/>
      <c r="H1228" s="23"/>
    </row>
    <row r="1229" spans="2:8">
      <c r="B1229" s="22"/>
      <c r="C1229" s="26"/>
      <c r="D1229" s="26"/>
      <c r="E1229" s="26"/>
      <c r="F1229" s="947" t="s">
        <v>19</v>
      </c>
      <c r="G1229" s="948"/>
      <c r="H1229" s="26"/>
    </row>
    <row r="1230" spans="2:8">
      <c r="B1230" s="23"/>
      <c r="C1230" s="18"/>
      <c r="D1230" s="19"/>
      <c r="E1230" s="19"/>
      <c r="F1230" s="19"/>
      <c r="G1230" s="77"/>
      <c r="H1230" s="26"/>
    </row>
    <row r="1231" spans="2:8">
      <c r="B1231" s="27" t="s">
        <v>20</v>
      </c>
      <c r="C1231" s="943" t="s">
        <v>21</v>
      </c>
      <c r="D1231" s="939"/>
      <c r="E1231" s="939"/>
      <c r="F1231" s="939"/>
      <c r="G1231" s="940"/>
      <c r="H1231" s="78" t="e">
        <f>H1229+H1225+H1220</f>
        <v>#REF!</v>
      </c>
    </row>
    <row r="1232" spans="2:8">
      <c r="B1232" s="27" t="s">
        <v>22</v>
      </c>
      <c r="C1232" s="949" t="s">
        <v>210</v>
      </c>
      <c r="D1232" s="950"/>
      <c r="E1232" s="951"/>
      <c r="F1232" s="28">
        <v>0.05</v>
      </c>
      <c r="G1232" s="29" t="s">
        <v>26</v>
      </c>
      <c r="H1232" s="78" t="e">
        <f>H1231*5%</f>
        <v>#REF!</v>
      </c>
    </row>
    <row r="1233" spans="1:8">
      <c r="B1233" s="27" t="s">
        <v>24</v>
      </c>
      <c r="C1233" s="943" t="s">
        <v>45</v>
      </c>
      <c r="D1233" s="939"/>
      <c r="E1233" s="939"/>
      <c r="F1233" s="939"/>
      <c r="G1233" s="940"/>
      <c r="H1233" s="73" t="e">
        <f>H1232+H1231</f>
        <v>#REF!</v>
      </c>
    </row>
    <row r="1235" spans="1:8">
      <c r="A1235" s="3" t="s">
        <v>597</v>
      </c>
      <c r="C1235" s="2" t="s">
        <v>560</v>
      </c>
      <c r="D1235" s="2"/>
      <c r="E1235" s="2"/>
      <c r="F1235" s="2"/>
      <c r="G1235" s="2"/>
      <c r="H1235" s="2"/>
    </row>
    <row r="1236" spans="1:8" ht="31.5">
      <c r="B1236" s="68" t="s">
        <v>0</v>
      </c>
      <c r="C1236" s="68" t="s">
        <v>1</v>
      </c>
      <c r="D1236" s="68" t="s">
        <v>2</v>
      </c>
      <c r="E1236" s="68" t="s">
        <v>3</v>
      </c>
      <c r="F1236" s="68" t="s">
        <v>4</v>
      </c>
      <c r="G1236" s="69" t="s">
        <v>321</v>
      </c>
      <c r="H1236" s="69" t="s">
        <v>322</v>
      </c>
    </row>
    <row r="1237" spans="1:8">
      <c r="B1237" s="5" t="s">
        <v>5</v>
      </c>
      <c r="C1237" s="6" t="s">
        <v>6</v>
      </c>
      <c r="D1237" s="7"/>
      <c r="E1237" s="7"/>
      <c r="F1237" s="7"/>
      <c r="G1237" s="7"/>
      <c r="H1237" s="7"/>
    </row>
    <row r="1238" spans="1:8">
      <c r="B1238" s="22"/>
      <c r="C1238" s="113" t="s">
        <v>7</v>
      </c>
      <c r="D1238" s="10" t="s">
        <v>8</v>
      </c>
      <c r="E1238" s="10" t="s">
        <v>9</v>
      </c>
      <c r="F1238" s="11">
        <v>0.1</v>
      </c>
      <c r="G1238" s="86">
        <f>'BAHAN+UPAH'!$F$65</f>
        <v>85000</v>
      </c>
      <c r="H1238" s="70">
        <f>G1238*F1238</f>
        <v>8500</v>
      </c>
    </row>
    <row r="1239" spans="1:8">
      <c r="B1239" s="22"/>
      <c r="C1239" s="113" t="s">
        <v>133</v>
      </c>
      <c r="D1239" s="10" t="s">
        <v>200</v>
      </c>
      <c r="E1239" s="10" t="s">
        <v>9</v>
      </c>
      <c r="F1239" s="11">
        <v>1.4999999999999999E-2</v>
      </c>
      <c r="G1239" s="95" t="e">
        <f>'BAHAN+UPAH'!#REF!</f>
        <v>#REF!</v>
      </c>
      <c r="H1239" s="70" t="e">
        <f>G1239*F1239</f>
        <v>#REF!</v>
      </c>
    </row>
    <row r="1240" spans="1:8">
      <c r="B1240" s="22"/>
      <c r="C1240" s="113" t="s">
        <v>10</v>
      </c>
      <c r="D1240" s="10" t="s">
        <v>25</v>
      </c>
      <c r="E1240" s="10" t="s">
        <v>9</v>
      </c>
      <c r="F1240" s="11">
        <v>0.03</v>
      </c>
      <c r="G1240" s="87">
        <f>'BAHAN+UPAH'!$F$70</f>
        <v>140000</v>
      </c>
      <c r="H1240" s="70">
        <f>G1240*F1240</f>
        <v>4200</v>
      </c>
    </row>
    <row r="1241" spans="1:8">
      <c r="B1241" s="22"/>
      <c r="C1241" s="114"/>
      <c r="D1241" s="14"/>
      <c r="E1241" s="14"/>
      <c r="F1241" s="15"/>
      <c r="G1241" s="115"/>
      <c r="H1241" s="72"/>
    </row>
    <row r="1242" spans="1:8">
      <c r="B1242" s="22"/>
      <c r="C1242" s="26"/>
      <c r="D1242" s="26"/>
      <c r="E1242" s="26"/>
      <c r="F1242" s="945" t="s">
        <v>12</v>
      </c>
      <c r="G1242" s="946"/>
      <c r="H1242" s="73" t="e">
        <f>SUM(H1238:H1240)</f>
        <v>#REF!</v>
      </c>
    </row>
    <row r="1243" spans="1:8">
      <c r="B1243" s="10" t="s">
        <v>13</v>
      </c>
      <c r="C1243" s="6" t="s">
        <v>14</v>
      </c>
      <c r="D1243" s="7"/>
      <c r="E1243" s="7"/>
      <c r="F1243" s="7"/>
      <c r="G1243" s="7"/>
      <c r="H1243" s="7"/>
    </row>
    <row r="1244" spans="1:8">
      <c r="B1244" s="22"/>
      <c r="C1244" s="113" t="s">
        <v>561</v>
      </c>
      <c r="D1244" s="22"/>
      <c r="E1244" s="10" t="s">
        <v>135</v>
      </c>
      <c r="F1244" s="116">
        <v>1</v>
      </c>
      <c r="G1244" s="12" t="e">
        <f>'BAHAN+UPAH'!#REF!</f>
        <v>#REF!</v>
      </c>
      <c r="H1244" s="70" t="e">
        <f>G1244*F1244</f>
        <v>#REF!</v>
      </c>
    </row>
    <row r="1245" spans="1:8">
      <c r="B1245" s="22"/>
      <c r="C1245" s="113"/>
      <c r="D1245" s="22"/>
      <c r="E1245" s="10"/>
      <c r="F1245" s="116"/>
      <c r="G1245" s="12"/>
      <c r="H1245" s="70"/>
    </row>
    <row r="1246" spans="1:8">
      <c r="B1246" s="22"/>
      <c r="C1246" s="117"/>
      <c r="D1246" s="23"/>
      <c r="E1246" s="14"/>
      <c r="F1246" s="118"/>
      <c r="G1246" s="16"/>
      <c r="H1246" s="72"/>
    </row>
    <row r="1247" spans="1:8">
      <c r="B1247" s="22"/>
      <c r="C1247" s="26"/>
      <c r="D1247" s="26"/>
      <c r="E1247" s="26"/>
      <c r="F1247" s="945" t="s">
        <v>16</v>
      </c>
      <c r="G1247" s="946"/>
      <c r="H1247" s="73" t="e">
        <f>SUM(H1244:H1246)</f>
        <v>#REF!</v>
      </c>
    </row>
    <row r="1248" spans="1:8">
      <c r="B1248" s="10" t="s">
        <v>17</v>
      </c>
      <c r="C1248" s="6" t="s">
        <v>18</v>
      </c>
      <c r="D1248" s="7"/>
      <c r="E1248" s="7"/>
      <c r="F1248" s="7"/>
      <c r="G1248" s="7"/>
      <c r="H1248" s="7"/>
    </row>
    <row r="1249" spans="1:8">
      <c r="B1249" s="10"/>
      <c r="C1249" s="9"/>
      <c r="D1249" s="22"/>
      <c r="E1249" s="22"/>
      <c r="F1249" s="22"/>
      <c r="G1249" s="22"/>
      <c r="H1249" s="22"/>
    </row>
    <row r="1250" spans="1:8">
      <c r="B1250" s="22"/>
      <c r="C1250" s="23"/>
      <c r="D1250" s="23"/>
      <c r="E1250" s="23"/>
      <c r="F1250" s="23"/>
      <c r="G1250" s="23"/>
      <c r="H1250" s="23"/>
    </row>
    <row r="1251" spans="1:8">
      <c r="B1251" s="22"/>
      <c r="C1251" s="26"/>
      <c r="D1251" s="26"/>
      <c r="E1251" s="26"/>
      <c r="F1251" s="947" t="s">
        <v>19</v>
      </c>
      <c r="G1251" s="948"/>
      <c r="H1251" s="26"/>
    </row>
    <row r="1252" spans="1:8">
      <c r="B1252" s="23"/>
      <c r="C1252" s="18"/>
      <c r="D1252" s="19"/>
      <c r="E1252" s="19"/>
      <c r="F1252" s="19"/>
      <c r="G1252" s="77"/>
      <c r="H1252" s="26"/>
    </row>
    <row r="1253" spans="1:8">
      <c r="B1253" s="27" t="s">
        <v>20</v>
      </c>
      <c r="C1253" s="943" t="s">
        <v>21</v>
      </c>
      <c r="D1253" s="939"/>
      <c r="E1253" s="939"/>
      <c r="F1253" s="939"/>
      <c r="G1253" s="940"/>
      <c r="H1253" s="78" t="e">
        <f>H1251+H1247+H1242</f>
        <v>#REF!</v>
      </c>
    </row>
    <row r="1254" spans="1:8">
      <c r="B1254" s="27" t="s">
        <v>22</v>
      </c>
      <c r="C1254" s="949" t="s">
        <v>210</v>
      </c>
      <c r="D1254" s="950"/>
      <c r="E1254" s="951"/>
      <c r="F1254" s="28">
        <v>0.05</v>
      </c>
      <c r="G1254" s="29" t="s">
        <v>26</v>
      </c>
      <c r="H1254" s="78" t="e">
        <f>H1253*5%</f>
        <v>#REF!</v>
      </c>
    </row>
    <row r="1255" spans="1:8">
      <c r="B1255" s="27" t="s">
        <v>24</v>
      </c>
      <c r="C1255" s="943" t="s">
        <v>45</v>
      </c>
      <c r="D1255" s="939"/>
      <c r="E1255" s="939"/>
      <c r="F1255" s="939"/>
      <c r="G1255" s="940"/>
      <c r="H1255" s="73" t="e">
        <f>H1254+H1253</f>
        <v>#REF!</v>
      </c>
    </row>
    <row r="1257" spans="1:8">
      <c r="A1257" s="3" t="s">
        <v>598</v>
      </c>
      <c r="C1257" s="2" t="s">
        <v>562</v>
      </c>
      <c r="D1257" s="2"/>
      <c r="E1257" s="2"/>
      <c r="F1257" s="2"/>
      <c r="G1257" s="2"/>
      <c r="H1257" s="2"/>
    </row>
    <row r="1258" spans="1:8" ht="31.5">
      <c r="B1258" s="68" t="s">
        <v>0</v>
      </c>
      <c r="C1258" s="68" t="s">
        <v>1</v>
      </c>
      <c r="D1258" s="68" t="s">
        <v>2</v>
      </c>
      <c r="E1258" s="68" t="s">
        <v>3</v>
      </c>
      <c r="F1258" s="68" t="s">
        <v>4</v>
      </c>
      <c r="G1258" s="69" t="s">
        <v>321</v>
      </c>
      <c r="H1258" s="69" t="s">
        <v>322</v>
      </c>
    </row>
    <row r="1259" spans="1:8">
      <c r="B1259" s="5" t="s">
        <v>5</v>
      </c>
      <c r="C1259" s="6" t="s">
        <v>6</v>
      </c>
      <c r="D1259" s="7"/>
      <c r="E1259" s="7"/>
      <c r="F1259" s="7"/>
      <c r="G1259" s="7"/>
      <c r="H1259" s="7"/>
    </row>
    <row r="1260" spans="1:8">
      <c r="B1260" s="22"/>
      <c r="C1260" s="113" t="s">
        <v>7</v>
      </c>
      <c r="D1260" s="10" t="s">
        <v>8</v>
      </c>
      <c r="E1260" s="10" t="s">
        <v>9</v>
      </c>
      <c r="F1260" s="11">
        <v>0.03</v>
      </c>
      <c r="G1260" s="86">
        <f>'BAHAN+UPAH'!$F$65</f>
        <v>85000</v>
      </c>
      <c r="H1260" s="70">
        <f>G1260*F1260</f>
        <v>2550</v>
      </c>
    </row>
    <row r="1261" spans="1:8">
      <c r="B1261" s="22"/>
      <c r="C1261" s="113" t="s">
        <v>133</v>
      </c>
      <c r="D1261" s="10" t="s">
        <v>200</v>
      </c>
      <c r="E1261" s="10" t="s">
        <v>9</v>
      </c>
      <c r="F1261" s="11">
        <v>0.04</v>
      </c>
      <c r="G1261" s="95" t="e">
        <f>'BAHAN+UPAH'!#REF!</f>
        <v>#REF!</v>
      </c>
      <c r="H1261" s="70" t="e">
        <f>G1261*F1261</f>
        <v>#REF!</v>
      </c>
    </row>
    <row r="1262" spans="1:8">
      <c r="B1262" s="22"/>
      <c r="C1262" s="113"/>
      <c r="D1262" s="10"/>
      <c r="E1262" s="10"/>
      <c r="F1262" s="11"/>
      <c r="G1262" s="87"/>
      <c r="H1262" s="70"/>
    </row>
    <row r="1263" spans="1:8">
      <c r="B1263" s="22"/>
      <c r="C1263" s="114"/>
      <c r="D1263" s="14"/>
      <c r="E1263" s="14"/>
      <c r="F1263" s="15"/>
      <c r="G1263" s="115"/>
      <c r="H1263" s="72"/>
    </row>
    <row r="1264" spans="1:8">
      <c r="B1264" s="22"/>
      <c r="C1264" s="26"/>
      <c r="D1264" s="26"/>
      <c r="E1264" s="26"/>
      <c r="F1264" s="945" t="s">
        <v>12</v>
      </c>
      <c r="G1264" s="946"/>
      <c r="H1264" s="73" t="e">
        <f>SUM(H1260:H1262)</f>
        <v>#REF!</v>
      </c>
    </row>
    <row r="1265" spans="1:8">
      <c r="B1265" s="10" t="s">
        <v>13</v>
      </c>
      <c r="C1265" s="6" t="s">
        <v>14</v>
      </c>
      <c r="D1265" s="7"/>
      <c r="E1265" s="7"/>
      <c r="F1265" s="7"/>
      <c r="G1265" s="7"/>
      <c r="H1265" s="7"/>
    </row>
    <row r="1266" spans="1:8">
      <c r="B1266" s="22"/>
      <c r="C1266" s="113" t="s">
        <v>563</v>
      </c>
      <c r="D1266" s="22"/>
      <c r="E1266" s="10" t="s">
        <v>135</v>
      </c>
      <c r="F1266" s="116">
        <v>1</v>
      </c>
      <c r="G1266" s="12" t="e">
        <f>'BAHAN+UPAH'!#REF!</f>
        <v>#REF!</v>
      </c>
      <c r="H1266" s="70" t="e">
        <f>G1266*F1266</f>
        <v>#REF!</v>
      </c>
    </row>
    <row r="1267" spans="1:8">
      <c r="B1267" s="22"/>
      <c r="C1267" s="113"/>
      <c r="D1267" s="22"/>
      <c r="E1267" s="10"/>
      <c r="F1267" s="116"/>
      <c r="G1267" s="12"/>
      <c r="H1267" s="70"/>
    </row>
    <row r="1268" spans="1:8">
      <c r="B1268" s="22"/>
      <c r="C1268" s="117"/>
      <c r="D1268" s="23"/>
      <c r="E1268" s="14"/>
      <c r="F1268" s="118"/>
      <c r="G1268" s="16"/>
      <c r="H1268" s="72"/>
    </row>
    <row r="1269" spans="1:8">
      <c r="B1269" s="22"/>
      <c r="C1269" s="26"/>
      <c r="D1269" s="26"/>
      <c r="E1269" s="26"/>
      <c r="F1269" s="945" t="s">
        <v>16</v>
      </c>
      <c r="G1269" s="946"/>
      <c r="H1269" s="73" t="e">
        <f>SUM(H1266:H1268)</f>
        <v>#REF!</v>
      </c>
    </row>
    <row r="1270" spans="1:8">
      <c r="B1270" s="10" t="s">
        <v>17</v>
      </c>
      <c r="C1270" s="6" t="s">
        <v>18</v>
      </c>
      <c r="D1270" s="7"/>
      <c r="E1270" s="7"/>
      <c r="F1270" s="7"/>
      <c r="G1270" s="7"/>
      <c r="H1270" s="7"/>
    </row>
    <row r="1271" spans="1:8">
      <c r="B1271" s="10"/>
      <c r="C1271" s="9"/>
      <c r="D1271" s="22"/>
      <c r="E1271" s="22"/>
      <c r="F1271" s="22"/>
      <c r="G1271" s="22"/>
      <c r="H1271" s="22"/>
    </row>
    <row r="1272" spans="1:8">
      <c r="B1272" s="22"/>
      <c r="C1272" s="23"/>
      <c r="D1272" s="23"/>
      <c r="E1272" s="23"/>
      <c r="F1272" s="23"/>
      <c r="G1272" s="23"/>
      <c r="H1272" s="23"/>
    </row>
    <row r="1273" spans="1:8">
      <c r="B1273" s="22"/>
      <c r="C1273" s="26"/>
      <c r="D1273" s="26"/>
      <c r="E1273" s="26"/>
      <c r="F1273" s="947" t="s">
        <v>19</v>
      </c>
      <c r="G1273" s="948"/>
      <c r="H1273" s="26"/>
    </row>
    <row r="1274" spans="1:8">
      <c r="B1274" s="23"/>
      <c r="C1274" s="18"/>
      <c r="D1274" s="19"/>
      <c r="E1274" s="19"/>
      <c r="F1274" s="19"/>
      <c r="G1274" s="77"/>
      <c r="H1274" s="26"/>
    </row>
    <row r="1275" spans="1:8">
      <c r="B1275" s="27" t="s">
        <v>20</v>
      </c>
      <c r="C1275" s="943" t="s">
        <v>21</v>
      </c>
      <c r="D1275" s="939"/>
      <c r="E1275" s="939"/>
      <c r="F1275" s="939"/>
      <c r="G1275" s="940"/>
      <c r="H1275" s="78" t="e">
        <f>H1273+H1269+H1264</f>
        <v>#REF!</v>
      </c>
    </row>
    <row r="1276" spans="1:8">
      <c r="B1276" s="27" t="s">
        <v>22</v>
      </c>
      <c r="C1276" s="949" t="s">
        <v>210</v>
      </c>
      <c r="D1276" s="950"/>
      <c r="E1276" s="951"/>
      <c r="F1276" s="28">
        <v>0.05</v>
      </c>
      <c r="G1276" s="29" t="s">
        <v>26</v>
      </c>
      <c r="H1276" s="78" t="e">
        <f>H1275*5%</f>
        <v>#REF!</v>
      </c>
    </row>
    <row r="1277" spans="1:8">
      <c r="B1277" s="27" t="s">
        <v>24</v>
      </c>
      <c r="C1277" s="943" t="s">
        <v>45</v>
      </c>
      <c r="D1277" s="939"/>
      <c r="E1277" s="939"/>
      <c r="F1277" s="939"/>
      <c r="G1277" s="940"/>
      <c r="H1277" s="73" t="e">
        <f>H1276+H1275</f>
        <v>#REF!</v>
      </c>
    </row>
    <row r="1279" spans="1:8">
      <c r="A1279" s="3" t="s">
        <v>599</v>
      </c>
      <c r="C1279" s="2" t="s">
        <v>564</v>
      </c>
      <c r="D1279" s="2"/>
      <c r="E1279" s="2"/>
      <c r="F1279" s="2"/>
      <c r="G1279" s="2"/>
      <c r="H1279" s="2"/>
    </row>
    <row r="1280" spans="1:8" ht="31.5">
      <c r="B1280" s="68" t="s">
        <v>0</v>
      </c>
      <c r="C1280" s="68" t="s">
        <v>1</v>
      </c>
      <c r="D1280" s="68" t="s">
        <v>2</v>
      </c>
      <c r="E1280" s="68" t="s">
        <v>3</v>
      </c>
      <c r="F1280" s="68" t="s">
        <v>4</v>
      </c>
      <c r="G1280" s="69" t="s">
        <v>321</v>
      </c>
      <c r="H1280" s="69" t="s">
        <v>322</v>
      </c>
    </row>
    <row r="1281" spans="2:8">
      <c r="B1281" s="5" t="s">
        <v>5</v>
      </c>
      <c r="C1281" s="6" t="s">
        <v>6</v>
      </c>
      <c r="D1281" s="7"/>
      <c r="E1281" s="7"/>
      <c r="F1281" s="7"/>
      <c r="G1281" s="7"/>
      <c r="H1281" s="7"/>
    </row>
    <row r="1282" spans="2:8">
      <c r="B1282" s="22"/>
      <c r="C1282" s="113" t="s">
        <v>7</v>
      </c>
      <c r="D1282" s="10" t="s">
        <v>8</v>
      </c>
      <c r="E1282" s="10" t="s">
        <v>9</v>
      </c>
      <c r="F1282" s="11">
        <v>8.0000000000000002E-3</v>
      </c>
      <c r="G1282" s="86">
        <f>'BAHAN+UPAH'!$F$65</f>
        <v>85000</v>
      </c>
      <c r="H1282" s="70">
        <f>G1282*F1282</f>
        <v>680</v>
      </c>
    </row>
    <row r="1283" spans="2:8">
      <c r="B1283" s="22"/>
      <c r="C1283" s="113" t="s">
        <v>133</v>
      </c>
      <c r="D1283" s="10" t="s">
        <v>200</v>
      </c>
      <c r="E1283" s="10" t="s">
        <v>9</v>
      </c>
      <c r="F1283" s="11">
        <v>1.7999999999999999E-2</v>
      </c>
      <c r="G1283" s="95" t="e">
        <f>'BAHAN+UPAH'!#REF!</f>
        <v>#REF!</v>
      </c>
      <c r="H1283" s="70" t="e">
        <f>G1283*F1283</f>
        <v>#REF!</v>
      </c>
    </row>
    <row r="1284" spans="2:8">
      <c r="B1284" s="22"/>
      <c r="C1284" s="113"/>
      <c r="D1284" s="10"/>
      <c r="E1284" s="10"/>
      <c r="F1284" s="11"/>
      <c r="G1284" s="87"/>
      <c r="H1284" s="70"/>
    </row>
    <row r="1285" spans="2:8">
      <c r="B1285" s="22"/>
      <c r="C1285" s="114"/>
      <c r="D1285" s="14"/>
      <c r="E1285" s="14"/>
      <c r="F1285" s="15"/>
      <c r="G1285" s="115"/>
      <c r="H1285" s="72"/>
    </row>
    <row r="1286" spans="2:8">
      <c r="B1286" s="22"/>
      <c r="C1286" s="26"/>
      <c r="D1286" s="26"/>
      <c r="E1286" s="26"/>
      <c r="F1286" s="945" t="s">
        <v>12</v>
      </c>
      <c r="G1286" s="946"/>
      <c r="H1286" s="73" t="e">
        <f>SUM(H1282:H1284)</f>
        <v>#REF!</v>
      </c>
    </row>
    <row r="1287" spans="2:8">
      <c r="B1287" s="10" t="s">
        <v>13</v>
      </c>
      <c r="C1287" s="6" t="s">
        <v>14</v>
      </c>
      <c r="D1287" s="7"/>
      <c r="E1287" s="7"/>
      <c r="F1287" s="7"/>
      <c r="G1287" s="7"/>
      <c r="H1287" s="7"/>
    </row>
    <row r="1288" spans="2:8">
      <c r="B1288" s="22"/>
      <c r="C1288" s="113" t="s">
        <v>565</v>
      </c>
      <c r="D1288" s="22"/>
      <c r="E1288" s="10" t="s">
        <v>135</v>
      </c>
      <c r="F1288" s="116">
        <v>1</v>
      </c>
      <c r="G1288" s="12" t="e">
        <f>'BAHAN+UPAH'!#REF!</f>
        <v>#REF!</v>
      </c>
      <c r="H1288" s="70" t="e">
        <f>G1288*F1288</f>
        <v>#REF!</v>
      </c>
    </row>
    <row r="1289" spans="2:8">
      <c r="B1289" s="22"/>
      <c r="C1289" s="113"/>
      <c r="D1289" s="22"/>
      <c r="E1289" s="10"/>
      <c r="F1289" s="116"/>
      <c r="G1289" s="12"/>
      <c r="H1289" s="70"/>
    </row>
    <row r="1290" spans="2:8">
      <c r="B1290" s="22"/>
      <c r="C1290" s="117"/>
      <c r="D1290" s="23"/>
      <c r="E1290" s="14"/>
      <c r="F1290" s="118"/>
      <c r="G1290" s="16"/>
      <c r="H1290" s="72"/>
    </row>
    <row r="1291" spans="2:8">
      <c r="B1291" s="22"/>
      <c r="C1291" s="26"/>
      <c r="D1291" s="26"/>
      <c r="E1291" s="26"/>
      <c r="F1291" s="945" t="s">
        <v>16</v>
      </c>
      <c r="G1291" s="946"/>
      <c r="H1291" s="73" t="e">
        <f>SUM(H1288:H1290)</f>
        <v>#REF!</v>
      </c>
    </row>
    <row r="1292" spans="2:8">
      <c r="B1292" s="10" t="s">
        <v>17</v>
      </c>
      <c r="C1292" s="6" t="s">
        <v>18</v>
      </c>
      <c r="D1292" s="7"/>
      <c r="E1292" s="7"/>
      <c r="F1292" s="7"/>
      <c r="G1292" s="7"/>
      <c r="H1292" s="7"/>
    </row>
    <row r="1293" spans="2:8">
      <c r="B1293" s="10"/>
      <c r="C1293" s="9"/>
      <c r="D1293" s="22"/>
      <c r="E1293" s="22"/>
      <c r="F1293" s="22"/>
      <c r="G1293" s="22"/>
      <c r="H1293" s="22"/>
    </row>
    <row r="1294" spans="2:8">
      <c r="B1294" s="22"/>
      <c r="C1294" s="23"/>
      <c r="D1294" s="23"/>
      <c r="E1294" s="23"/>
      <c r="F1294" s="23"/>
      <c r="G1294" s="23"/>
      <c r="H1294" s="23"/>
    </row>
    <row r="1295" spans="2:8" ht="15.6" customHeight="1">
      <c r="B1295" s="22"/>
      <c r="C1295" s="26"/>
      <c r="D1295" s="26"/>
      <c r="E1295" s="26"/>
      <c r="F1295" s="947" t="s">
        <v>19</v>
      </c>
      <c r="G1295" s="948"/>
      <c r="H1295" s="26"/>
    </row>
    <row r="1296" spans="2:8">
      <c r="B1296" s="23"/>
      <c r="C1296" s="18"/>
      <c r="D1296" s="19"/>
      <c r="E1296" s="19"/>
      <c r="F1296" s="19"/>
      <c r="G1296" s="77"/>
      <c r="H1296" s="26"/>
    </row>
    <row r="1297" spans="1:8">
      <c r="B1297" s="27" t="s">
        <v>20</v>
      </c>
      <c r="C1297" s="943" t="s">
        <v>21</v>
      </c>
      <c r="D1297" s="939"/>
      <c r="E1297" s="939"/>
      <c r="F1297" s="939"/>
      <c r="G1297" s="940"/>
      <c r="H1297" s="78" t="e">
        <f>H1295+H1291+H1286</f>
        <v>#REF!</v>
      </c>
    </row>
    <row r="1298" spans="1:8">
      <c r="B1298" s="27" t="s">
        <v>22</v>
      </c>
      <c r="C1298" s="949" t="s">
        <v>210</v>
      </c>
      <c r="D1298" s="950"/>
      <c r="E1298" s="951"/>
      <c r="F1298" s="28">
        <v>0.05</v>
      </c>
      <c r="G1298" s="29" t="s">
        <v>26</v>
      </c>
      <c r="H1298" s="78" t="e">
        <f>H1297*5%</f>
        <v>#REF!</v>
      </c>
    </row>
    <row r="1299" spans="1:8">
      <c r="B1299" s="27" t="s">
        <v>24</v>
      </c>
      <c r="C1299" s="943" t="s">
        <v>45</v>
      </c>
      <c r="D1299" s="939"/>
      <c r="E1299" s="939"/>
      <c r="F1299" s="939"/>
      <c r="G1299" s="940"/>
      <c r="H1299" s="73" t="e">
        <f>H1298+H1297</f>
        <v>#REF!</v>
      </c>
    </row>
    <row r="1301" spans="1:8">
      <c r="A1301" s="3" t="s">
        <v>600</v>
      </c>
      <c r="C1301" s="2" t="s">
        <v>566</v>
      </c>
      <c r="D1301" s="2"/>
      <c r="E1301" s="2"/>
      <c r="F1301" s="2"/>
      <c r="G1301" s="2"/>
      <c r="H1301" s="2"/>
    </row>
    <row r="1302" spans="1:8" ht="31.5">
      <c r="B1302" s="68" t="s">
        <v>0</v>
      </c>
      <c r="C1302" s="68" t="s">
        <v>1</v>
      </c>
      <c r="D1302" s="68" t="s">
        <v>2</v>
      </c>
      <c r="E1302" s="68" t="s">
        <v>3</v>
      </c>
      <c r="F1302" s="68" t="s">
        <v>4</v>
      </c>
      <c r="G1302" s="69" t="s">
        <v>321</v>
      </c>
      <c r="H1302" s="69" t="s">
        <v>322</v>
      </c>
    </row>
    <row r="1303" spans="1:8">
      <c r="B1303" s="5" t="s">
        <v>5</v>
      </c>
      <c r="C1303" s="6" t="s">
        <v>6</v>
      </c>
      <c r="D1303" s="7"/>
      <c r="E1303" s="7"/>
      <c r="F1303" s="7"/>
      <c r="G1303" s="7"/>
      <c r="H1303" s="7"/>
    </row>
    <row r="1304" spans="1:8">
      <c r="B1304" s="22"/>
      <c r="C1304" s="113" t="s">
        <v>7</v>
      </c>
      <c r="D1304" s="10" t="s">
        <v>8</v>
      </c>
      <c r="E1304" s="10" t="s">
        <v>9</v>
      </c>
      <c r="F1304" s="11">
        <v>8.0000000000000002E-3</v>
      </c>
      <c r="G1304" s="86">
        <f>'BAHAN+UPAH'!$F$65</f>
        <v>85000</v>
      </c>
      <c r="H1304" s="70">
        <f>G1304*F1304</f>
        <v>680</v>
      </c>
    </row>
    <row r="1305" spans="1:8">
      <c r="B1305" s="22"/>
      <c r="C1305" s="113" t="s">
        <v>133</v>
      </c>
      <c r="D1305" s="10" t="s">
        <v>200</v>
      </c>
      <c r="E1305" s="10" t="s">
        <v>9</v>
      </c>
      <c r="F1305" s="11">
        <v>1.7999999999999999E-2</v>
      </c>
      <c r="G1305" s="95" t="e">
        <f>'BAHAN+UPAH'!#REF!</f>
        <v>#REF!</v>
      </c>
      <c r="H1305" s="70" t="e">
        <f>G1305*F1305</f>
        <v>#REF!</v>
      </c>
    </row>
    <row r="1306" spans="1:8">
      <c r="B1306" s="22"/>
      <c r="C1306" s="113"/>
      <c r="D1306" s="10"/>
      <c r="E1306" s="10"/>
      <c r="F1306" s="11"/>
      <c r="G1306" s="87"/>
      <c r="H1306" s="70"/>
    </row>
    <row r="1307" spans="1:8">
      <c r="B1307" s="22"/>
      <c r="C1307" s="114"/>
      <c r="D1307" s="14"/>
      <c r="E1307" s="14"/>
      <c r="F1307" s="15"/>
      <c r="G1307" s="115"/>
      <c r="H1307" s="72"/>
    </row>
    <row r="1308" spans="1:8">
      <c r="B1308" s="22"/>
      <c r="C1308" s="26"/>
      <c r="D1308" s="26"/>
      <c r="E1308" s="26"/>
      <c r="F1308" s="945" t="s">
        <v>12</v>
      </c>
      <c r="G1308" s="946"/>
      <c r="H1308" s="73" t="e">
        <f>SUM(H1304:H1306)</f>
        <v>#REF!</v>
      </c>
    </row>
    <row r="1309" spans="1:8">
      <c r="B1309" s="10" t="s">
        <v>13</v>
      </c>
      <c r="C1309" s="6" t="s">
        <v>14</v>
      </c>
      <c r="D1309" s="7"/>
      <c r="E1309" s="7"/>
      <c r="F1309" s="7"/>
      <c r="G1309" s="7"/>
      <c r="H1309" s="7"/>
    </row>
    <row r="1310" spans="1:8">
      <c r="B1310" s="22"/>
      <c r="C1310" s="113" t="s">
        <v>567</v>
      </c>
      <c r="D1310" s="22"/>
      <c r="E1310" s="10" t="s">
        <v>135</v>
      </c>
      <c r="F1310" s="116">
        <v>1</v>
      </c>
      <c r="G1310" s="13" t="e">
        <f>'BAHAN+UPAH'!#REF!</f>
        <v>#REF!</v>
      </c>
      <c r="H1310" s="70" t="e">
        <f>G1310*F1310</f>
        <v>#REF!</v>
      </c>
    </row>
    <row r="1311" spans="1:8">
      <c r="B1311" s="22"/>
      <c r="C1311" s="113"/>
      <c r="D1311" s="22"/>
      <c r="E1311" s="10"/>
      <c r="F1311" s="116"/>
      <c r="G1311" s="12"/>
      <c r="H1311" s="70"/>
    </row>
    <row r="1312" spans="1:8">
      <c r="B1312" s="22"/>
      <c r="C1312" s="117"/>
      <c r="D1312" s="23"/>
      <c r="E1312" s="14"/>
      <c r="F1312" s="118"/>
      <c r="G1312" s="16"/>
      <c r="H1312" s="72"/>
    </row>
    <row r="1313" spans="1:8">
      <c r="B1313" s="22"/>
      <c r="C1313" s="26"/>
      <c r="D1313" s="26"/>
      <c r="E1313" s="26"/>
      <c r="F1313" s="945" t="s">
        <v>16</v>
      </c>
      <c r="G1313" s="946"/>
      <c r="H1313" s="73" t="e">
        <f>SUM(H1310:H1312)</f>
        <v>#REF!</v>
      </c>
    </row>
    <row r="1314" spans="1:8">
      <c r="B1314" s="10" t="s">
        <v>17</v>
      </c>
      <c r="C1314" s="6" t="s">
        <v>18</v>
      </c>
      <c r="D1314" s="7"/>
      <c r="E1314" s="7"/>
      <c r="F1314" s="7"/>
      <c r="G1314" s="7"/>
      <c r="H1314" s="7"/>
    </row>
    <row r="1315" spans="1:8">
      <c r="B1315" s="10"/>
      <c r="C1315" s="9"/>
      <c r="D1315" s="22"/>
      <c r="E1315" s="22"/>
      <c r="F1315" s="22"/>
      <c r="G1315" s="22"/>
      <c r="H1315" s="22"/>
    </row>
    <row r="1316" spans="1:8">
      <c r="B1316" s="22"/>
      <c r="C1316" s="23"/>
      <c r="D1316" s="23"/>
      <c r="E1316" s="23"/>
      <c r="F1316" s="23"/>
      <c r="G1316" s="23"/>
      <c r="H1316" s="23"/>
    </row>
    <row r="1317" spans="1:8">
      <c r="B1317" s="22"/>
      <c r="C1317" s="26"/>
      <c r="D1317" s="26"/>
      <c r="E1317" s="26"/>
      <c r="F1317" s="947" t="s">
        <v>19</v>
      </c>
      <c r="G1317" s="948"/>
      <c r="H1317" s="26"/>
    </row>
    <row r="1318" spans="1:8">
      <c r="B1318" s="23"/>
      <c r="C1318" s="18"/>
      <c r="D1318" s="19"/>
      <c r="E1318" s="19"/>
      <c r="F1318" s="19"/>
      <c r="G1318" s="77"/>
      <c r="H1318" s="26"/>
    </row>
    <row r="1319" spans="1:8">
      <c r="B1319" s="27" t="s">
        <v>20</v>
      </c>
      <c r="C1319" s="943" t="s">
        <v>21</v>
      </c>
      <c r="D1319" s="939"/>
      <c r="E1319" s="939"/>
      <c r="F1319" s="939"/>
      <c r="G1319" s="940"/>
      <c r="H1319" s="78" t="e">
        <f>H1317+H1313+H1308</f>
        <v>#REF!</v>
      </c>
    </row>
    <row r="1320" spans="1:8">
      <c r="B1320" s="27" t="s">
        <v>22</v>
      </c>
      <c r="C1320" s="949" t="s">
        <v>210</v>
      </c>
      <c r="D1320" s="950"/>
      <c r="E1320" s="951"/>
      <c r="F1320" s="28">
        <v>0.05</v>
      </c>
      <c r="G1320" s="29" t="s">
        <v>26</v>
      </c>
      <c r="H1320" s="78" t="e">
        <f>H1319*5%</f>
        <v>#REF!</v>
      </c>
    </row>
    <row r="1321" spans="1:8">
      <c r="B1321" s="27" t="s">
        <v>24</v>
      </c>
      <c r="C1321" s="943" t="s">
        <v>45</v>
      </c>
      <c r="D1321" s="939"/>
      <c r="E1321" s="939"/>
      <c r="F1321" s="939"/>
      <c r="G1321" s="940"/>
      <c r="H1321" s="73" t="e">
        <f>H1320+H1319</f>
        <v>#REF!</v>
      </c>
    </row>
    <row r="1323" spans="1:8">
      <c r="A1323" s="3" t="s">
        <v>601</v>
      </c>
      <c r="C1323" s="2" t="s">
        <v>568</v>
      </c>
      <c r="D1323" s="2"/>
      <c r="E1323" s="2"/>
      <c r="F1323" s="2"/>
      <c r="G1323" s="2"/>
      <c r="H1323" s="2"/>
    </row>
    <row r="1324" spans="1:8" ht="31.5">
      <c r="B1324" s="68" t="s">
        <v>0</v>
      </c>
      <c r="C1324" s="68" t="s">
        <v>1</v>
      </c>
      <c r="D1324" s="68" t="s">
        <v>2</v>
      </c>
      <c r="E1324" s="68" t="s">
        <v>3</v>
      </c>
      <c r="F1324" s="68" t="s">
        <v>4</v>
      </c>
      <c r="G1324" s="69" t="s">
        <v>321</v>
      </c>
      <c r="H1324" s="69" t="s">
        <v>322</v>
      </c>
    </row>
    <row r="1325" spans="1:8">
      <c r="B1325" s="5" t="s">
        <v>5</v>
      </c>
      <c r="C1325" s="6" t="s">
        <v>6</v>
      </c>
      <c r="D1325" s="7"/>
      <c r="E1325" s="7"/>
      <c r="F1325" s="7"/>
      <c r="G1325" s="7"/>
      <c r="H1325" s="7"/>
    </row>
    <row r="1326" spans="1:8">
      <c r="B1326" s="22"/>
      <c r="C1326" s="113" t="s">
        <v>7</v>
      </c>
      <c r="D1326" s="10" t="s">
        <v>8</v>
      </c>
      <c r="E1326" s="10" t="s">
        <v>9</v>
      </c>
      <c r="F1326" s="11">
        <v>8.0000000000000002E-3</v>
      </c>
      <c r="G1326" s="86">
        <f>'BAHAN+UPAH'!$F$65</f>
        <v>85000</v>
      </c>
      <c r="H1326" s="70">
        <f>G1326*F1326</f>
        <v>680</v>
      </c>
    </row>
    <row r="1327" spans="1:8">
      <c r="B1327" s="22"/>
      <c r="C1327" s="113" t="s">
        <v>133</v>
      </c>
      <c r="D1327" s="10" t="s">
        <v>200</v>
      </c>
      <c r="E1327" s="10" t="s">
        <v>9</v>
      </c>
      <c r="F1327" s="11">
        <v>1.7999999999999999E-2</v>
      </c>
      <c r="G1327" s="95" t="e">
        <f>'BAHAN+UPAH'!#REF!</f>
        <v>#REF!</v>
      </c>
      <c r="H1327" s="70" t="e">
        <f>G1327*F1327</f>
        <v>#REF!</v>
      </c>
    </row>
    <row r="1328" spans="1:8">
      <c r="B1328" s="22"/>
      <c r="C1328" s="113"/>
      <c r="D1328" s="10"/>
      <c r="E1328" s="10"/>
      <c r="F1328" s="11"/>
      <c r="G1328" s="87"/>
      <c r="H1328" s="70"/>
    </row>
    <row r="1329" spans="2:8">
      <c r="B1329" s="22"/>
      <c r="C1329" s="114"/>
      <c r="D1329" s="14"/>
      <c r="E1329" s="14"/>
      <c r="F1329" s="15"/>
      <c r="G1329" s="115"/>
      <c r="H1329" s="72"/>
    </row>
    <row r="1330" spans="2:8">
      <c r="B1330" s="22"/>
      <c r="C1330" s="26"/>
      <c r="D1330" s="26"/>
      <c r="E1330" s="26"/>
      <c r="F1330" s="945" t="s">
        <v>12</v>
      </c>
      <c r="G1330" s="946"/>
      <c r="H1330" s="73" t="e">
        <f>SUM(H1326:H1328)</f>
        <v>#REF!</v>
      </c>
    </row>
    <row r="1331" spans="2:8">
      <c r="B1331" s="10" t="s">
        <v>13</v>
      </c>
      <c r="C1331" s="6" t="s">
        <v>14</v>
      </c>
      <c r="D1331" s="7"/>
      <c r="E1331" s="7"/>
      <c r="F1331" s="7"/>
      <c r="G1331" s="7"/>
      <c r="H1331" s="7"/>
    </row>
    <row r="1332" spans="2:8">
      <c r="B1332" s="22"/>
      <c r="C1332" s="113" t="s">
        <v>569</v>
      </c>
      <c r="D1332" s="22"/>
      <c r="E1332" s="10" t="s">
        <v>135</v>
      </c>
      <c r="F1332" s="116">
        <v>1</v>
      </c>
      <c r="G1332" s="13" t="e">
        <f>'BAHAN+UPAH'!#REF!</f>
        <v>#REF!</v>
      </c>
      <c r="H1332" s="70" t="e">
        <f>G1332*F1332</f>
        <v>#REF!</v>
      </c>
    </row>
    <row r="1333" spans="2:8">
      <c r="B1333" s="22"/>
      <c r="C1333" s="113"/>
      <c r="D1333" s="22"/>
      <c r="E1333" s="10"/>
      <c r="F1333" s="116"/>
      <c r="G1333" s="12"/>
      <c r="H1333" s="70"/>
    </row>
    <row r="1334" spans="2:8">
      <c r="B1334" s="22"/>
      <c r="C1334" s="117"/>
      <c r="D1334" s="23"/>
      <c r="E1334" s="14"/>
      <c r="F1334" s="118"/>
      <c r="G1334" s="16"/>
      <c r="H1334" s="72"/>
    </row>
    <row r="1335" spans="2:8">
      <c r="B1335" s="22"/>
      <c r="C1335" s="26"/>
      <c r="D1335" s="26"/>
      <c r="E1335" s="26"/>
      <c r="F1335" s="945" t="s">
        <v>16</v>
      </c>
      <c r="G1335" s="946"/>
      <c r="H1335" s="73" t="e">
        <f>SUM(H1332:H1334)</f>
        <v>#REF!</v>
      </c>
    </row>
    <row r="1336" spans="2:8">
      <c r="B1336" s="10" t="s">
        <v>17</v>
      </c>
      <c r="C1336" s="6" t="s">
        <v>18</v>
      </c>
      <c r="D1336" s="7"/>
      <c r="E1336" s="7"/>
      <c r="F1336" s="7"/>
      <c r="G1336" s="7"/>
      <c r="H1336" s="7"/>
    </row>
    <row r="1337" spans="2:8">
      <c r="B1337" s="10"/>
      <c r="C1337" s="9"/>
      <c r="D1337" s="22"/>
      <c r="E1337" s="22"/>
      <c r="F1337" s="22"/>
      <c r="G1337" s="22"/>
      <c r="H1337" s="22"/>
    </row>
    <row r="1338" spans="2:8">
      <c r="B1338" s="22"/>
      <c r="C1338" s="23"/>
      <c r="D1338" s="23"/>
      <c r="E1338" s="23"/>
      <c r="F1338" s="23"/>
      <c r="G1338" s="23"/>
      <c r="H1338" s="23"/>
    </row>
    <row r="1339" spans="2:8">
      <c r="B1339" s="22"/>
      <c r="C1339" s="26"/>
      <c r="D1339" s="26"/>
      <c r="E1339" s="26"/>
      <c r="F1339" s="947" t="s">
        <v>19</v>
      </c>
      <c r="G1339" s="948"/>
      <c r="H1339" s="26"/>
    </row>
    <row r="1340" spans="2:8">
      <c r="B1340" s="23"/>
      <c r="C1340" s="18"/>
      <c r="D1340" s="19"/>
      <c r="E1340" s="19"/>
      <c r="F1340" s="19"/>
      <c r="G1340" s="77"/>
      <c r="H1340" s="26"/>
    </row>
    <row r="1341" spans="2:8">
      <c r="B1341" s="27" t="s">
        <v>20</v>
      </c>
      <c r="C1341" s="943" t="s">
        <v>21</v>
      </c>
      <c r="D1341" s="939"/>
      <c r="E1341" s="939"/>
      <c r="F1341" s="939"/>
      <c r="G1341" s="940"/>
      <c r="H1341" s="78" t="e">
        <f>H1339+H1335+H1330</f>
        <v>#REF!</v>
      </c>
    </row>
    <row r="1342" spans="2:8">
      <c r="B1342" s="27" t="s">
        <v>22</v>
      </c>
      <c r="C1342" s="949" t="s">
        <v>210</v>
      </c>
      <c r="D1342" s="950"/>
      <c r="E1342" s="951"/>
      <c r="F1342" s="28">
        <v>0.05</v>
      </c>
      <c r="G1342" s="29" t="s">
        <v>26</v>
      </c>
      <c r="H1342" s="78" t="e">
        <f>H1341*5%</f>
        <v>#REF!</v>
      </c>
    </row>
    <row r="1343" spans="2:8">
      <c r="B1343" s="27" t="s">
        <v>24</v>
      </c>
      <c r="C1343" s="943" t="s">
        <v>45</v>
      </c>
      <c r="D1343" s="939"/>
      <c r="E1343" s="939"/>
      <c r="F1343" s="939"/>
      <c r="G1343" s="940"/>
      <c r="H1343" s="73" t="e">
        <f>H1342+H1341</f>
        <v>#REF!</v>
      </c>
    </row>
    <row r="1345" spans="1:8">
      <c r="A1345" s="3" t="s">
        <v>602</v>
      </c>
      <c r="C1345" s="2" t="s">
        <v>570</v>
      </c>
      <c r="D1345" s="2"/>
      <c r="E1345" s="2"/>
      <c r="F1345" s="2"/>
      <c r="G1345" s="2"/>
      <c r="H1345" s="2"/>
    </row>
    <row r="1346" spans="1:8" ht="31.5">
      <c r="B1346" s="68" t="s">
        <v>0</v>
      </c>
      <c r="C1346" s="68" t="s">
        <v>1</v>
      </c>
      <c r="D1346" s="68" t="s">
        <v>2</v>
      </c>
      <c r="E1346" s="68" t="s">
        <v>3</v>
      </c>
      <c r="F1346" s="68" t="s">
        <v>4</v>
      </c>
      <c r="G1346" s="69" t="s">
        <v>321</v>
      </c>
      <c r="H1346" s="69" t="s">
        <v>322</v>
      </c>
    </row>
    <row r="1347" spans="1:8">
      <c r="B1347" s="5" t="s">
        <v>5</v>
      </c>
      <c r="C1347" s="6" t="s">
        <v>6</v>
      </c>
      <c r="D1347" s="7"/>
      <c r="E1347" s="7"/>
      <c r="F1347" s="7"/>
      <c r="G1347" s="7"/>
      <c r="H1347" s="7"/>
    </row>
    <row r="1348" spans="1:8">
      <c r="B1348" s="22"/>
      <c r="C1348" s="113" t="s">
        <v>7</v>
      </c>
      <c r="D1348" s="10" t="s">
        <v>8</v>
      </c>
      <c r="E1348" s="10" t="s">
        <v>9</v>
      </c>
      <c r="F1348" s="11">
        <v>8.0000000000000002E-3</v>
      </c>
      <c r="G1348" s="86">
        <f>'BAHAN+UPAH'!$F$65</f>
        <v>85000</v>
      </c>
      <c r="H1348" s="70">
        <f>G1348*F1348</f>
        <v>680</v>
      </c>
    </row>
    <row r="1349" spans="1:8">
      <c r="B1349" s="22"/>
      <c r="C1349" s="113" t="s">
        <v>133</v>
      </c>
      <c r="D1349" s="10" t="s">
        <v>200</v>
      </c>
      <c r="E1349" s="10" t="s">
        <v>9</v>
      </c>
      <c r="F1349" s="11">
        <v>1.7999999999999999E-2</v>
      </c>
      <c r="G1349" s="95" t="e">
        <f>'BAHAN+UPAH'!#REF!</f>
        <v>#REF!</v>
      </c>
      <c r="H1349" s="70" t="e">
        <f>G1349*F1349</f>
        <v>#REF!</v>
      </c>
    </row>
    <row r="1350" spans="1:8">
      <c r="B1350" s="22"/>
      <c r="C1350" s="113"/>
      <c r="D1350" s="10"/>
      <c r="E1350" s="10"/>
      <c r="F1350" s="11"/>
      <c r="G1350" s="87"/>
      <c r="H1350" s="70"/>
    </row>
    <row r="1351" spans="1:8">
      <c r="B1351" s="22"/>
      <c r="C1351" s="114"/>
      <c r="D1351" s="14"/>
      <c r="E1351" s="14"/>
      <c r="F1351" s="15"/>
      <c r="G1351" s="115"/>
      <c r="H1351" s="72"/>
    </row>
    <row r="1352" spans="1:8">
      <c r="B1352" s="22"/>
      <c r="C1352" s="26"/>
      <c r="D1352" s="26"/>
      <c r="E1352" s="26"/>
      <c r="F1352" s="945" t="s">
        <v>12</v>
      </c>
      <c r="G1352" s="946"/>
      <c r="H1352" s="73" t="e">
        <f>SUM(H1348:H1350)</f>
        <v>#REF!</v>
      </c>
    </row>
    <row r="1353" spans="1:8">
      <c r="B1353" s="10" t="s">
        <v>13</v>
      </c>
      <c r="C1353" s="6" t="s">
        <v>14</v>
      </c>
      <c r="D1353" s="7"/>
      <c r="E1353" s="7"/>
      <c r="F1353" s="7"/>
      <c r="G1353" s="7"/>
      <c r="H1353" s="7"/>
    </row>
    <row r="1354" spans="1:8">
      <c r="B1354" s="22"/>
      <c r="C1354" s="113" t="s">
        <v>571</v>
      </c>
      <c r="D1354" s="22"/>
      <c r="E1354" s="10" t="s">
        <v>135</v>
      </c>
      <c r="F1354" s="116">
        <v>1</v>
      </c>
      <c r="G1354" s="13" t="e">
        <f>'BAHAN+UPAH'!#REF!</f>
        <v>#REF!</v>
      </c>
      <c r="H1354" s="70" t="e">
        <f>G1354*F1354</f>
        <v>#REF!</v>
      </c>
    </row>
    <row r="1355" spans="1:8">
      <c r="B1355" s="22"/>
      <c r="C1355" s="113"/>
      <c r="D1355" s="22"/>
      <c r="E1355" s="10"/>
      <c r="F1355" s="116"/>
      <c r="G1355" s="12"/>
      <c r="H1355" s="70"/>
    </row>
    <row r="1356" spans="1:8">
      <c r="B1356" s="22"/>
      <c r="C1356" s="117"/>
      <c r="D1356" s="23"/>
      <c r="E1356" s="14"/>
      <c r="F1356" s="118"/>
      <c r="G1356" s="16"/>
      <c r="H1356" s="72"/>
    </row>
    <row r="1357" spans="1:8">
      <c r="B1357" s="22"/>
      <c r="C1357" s="26"/>
      <c r="D1357" s="26"/>
      <c r="E1357" s="26"/>
      <c r="F1357" s="945" t="s">
        <v>16</v>
      </c>
      <c r="G1357" s="946"/>
      <c r="H1357" s="73" t="e">
        <f>SUM(H1354:H1356)</f>
        <v>#REF!</v>
      </c>
    </row>
    <row r="1358" spans="1:8">
      <c r="B1358" s="10" t="s">
        <v>17</v>
      </c>
      <c r="C1358" s="6" t="s">
        <v>18</v>
      </c>
      <c r="D1358" s="7"/>
      <c r="E1358" s="7"/>
      <c r="F1358" s="7"/>
      <c r="G1358" s="7"/>
      <c r="H1358" s="7"/>
    </row>
    <row r="1359" spans="1:8">
      <c r="B1359" s="10"/>
      <c r="C1359" s="9"/>
      <c r="D1359" s="22"/>
      <c r="E1359" s="22"/>
      <c r="F1359" s="22"/>
      <c r="G1359" s="22"/>
      <c r="H1359" s="22"/>
    </row>
    <row r="1360" spans="1:8">
      <c r="B1360" s="22"/>
      <c r="C1360" s="23"/>
      <c r="D1360" s="23"/>
      <c r="E1360" s="23"/>
      <c r="F1360" s="23"/>
      <c r="G1360" s="23"/>
      <c r="H1360" s="23"/>
    </row>
    <row r="1361" spans="1:8">
      <c r="B1361" s="22"/>
      <c r="C1361" s="26"/>
      <c r="D1361" s="26"/>
      <c r="E1361" s="26"/>
      <c r="F1361" s="947" t="s">
        <v>19</v>
      </c>
      <c r="G1361" s="948"/>
      <c r="H1361" s="26"/>
    </row>
    <row r="1362" spans="1:8">
      <c r="B1362" s="23"/>
      <c r="C1362" s="18"/>
      <c r="D1362" s="19"/>
      <c r="E1362" s="19"/>
      <c r="F1362" s="19"/>
      <c r="G1362" s="77"/>
      <c r="H1362" s="26"/>
    </row>
    <row r="1363" spans="1:8">
      <c r="B1363" s="27" t="s">
        <v>20</v>
      </c>
      <c r="C1363" s="943" t="s">
        <v>21</v>
      </c>
      <c r="D1363" s="939"/>
      <c r="E1363" s="939"/>
      <c r="F1363" s="939"/>
      <c r="G1363" s="940"/>
      <c r="H1363" s="78" t="e">
        <f>H1361+H1357+H1352</f>
        <v>#REF!</v>
      </c>
    </row>
    <row r="1364" spans="1:8">
      <c r="B1364" s="27" t="s">
        <v>22</v>
      </c>
      <c r="C1364" s="949" t="s">
        <v>210</v>
      </c>
      <c r="D1364" s="950"/>
      <c r="E1364" s="951"/>
      <c r="F1364" s="28">
        <v>0.05</v>
      </c>
      <c r="G1364" s="29" t="s">
        <v>26</v>
      </c>
      <c r="H1364" s="78" t="e">
        <f>H1363*5%</f>
        <v>#REF!</v>
      </c>
    </row>
    <row r="1365" spans="1:8">
      <c r="B1365" s="27" t="s">
        <v>24</v>
      </c>
      <c r="C1365" s="943" t="s">
        <v>45</v>
      </c>
      <c r="D1365" s="939"/>
      <c r="E1365" s="939"/>
      <c r="F1365" s="939"/>
      <c r="G1365" s="940"/>
      <c r="H1365" s="73" t="e">
        <f>H1364+H1363</f>
        <v>#REF!</v>
      </c>
    </row>
    <row r="1367" spans="1:8">
      <c r="A1367" s="3" t="s">
        <v>603</v>
      </c>
      <c r="C1367" s="2" t="s">
        <v>572</v>
      </c>
      <c r="D1367" s="2"/>
      <c r="E1367" s="2"/>
      <c r="F1367" s="2"/>
      <c r="G1367" s="2"/>
      <c r="H1367" s="2"/>
    </row>
    <row r="1368" spans="1:8" ht="31.5">
      <c r="B1368" s="68" t="s">
        <v>0</v>
      </c>
      <c r="C1368" s="68" t="s">
        <v>1</v>
      </c>
      <c r="D1368" s="68" t="s">
        <v>2</v>
      </c>
      <c r="E1368" s="68" t="s">
        <v>3</v>
      </c>
      <c r="F1368" s="68" t="s">
        <v>4</v>
      </c>
      <c r="G1368" s="69" t="s">
        <v>321</v>
      </c>
      <c r="H1368" s="69" t="s">
        <v>322</v>
      </c>
    </row>
    <row r="1369" spans="1:8">
      <c r="B1369" s="5" t="s">
        <v>5</v>
      </c>
      <c r="C1369" s="6" t="s">
        <v>6</v>
      </c>
      <c r="D1369" s="7"/>
      <c r="E1369" s="7"/>
      <c r="F1369" s="7"/>
      <c r="G1369" s="7"/>
      <c r="H1369" s="7"/>
    </row>
    <row r="1370" spans="1:8">
      <c r="B1370" s="22"/>
      <c r="C1370" s="113" t="s">
        <v>7</v>
      </c>
      <c r="D1370" s="10" t="s">
        <v>8</v>
      </c>
      <c r="E1370" s="10" t="s">
        <v>9</v>
      </c>
      <c r="F1370" s="11">
        <v>8.0000000000000002E-3</v>
      </c>
      <c r="G1370" s="86">
        <f>'BAHAN+UPAH'!$F$65</f>
        <v>85000</v>
      </c>
      <c r="H1370" s="70">
        <f>G1370*F1370</f>
        <v>680</v>
      </c>
    </row>
    <row r="1371" spans="1:8">
      <c r="B1371" s="22"/>
      <c r="C1371" s="113" t="s">
        <v>133</v>
      </c>
      <c r="D1371" s="10" t="s">
        <v>200</v>
      </c>
      <c r="E1371" s="10" t="s">
        <v>9</v>
      </c>
      <c r="F1371" s="11">
        <v>1.7999999999999999E-2</v>
      </c>
      <c r="G1371" s="95" t="e">
        <f>'BAHAN+UPAH'!#REF!</f>
        <v>#REF!</v>
      </c>
      <c r="H1371" s="70" t="e">
        <f>G1371*F1371</f>
        <v>#REF!</v>
      </c>
    </row>
    <row r="1372" spans="1:8">
      <c r="B1372" s="22"/>
      <c r="C1372" s="113"/>
      <c r="D1372" s="10"/>
      <c r="E1372" s="10"/>
      <c r="F1372" s="11"/>
      <c r="G1372" s="87"/>
      <c r="H1372" s="70"/>
    </row>
    <row r="1373" spans="1:8">
      <c r="B1373" s="22"/>
      <c r="C1373" s="114"/>
      <c r="D1373" s="14"/>
      <c r="E1373" s="14"/>
      <c r="F1373" s="15"/>
      <c r="G1373" s="115"/>
      <c r="H1373" s="72"/>
    </row>
    <row r="1374" spans="1:8">
      <c r="B1374" s="22"/>
      <c r="C1374" s="26"/>
      <c r="D1374" s="26"/>
      <c r="E1374" s="26"/>
      <c r="F1374" s="945" t="s">
        <v>12</v>
      </c>
      <c r="G1374" s="946"/>
      <c r="H1374" s="73" t="e">
        <f>SUM(H1370:H1372)</f>
        <v>#REF!</v>
      </c>
    </row>
    <row r="1375" spans="1:8">
      <c r="B1375" s="10" t="s">
        <v>13</v>
      </c>
      <c r="C1375" s="6" t="s">
        <v>14</v>
      </c>
      <c r="D1375" s="7"/>
      <c r="E1375" s="7"/>
      <c r="F1375" s="7"/>
      <c r="G1375" s="7"/>
      <c r="H1375" s="7"/>
    </row>
    <row r="1376" spans="1:8">
      <c r="B1376" s="22"/>
      <c r="C1376" s="113" t="s">
        <v>573</v>
      </c>
      <c r="D1376" s="22"/>
      <c r="E1376" s="10" t="s">
        <v>135</v>
      </c>
      <c r="F1376" s="116">
        <v>1</v>
      </c>
      <c r="G1376" s="13" t="e">
        <f>'BAHAN+UPAH'!#REF!</f>
        <v>#REF!</v>
      </c>
      <c r="H1376" s="70" t="e">
        <f>G1376*F1376</f>
        <v>#REF!</v>
      </c>
    </row>
    <row r="1377" spans="1:8">
      <c r="B1377" s="22"/>
      <c r="C1377" s="113"/>
      <c r="D1377" s="22"/>
      <c r="E1377" s="10"/>
      <c r="F1377" s="116"/>
      <c r="G1377" s="12"/>
      <c r="H1377" s="70"/>
    </row>
    <row r="1378" spans="1:8">
      <c r="B1378" s="22"/>
      <c r="C1378" s="117"/>
      <c r="D1378" s="23"/>
      <c r="E1378" s="14"/>
      <c r="F1378" s="118"/>
      <c r="G1378" s="16"/>
      <c r="H1378" s="72"/>
    </row>
    <row r="1379" spans="1:8">
      <c r="B1379" s="22"/>
      <c r="C1379" s="26"/>
      <c r="D1379" s="26"/>
      <c r="E1379" s="26"/>
      <c r="F1379" s="945" t="s">
        <v>16</v>
      </c>
      <c r="G1379" s="946"/>
      <c r="H1379" s="73" t="e">
        <f>SUM(H1376:H1378)</f>
        <v>#REF!</v>
      </c>
    </row>
    <row r="1380" spans="1:8">
      <c r="B1380" s="10" t="s">
        <v>17</v>
      </c>
      <c r="C1380" s="6" t="s">
        <v>18</v>
      </c>
      <c r="D1380" s="7"/>
      <c r="E1380" s="7"/>
      <c r="F1380" s="7"/>
      <c r="G1380" s="7"/>
      <c r="H1380" s="7"/>
    </row>
    <row r="1381" spans="1:8">
      <c r="B1381" s="10"/>
      <c r="C1381" s="9"/>
      <c r="D1381" s="22"/>
      <c r="E1381" s="22"/>
      <c r="F1381" s="22"/>
      <c r="G1381" s="22"/>
      <c r="H1381" s="22"/>
    </row>
    <row r="1382" spans="1:8">
      <c r="B1382" s="22"/>
      <c r="C1382" s="23"/>
      <c r="D1382" s="23"/>
      <c r="E1382" s="23"/>
      <c r="F1382" s="23"/>
      <c r="G1382" s="23"/>
      <c r="H1382" s="23"/>
    </row>
    <row r="1383" spans="1:8">
      <c r="B1383" s="22"/>
      <c r="C1383" s="26"/>
      <c r="D1383" s="26"/>
      <c r="E1383" s="26"/>
      <c r="F1383" s="947" t="s">
        <v>19</v>
      </c>
      <c r="G1383" s="948"/>
      <c r="H1383" s="26"/>
    </row>
    <row r="1384" spans="1:8">
      <c r="B1384" s="23"/>
      <c r="C1384" s="18"/>
      <c r="D1384" s="19"/>
      <c r="E1384" s="19"/>
      <c r="F1384" s="19"/>
      <c r="G1384" s="77"/>
      <c r="H1384" s="26"/>
    </row>
    <row r="1385" spans="1:8">
      <c r="B1385" s="27" t="s">
        <v>20</v>
      </c>
      <c r="C1385" s="943" t="s">
        <v>21</v>
      </c>
      <c r="D1385" s="939"/>
      <c r="E1385" s="939"/>
      <c r="F1385" s="939"/>
      <c r="G1385" s="940"/>
      <c r="H1385" s="78" t="e">
        <f>H1383+H1379+H1374</f>
        <v>#REF!</v>
      </c>
    </row>
    <row r="1386" spans="1:8">
      <c r="B1386" s="27" t="s">
        <v>22</v>
      </c>
      <c r="C1386" s="949" t="s">
        <v>210</v>
      </c>
      <c r="D1386" s="950"/>
      <c r="E1386" s="951"/>
      <c r="F1386" s="28">
        <v>0.05</v>
      </c>
      <c r="G1386" s="29" t="s">
        <v>26</v>
      </c>
      <c r="H1386" s="78" t="e">
        <f>H1385*5%</f>
        <v>#REF!</v>
      </c>
    </row>
    <row r="1387" spans="1:8">
      <c r="B1387" s="27" t="s">
        <v>24</v>
      </c>
      <c r="C1387" s="943" t="s">
        <v>45</v>
      </c>
      <c r="D1387" s="939"/>
      <c r="E1387" s="939"/>
      <c r="F1387" s="939"/>
      <c r="G1387" s="940"/>
      <c r="H1387" s="73" t="e">
        <f>H1386+H1385</f>
        <v>#REF!</v>
      </c>
    </row>
    <row r="1389" spans="1:8">
      <c r="A1389" s="3" t="s">
        <v>604</v>
      </c>
      <c r="C1389" s="2" t="s">
        <v>574</v>
      </c>
      <c r="D1389" s="2"/>
      <c r="E1389" s="2"/>
      <c r="F1389" s="2"/>
      <c r="G1389" s="2"/>
      <c r="H1389" s="2"/>
    </row>
    <row r="1390" spans="1:8" ht="31.5">
      <c r="B1390" s="68" t="s">
        <v>0</v>
      </c>
      <c r="C1390" s="68" t="s">
        <v>1</v>
      </c>
      <c r="D1390" s="68" t="s">
        <v>2</v>
      </c>
      <c r="E1390" s="68" t="s">
        <v>3</v>
      </c>
      <c r="F1390" s="68" t="s">
        <v>4</v>
      </c>
      <c r="G1390" s="69" t="s">
        <v>321</v>
      </c>
      <c r="H1390" s="69" t="s">
        <v>322</v>
      </c>
    </row>
    <row r="1391" spans="1:8">
      <c r="B1391" s="5" t="s">
        <v>5</v>
      </c>
      <c r="C1391" s="6" t="s">
        <v>6</v>
      </c>
      <c r="D1391" s="7"/>
      <c r="E1391" s="7"/>
      <c r="F1391" s="7"/>
      <c r="G1391" s="7"/>
      <c r="H1391" s="7"/>
    </row>
    <row r="1392" spans="1:8">
      <c r="B1392" s="22"/>
      <c r="C1392" s="113" t="s">
        <v>7</v>
      </c>
      <c r="D1392" s="10" t="s">
        <v>8</v>
      </c>
      <c r="E1392" s="10" t="s">
        <v>9</v>
      </c>
      <c r="F1392" s="11">
        <v>8.0000000000000002E-3</v>
      </c>
      <c r="G1392" s="86">
        <f>'BAHAN+UPAH'!$F$65</f>
        <v>85000</v>
      </c>
      <c r="H1392" s="70">
        <f>G1392*F1392</f>
        <v>680</v>
      </c>
    </row>
    <row r="1393" spans="2:8">
      <c r="B1393" s="22"/>
      <c r="C1393" s="113" t="s">
        <v>133</v>
      </c>
      <c r="D1393" s="10" t="s">
        <v>200</v>
      </c>
      <c r="E1393" s="10" t="s">
        <v>9</v>
      </c>
      <c r="F1393" s="11">
        <v>1.7999999999999999E-2</v>
      </c>
      <c r="G1393" s="95" t="e">
        <f>'BAHAN+UPAH'!#REF!</f>
        <v>#REF!</v>
      </c>
      <c r="H1393" s="70" t="e">
        <f>G1393*F1393</f>
        <v>#REF!</v>
      </c>
    </row>
    <row r="1394" spans="2:8">
      <c r="B1394" s="22"/>
      <c r="C1394" s="113"/>
      <c r="D1394" s="10"/>
      <c r="E1394" s="10"/>
      <c r="F1394" s="11"/>
      <c r="G1394" s="87"/>
      <c r="H1394" s="70"/>
    </row>
    <row r="1395" spans="2:8">
      <c r="B1395" s="22"/>
      <c r="C1395" s="114"/>
      <c r="D1395" s="14"/>
      <c r="E1395" s="14"/>
      <c r="F1395" s="15"/>
      <c r="G1395" s="115"/>
      <c r="H1395" s="72"/>
    </row>
    <row r="1396" spans="2:8">
      <c r="B1396" s="22"/>
      <c r="C1396" s="26"/>
      <c r="D1396" s="26"/>
      <c r="E1396" s="26"/>
      <c r="F1396" s="945" t="s">
        <v>12</v>
      </c>
      <c r="G1396" s="946"/>
      <c r="H1396" s="73" t="e">
        <f>SUM(H1392:H1394)</f>
        <v>#REF!</v>
      </c>
    </row>
    <row r="1397" spans="2:8">
      <c r="B1397" s="10" t="s">
        <v>13</v>
      </c>
      <c r="C1397" s="6" t="s">
        <v>14</v>
      </c>
      <c r="D1397" s="7"/>
      <c r="E1397" s="7"/>
      <c r="F1397" s="7"/>
      <c r="G1397" s="7"/>
      <c r="H1397" s="7"/>
    </row>
    <row r="1398" spans="2:8">
      <c r="B1398" s="22"/>
      <c r="C1398" s="113" t="s">
        <v>575</v>
      </c>
      <c r="D1398" s="22"/>
      <c r="E1398" s="10" t="s">
        <v>135</v>
      </c>
      <c r="F1398" s="116">
        <v>1</v>
      </c>
      <c r="G1398" s="13" t="e">
        <f>'BAHAN+UPAH'!#REF!</f>
        <v>#REF!</v>
      </c>
      <c r="H1398" s="70" t="e">
        <f>G1398*F1398</f>
        <v>#REF!</v>
      </c>
    </row>
    <row r="1399" spans="2:8">
      <c r="B1399" s="22"/>
      <c r="C1399" s="113"/>
      <c r="D1399" s="22"/>
      <c r="E1399" s="10"/>
      <c r="F1399" s="116"/>
      <c r="G1399" s="12"/>
      <c r="H1399" s="70"/>
    </row>
    <row r="1400" spans="2:8">
      <c r="B1400" s="22"/>
      <c r="C1400" s="117"/>
      <c r="D1400" s="23"/>
      <c r="E1400" s="14"/>
      <c r="F1400" s="118"/>
      <c r="G1400" s="16"/>
      <c r="H1400" s="72"/>
    </row>
    <row r="1401" spans="2:8">
      <c r="B1401" s="22"/>
      <c r="C1401" s="26"/>
      <c r="D1401" s="26"/>
      <c r="E1401" s="26"/>
      <c r="F1401" s="945" t="s">
        <v>16</v>
      </c>
      <c r="G1401" s="946"/>
      <c r="H1401" s="73" t="e">
        <f>SUM(H1398:H1400)</f>
        <v>#REF!</v>
      </c>
    </row>
    <row r="1402" spans="2:8">
      <c r="B1402" s="10" t="s">
        <v>17</v>
      </c>
      <c r="C1402" s="6" t="s">
        <v>18</v>
      </c>
      <c r="D1402" s="7"/>
      <c r="E1402" s="7"/>
      <c r="F1402" s="7"/>
      <c r="G1402" s="7"/>
      <c r="H1402" s="7"/>
    </row>
    <row r="1403" spans="2:8">
      <c r="B1403" s="10"/>
      <c r="C1403" s="9"/>
      <c r="D1403" s="22"/>
      <c r="E1403" s="22"/>
      <c r="F1403" s="22"/>
      <c r="G1403" s="22"/>
      <c r="H1403" s="22"/>
    </row>
    <row r="1404" spans="2:8">
      <c r="B1404" s="22"/>
      <c r="C1404" s="23"/>
      <c r="D1404" s="23"/>
      <c r="E1404" s="23"/>
      <c r="F1404" s="23"/>
      <c r="G1404" s="23"/>
      <c r="H1404" s="23"/>
    </row>
    <row r="1405" spans="2:8">
      <c r="B1405" s="22"/>
      <c r="C1405" s="26"/>
      <c r="D1405" s="26"/>
      <c r="E1405" s="26"/>
      <c r="F1405" s="947" t="s">
        <v>19</v>
      </c>
      <c r="G1405" s="948"/>
      <c r="H1405" s="26"/>
    </row>
    <row r="1406" spans="2:8">
      <c r="B1406" s="23"/>
      <c r="C1406" s="18"/>
      <c r="D1406" s="19"/>
      <c r="E1406" s="19"/>
      <c r="F1406" s="19"/>
      <c r="G1406" s="77"/>
      <c r="H1406" s="26"/>
    </row>
    <row r="1407" spans="2:8">
      <c r="B1407" s="27" t="s">
        <v>20</v>
      </c>
      <c r="C1407" s="943" t="s">
        <v>21</v>
      </c>
      <c r="D1407" s="939"/>
      <c r="E1407" s="939"/>
      <c r="F1407" s="939"/>
      <c r="G1407" s="940"/>
      <c r="H1407" s="78" t="e">
        <f>H1405+H1401+H1396</f>
        <v>#REF!</v>
      </c>
    </row>
    <row r="1408" spans="2:8">
      <c r="B1408" s="27" t="s">
        <v>22</v>
      </c>
      <c r="C1408" s="949" t="s">
        <v>210</v>
      </c>
      <c r="D1408" s="950"/>
      <c r="E1408" s="951"/>
      <c r="F1408" s="28">
        <v>0.05</v>
      </c>
      <c r="G1408" s="29" t="s">
        <v>26</v>
      </c>
      <c r="H1408" s="78" t="e">
        <f>H1407*5%</f>
        <v>#REF!</v>
      </c>
    </row>
    <row r="1409" spans="1:8">
      <c r="B1409" s="27" t="s">
        <v>24</v>
      </c>
      <c r="C1409" s="943" t="s">
        <v>45</v>
      </c>
      <c r="D1409" s="939"/>
      <c r="E1409" s="939"/>
      <c r="F1409" s="939"/>
      <c r="G1409" s="940"/>
      <c r="H1409" s="73" t="e">
        <f>H1408+H1407</f>
        <v>#REF!</v>
      </c>
    </row>
    <row r="1411" spans="1:8">
      <c r="A1411" s="3" t="s">
        <v>605</v>
      </c>
      <c r="C1411" s="2" t="s">
        <v>576</v>
      </c>
      <c r="D1411" s="2"/>
      <c r="E1411" s="2"/>
      <c r="F1411" s="2"/>
      <c r="G1411" s="2"/>
      <c r="H1411" s="2"/>
    </row>
    <row r="1412" spans="1:8" ht="31.5">
      <c r="B1412" s="68" t="s">
        <v>0</v>
      </c>
      <c r="C1412" s="68" t="s">
        <v>1</v>
      </c>
      <c r="D1412" s="68" t="s">
        <v>2</v>
      </c>
      <c r="E1412" s="68" t="s">
        <v>3</v>
      </c>
      <c r="F1412" s="68" t="s">
        <v>4</v>
      </c>
      <c r="G1412" s="69" t="s">
        <v>321</v>
      </c>
      <c r="H1412" s="69" t="s">
        <v>322</v>
      </c>
    </row>
    <row r="1413" spans="1:8">
      <c r="B1413" s="5" t="s">
        <v>5</v>
      </c>
      <c r="C1413" s="6" t="s">
        <v>6</v>
      </c>
      <c r="D1413" s="7"/>
      <c r="E1413" s="7"/>
      <c r="F1413" s="7"/>
      <c r="G1413" s="7"/>
      <c r="H1413" s="7"/>
    </row>
    <row r="1414" spans="1:8">
      <c r="B1414" s="22"/>
      <c r="C1414" s="113" t="s">
        <v>7</v>
      </c>
      <c r="D1414" s="10" t="s">
        <v>8</v>
      </c>
      <c r="E1414" s="10" t="s">
        <v>9</v>
      </c>
      <c r="F1414" s="11">
        <v>8.0000000000000002E-3</v>
      </c>
      <c r="G1414" s="86">
        <f>'BAHAN+UPAH'!$F$65</f>
        <v>85000</v>
      </c>
      <c r="H1414" s="70">
        <f>G1414*F1414</f>
        <v>680</v>
      </c>
    </row>
    <row r="1415" spans="1:8">
      <c r="B1415" s="22"/>
      <c r="C1415" s="113" t="s">
        <v>133</v>
      </c>
      <c r="D1415" s="10" t="s">
        <v>200</v>
      </c>
      <c r="E1415" s="10" t="s">
        <v>9</v>
      </c>
      <c r="F1415" s="11">
        <v>1.7999999999999999E-2</v>
      </c>
      <c r="G1415" s="95" t="e">
        <f>'BAHAN+UPAH'!#REF!</f>
        <v>#REF!</v>
      </c>
      <c r="H1415" s="70" t="e">
        <f>G1415*F1415</f>
        <v>#REF!</v>
      </c>
    </row>
    <row r="1416" spans="1:8">
      <c r="B1416" s="22"/>
      <c r="C1416" s="113"/>
      <c r="D1416" s="10"/>
      <c r="E1416" s="10"/>
      <c r="F1416" s="11"/>
      <c r="G1416" s="87"/>
      <c r="H1416" s="70"/>
    </row>
    <row r="1417" spans="1:8">
      <c r="B1417" s="22"/>
      <c r="C1417" s="114"/>
      <c r="D1417" s="14"/>
      <c r="E1417" s="14"/>
      <c r="F1417" s="15"/>
      <c r="G1417" s="115"/>
      <c r="H1417" s="72"/>
    </row>
    <row r="1418" spans="1:8">
      <c r="B1418" s="22"/>
      <c r="C1418" s="26"/>
      <c r="D1418" s="26"/>
      <c r="E1418" s="26"/>
      <c r="F1418" s="945" t="s">
        <v>12</v>
      </c>
      <c r="G1418" s="946"/>
      <c r="H1418" s="73" t="e">
        <f>SUM(H1414:H1416)</f>
        <v>#REF!</v>
      </c>
    </row>
    <row r="1419" spans="1:8">
      <c r="B1419" s="10" t="s">
        <v>13</v>
      </c>
      <c r="C1419" s="6" t="s">
        <v>14</v>
      </c>
      <c r="D1419" s="7"/>
      <c r="E1419" s="7"/>
      <c r="F1419" s="7"/>
      <c r="G1419" s="7"/>
      <c r="H1419" s="7"/>
    </row>
    <row r="1420" spans="1:8">
      <c r="B1420" s="22"/>
      <c r="C1420" s="113" t="s">
        <v>577</v>
      </c>
      <c r="D1420" s="22"/>
      <c r="E1420" s="10" t="s">
        <v>135</v>
      </c>
      <c r="F1420" s="116">
        <v>1</v>
      </c>
      <c r="G1420" s="13" t="e">
        <f>'BAHAN+UPAH'!#REF!</f>
        <v>#REF!</v>
      </c>
      <c r="H1420" s="70" t="e">
        <f>G1420*F1420</f>
        <v>#REF!</v>
      </c>
    </row>
    <row r="1421" spans="1:8">
      <c r="B1421" s="22"/>
      <c r="C1421" s="113"/>
      <c r="D1421" s="22"/>
      <c r="E1421" s="10"/>
      <c r="F1421" s="116"/>
      <c r="G1421" s="12"/>
      <c r="H1421" s="70"/>
    </row>
    <row r="1422" spans="1:8">
      <c r="B1422" s="22"/>
      <c r="C1422" s="117"/>
      <c r="D1422" s="23"/>
      <c r="E1422" s="14"/>
      <c r="F1422" s="118"/>
      <c r="G1422" s="16"/>
      <c r="H1422" s="72"/>
    </row>
    <row r="1423" spans="1:8">
      <c r="B1423" s="22"/>
      <c r="C1423" s="26"/>
      <c r="D1423" s="26"/>
      <c r="E1423" s="26"/>
      <c r="F1423" s="945" t="s">
        <v>16</v>
      </c>
      <c r="G1423" s="946"/>
      <c r="H1423" s="73" t="e">
        <f>SUM(H1420:H1422)</f>
        <v>#REF!</v>
      </c>
    </row>
    <row r="1424" spans="1:8">
      <c r="B1424" s="10" t="s">
        <v>17</v>
      </c>
      <c r="C1424" s="6" t="s">
        <v>18</v>
      </c>
      <c r="D1424" s="7"/>
      <c r="E1424" s="7"/>
      <c r="F1424" s="7"/>
      <c r="G1424" s="7"/>
      <c r="H1424" s="7"/>
    </row>
    <row r="1425" spans="1:8">
      <c r="B1425" s="10"/>
      <c r="C1425" s="9"/>
      <c r="D1425" s="22"/>
      <c r="E1425" s="22"/>
      <c r="F1425" s="22"/>
      <c r="G1425" s="22"/>
      <c r="H1425" s="22"/>
    </row>
    <row r="1426" spans="1:8">
      <c r="B1426" s="22"/>
      <c r="C1426" s="23"/>
      <c r="D1426" s="23"/>
      <c r="E1426" s="23"/>
      <c r="F1426" s="23"/>
      <c r="G1426" s="23"/>
      <c r="H1426" s="23"/>
    </row>
    <row r="1427" spans="1:8">
      <c r="B1427" s="22"/>
      <c r="C1427" s="26"/>
      <c r="D1427" s="26"/>
      <c r="E1427" s="26"/>
      <c r="F1427" s="947" t="s">
        <v>19</v>
      </c>
      <c r="G1427" s="948"/>
      <c r="H1427" s="26"/>
    </row>
    <row r="1428" spans="1:8">
      <c r="B1428" s="23"/>
      <c r="C1428" s="18"/>
      <c r="D1428" s="19"/>
      <c r="E1428" s="19"/>
      <c r="F1428" s="19"/>
      <c r="G1428" s="77"/>
      <c r="H1428" s="26"/>
    </row>
    <row r="1429" spans="1:8">
      <c r="B1429" s="27" t="s">
        <v>20</v>
      </c>
      <c r="C1429" s="943" t="s">
        <v>21</v>
      </c>
      <c r="D1429" s="939"/>
      <c r="E1429" s="939"/>
      <c r="F1429" s="939"/>
      <c r="G1429" s="940"/>
      <c r="H1429" s="78" t="e">
        <f>H1427+H1423+H1418</f>
        <v>#REF!</v>
      </c>
    </row>
    <row r="1430" spans="1:8">
      <c r="B1430" s="27" t="s">
        <v>22</v>
      </c>
      <c r="C1430" s="949" t="s">
        <v>210</v>
      </c>
      <c r="D1430" s="950"/>
      <c r="E1430" s="951"/>
      <c r="F1430" s="28">
        <v>0.05</v>
      </c>
      <c r="G1430" s="29" t="s">
        <v>26</v>
      </c>
      <c r="H1430" s="78" t="e">
        <f>H1429*5%</f>
        <v>#REF!</v>
      </c>
    </row>
    <row r="1431" spans="1:8">
      <c r="B1431" s="27" t="s">
        <v>24</v>
      </c>
      <c r="C1431" s="943" t="s">
        <v>45</v>
      </c>
      <c r="D1431" s="939"/>
      <c r="E1431" s="939"/>
      <c r="F1431" s="939"/>
      <c r="G1431" s="940"/>
      <c r="H1431" s="73" t="e">
        <f>H1430+H1429</f>
        <v>#REF!</v>
      </c>
    </row>
    <row r="1433" spans="1:8">
      <c r="A1433" s="3" t="s">
        <v>606</v>
      </c>
      <c r="C1433" s="2" t="s">
        <v>578</v>
      </c>
      <c r="D1433" s="2"/>
      <c r="E1433" s="2"/>
      <c r="F1433" s="2"/>
      <c r="G1433" s="2"/>
      <c r="H1433" s="2"/>
    </row>
    <row r="1434" spans="1:8" ht="31.5">
      <c r="B1434" s="68" t="s">
        <v>0</v>
      </c>
      <c r="C1434" s="68" t="s">
        <v>1</v>
      </c>
      <c r="D1434" s="68" t="s">
        <v>2</v>
      </c>
      <c r="E1434" s="68" t="s">
        <v>3</v>
      </c>
      <c r="F1434" s="68" t="s">
        <v>4</v>
      </c>
      <c r="G1434" s="69" t="s">
        <v>321</v>
      </c>
      <c r="H1434" s="69" t="s">
        <v>322</v>
      </c>
    </row>
    <row r="1435" spans="1:8">
      <c r="B1435" s="5" t="s">
        <v>5</v>
      </c>
      <c r="C1435" s="6" t="s">
        <v>6</v>
      </c>
      <c r="D1435" s="7"/>
      <c r="E1435" s="7"/>
      <c r="F1435" s="7"/>
      <c r="G1435" s="7"/>
      <c r="H1435" s="7"/>
    </row>
    <row r="1436" spans="1:8">
      <c r="B1436" s="22"/>
      <c r="C1436" s="113" t="s">
        <v>7</v>
      </c>
      <c r="D1436" s="10" t="s">
        <v>8</v>
      </c>
      <c r="E1436" s="10" t="s">
        <v>9</v>
      </c>
      <c r="F1436" s="11">
        <v>8.0000000000000002E-3</v>
      </c>
      <c r="G1436" s="86">
        <f>'BAHAN+UPAH'!$F$65</f>
        <v>85000</v>
      </c>
      <c r="H1436" s="70">
        <f>G1436*F1436</f>
        <v>680</v>
      </c>
    </row>
    <row r="1437" spans="1:8">
      <c r="B1437" s="22"/>
      <c r="C1437" s="113" t="s">
        <v>133</v>
      </c>
      <c r="D1437" s="10" t="s">
        <v>200</v>
      </c>
      <c r="E1437" s="10" t="s">
        <v>9</v>
      </c>
      <c r="F1437" s="11">
        <v>1.7999999999999999E-2</v>
      </c>
      <c r="G1437" s="95" t="e">
        <f>'BAHAN+UPAH'!#REF!</f>
        <v>#REF!</v>
      </c>
      <c r="H1437" s="70" t="e">
        <f>G1437*F1437</f>
        <v>#REF!</v>
      </c>
    </row>
    <row r="1438" spans="1:8">
      <c r="B1438" s="22"/>
      <c r="C1438" s="113"/>
      <c r="D1438" s="10"/>
      <c r="E1438" s="10"/>
      <c r="F1438" s="11"/>
      <c r="G1438" s="87"/>
      <c r="H1438" s="70"/>
    </row>
    <row r="1439" spans="1:8">
      <c r="B1439" s="22"/>
      <c r="C1439" s="114"/>
      <c r="D1439" s="14"/>
      <c r="E1439" s="14"/>
      <c r="F1439" s="15"/>
      <c r="G1439" s="115"/>
      <c r="H1439" s="72"/>
    </row>
    <row r="1440" spans="1:8">
      <c r="B1440" s="22"/>
      <c r="C1440" s="26"/>
      <c r="D1440" s="26"/>
      <c r="E1440" s="26"/>
      <c r="F1440" s="945" t="s">
        <v>12</v>
      </c>
      <c r="G1440" s="946"/>
      <c r="H1440" s="73" t="e">
        <f>SUM(H1436:H1438)</f>
        <v>#REF!</v>
      </c>
    </row>
    <row r="1441" spans="1:8">
      <c r="B1441" s="10" t="s">
        <v>13</v>
      </c>
      <c r="C1441" s="6" t="s">
        <v>14</v>
      </c>
      <c r="D1441" s="7"/>
      <c r="E1441" s="7"/>
      <c r="F1441" s="7"/>
      <c r="G1441" s="7"/>
      <c r="H1441" s="7"/>
    </row>
    <row r="1442" spans="1:8">
      <c r="B1442" s="22"/>
      <c r="C1442" s="113" t="s">
        <v>579</v>
      </c>
      <c r="D1442" s="22"/>
      <c r="E1442" s="10" t="s">
        <v>135</v>
      </c>
      <c r="F1442" s="116">
        <v>1</v>
      </c>
      <c r="G1442" s="13" t="e">
        <f>'BAHAN+UPAH'!#REF!</f>
        <v>#REF!</v>
      </c>
      <c r="H1442" s="70" t="e">
        <f>G1442*F1442</f>
        <v>#REF!</v>
      </c>
    </row>
    <row r="1443" spans="1:8">
      <c r="B1443" s="22"/>
      <c r="C1443" s="113"/>
      <c r="D1443" s="22"/>
      <c r="E1443" s="10"/>
      <c r="F1443" s="116"/>
      <c r="G1443" s="12"/>
      <c r="H1443" s="70"/>
    </row>
    <row r="1444" spans="1:8">
      <c r="B1444" s="22"/>
      <c r="C1444" s="117"/>
      <c r="D1444" s="23"/>
      <c r="E1444" s="14"/>
      <c r="F1444" s="118"/>
      <c r="G1444" s="16"/>
      <c r="H1444" s="72"/>
    </row>
    <row r="1445" spans="1:8">
      <c r="B1445" s="22"/>
      <c r="C1445" s="26"/>
      <c r="D1445" s="26"/>
      <c r="E1445" s="26"/>
      <c r="F1445" s="945" t="s">
        <v>16</v>
      </c>
      <c r="G1445" s="946"/>
      <c r="H1445" s="73" t="e">
        <f>SUM(H1442:H1444)</f>
        <v>#REF!</v>
      </c>
    </row>
    <row r="1446" spans="1:8">
      <c r="B1446" s="10" t="s">
        <v>17</v>
      </c>
      <c r="C1446" s="6" t="s">
        <v>18</v>
      </c>
      <c r="D1446" s="7"/>
      <c r="E1446" s="7"/>
      <c r="F1446" s="7"/>
      <c r="G1446" s="7"/>
      <c r="H1446" s="7"/>
    </row>
    <row r="1447" spans="1:8">
      <c r="B1447" s="10"/>
      <c r="C1447" s="9"/>
      <c r="D1447" s="22"/>
      <c r="E1447" s="22"/>
      <c r="F1447" s="22"/>
      <c r="G1447" s="22"/>
      <c r="H1447" s="22"/>
    </row>
    <row r="1448" spans="1:8">
      <c r="B1448" s="22"/>
      <c r="C1448" s="23"/>
      <c r="D1448" s="23"/>
      <c r="E1448" s="23"/>
      <c r="F1448" s="23"/>
      <c r="G1448" s="23"/>
      <c r="H1448" s="23"/>
    </row>
    <row r="1449" spans="1:8">
      <c r="B1449" s="22"/>
      <c r="C1449" s="26"/>
      <c r="D1449" s="26"/>
      <c r="E1449" s="26"/>
      <c r="F1449" s="947" t="s">
        <v>19</v>
      </c>
      <c r="G1449" s="948"/>
      <c r="H1449" s="26"/>
    </row>
    <row r="1450" spans="1:8">
      <c r="B1450" s="23"/>
      <c r="C1450" s="18"/>
      <c r="D1450" s="19"/>
      <c r="E1450" s="19"/>
      <c r="F1450" s="19"/>
      <c r="G1450" s="77"/>
      <c r="H1450" s="26"/>
    </row>
    <row r="1451" spans="1:8">
      <c r="B1451" s="27" t="s">
        <v>20</v>
      </c>
      <c r="C1451" s="943" t="s">
        <v>21</v>
      </c>
      <c r="D1451" s="939"/>
      <c r="E1451" s="939"/>
      <c r="F1451" s="939"/>
      <c r="G1451" s="940"/>
      <c r="H1451" s="78" t="e">
        <f>H1449+H1445+H1440</f>
        <v>#REF!</v>
      </c>
    </row>
    <row r="1452" spans="1:8">
      <c r="B1452" s="27" t="s">
        <v>22</v>
      </c>
      <c r="C1452" s="949" t="s">
        <v>210</v>
      </c>
      <c r="D1452" s="950"/>
      <c r="E1452" s="951"/>
      <c r="F1452" s="28">
        <v>0.05</v>
      </c>
      <c r="G1452" s="29" t="s">
        <v>26</v>
      </c>
      <c r="H1452" s="78" t="e">
        <f>H1451*5%</f>
        <v>#REF!</v>
      </c>
    </row>
    <row r="1453" spans="1:8">
      <c r="B1453" s="27" t="s">
        <v>24</v>
      </c>
      <c r="C1453" s="943" t="s">
        <v>45</v>
      </c>
      <c r="D1453" s="939"/>
      <c r="E1453" s="939"/>
      <c r="F1453" s="939"/>
      <c r="G1453" s="940"/>
      <c r="H1453" s="73" t="e">
        <f>H1452+H1451</f>
        <v>#REF!</v>
      </c>
    </row>
    <row r="1455" spans="1:8">
      <c r="A1455" s="3" t="s">
        <v>607</v>
      </c>
      <c r="C1455" s="2" t="s">
        <v>580</v>
      </c>
      <c r="D1455" s="2"/>
      <c r="E1455" s="2"/>
      <c r="F1455" s="2"/>
      <c r="G1455" s="2"/>
      <c r="H1455" s="2"/>
    </row>
    <row r="1456" spans="1:8" ht="31.5">
      <c r="B1456" s="68" t="s">
        <v>0</v>
      </c>
      <c r="C1456" s="68" t="s">
        <v>1</v>
      </c>
      <c r="D1456" s="68" t="s">
        <v>2</v>
      </c>
      <c r="E1456" s="68" t="s">
        <v>3</v>
      </c>
      <c r="F1456" s="68" t="s">
        <v>4</v>
      </c>
      <c r="G1456" s="69" t="s">
        <v>321</v>
      </c>
      <c r="H1456" s="69" t="s">
        <v>322</v>
      </c>
    </row>
    <row r="1457" spans="2:8">
      <c r="B1457" s="5" t="s">
        <v>5</v>
      </c>
      <c r="C1457" s="6" t="s">
        <v>6</v>
      </c>
      <c r="D1457" s="7"/>
      <c r="E1457" s="7"/>
      <c r="F1457" s="7"/>
      <c r="G1457" s="7"/>
      <c r="H1457" s="7"/>
    </row>
    <row r="1458" spans="2:8">
      <c r="B1458" s="22"/>
      <c r="C1458" s="113" t="s">
        <v>7</v>
      </c>
      <c r="D1458" s="10" t="s">
        <v>8</v>
      </c>
      <c r="E1458" s="10" t="s">
        <v>9</v>
      </c>
      <c r="F1458" s="11">
        <v>8.0000000000000002E-3</v>
      </c>
      <c r="G1458" s="86">
        <f>'BAHAN+UPAH'!$F$65</f>
        <v>85000</v>
      </c>
      <c r="H1458" s="70">
        <f>G1458*F1458</f>
        <v>680</v>
      </c>
    </row>
    <row r="1459" spans="2:8">
      <c r="B1459" s="22"/>
      <c r="C1459" s="113" t="s">
        <v>133</v>
      </c>
      <c r="D1459" s="10" t="s">
        <v>200</v>
      </c>
      <c r="E1459" s="10" t="s">
        <v>9</v>
      </c>
      <c r="F1459" s="11">
        <v>1.7999999999999999E-2</v>
      </c>
      <c r="G1459" s="95" t="e">
        <f>'BAHAN+UPAH'!#REF!</f>
        <v>#REF!</v>
      </c>
      <c r="H1459" s="70" t="e">
        <f>G1459*F1459</f>
        <v>#REF!</v>
      </c>
    </row>
    <row r="1460" spans="2:8">
      <c r="B1460" s="22"/>
      <c r="C1460" s="113"/>
      <c r="D1460" s="10"/>
      <c r="E1460" s="10"/>
      <c r="F1460" s="11"/>
      <c r="G1460" s="87"/>
      <c r="H1460" s="70"/>
    </row>
    <row r="1461" spans="2:8">
      <c r="B1461" s="22"/>
      <c r="C1461" s="114"/>
      <c r="D1461" s="14"/>
      <c r="E1461" s="14"/>
      <c r="F1461" s="15"/>
      <c r="G1461" s="115"/>
      <c r="H1461" s="72"/>
    </row>
    <row r="1462" spans="2:8">
      <c r="B1462" s="22"/>
      <c r="C1462" s="26"/>
      <c r="D1462" s="26"/>
      <c r="E1462" s="26"/>
      <c r="F1462" s="945" t="s">
        <v>12</v>
      </c>
      <c r="G1462" s="946"/>
      <c r="H1462" s="73" t="e">
        <f>SUM(H1458:H1460)</f>
        <v>#REF!</v>
      </c>
    </row>
    <row r="1463" spans="2:8">
      <c r="B1463" s="10" t="s">
        <v>13</v>
      </c>
      <c r="C1463" s="6" t="s">
        <v>14</v>
      </c>
      <c r="D1463" s="7"/>
      <c r="E1463" s="7"/>
      <c r="F1463" s="7"/>
      <c r="G1463" s="7"/>
      <c r="H1463" s="7"/>
    </row>
    <row r="1464" spans="2:8">
      <c r="B1464" s="22"/>
      <c r="C1464" s="113" t="s">
        <v>581</v>
      </c>
      <c r="D1464" s="22"/>
      <c r="E1464" s="10" t="s">
        <v>135</v>
      </c>
      <c r="F1464" s="116">
        <v>1</v>
      </c>
      <c r="G1464" s="13" t="e">
        <f>'BAHAN+UPAH'!#REF!</f>
        <v>#REF!</v>
      </c>
      <c r="H1464" s="70" t="e">
        <f>G1464*F1464</f>
        <v>#REF!</v>
      </c>
    </row>
    <row r="1465" spans="2:8">
      <c r="B1465" s="22"/>
      <c r="C1465" s="113"/>
      <c r="D1465" s="22"/>
      <c r="E1465" s="10"/>
      <c r="F1465" s="116"/>
      <c r="G1465" s="12"/>
      <c r="H1465" s="70"/>
    </row>
    <row r="1466" spans="2:8">
      <c r="B1466" s="22"/>
      <c r="C1466" s="117"/>
      <c r="D1466" s="23"/>
      <c r="E1466" s="14"/>
      <c r="F1466" s="118"/>
      <c r="G1466" s="16"/>
      <c r="H1466" s="72"/>
    </row>
    <row r="1467" spans="2:8">
      <c r="B1467" s="22"/>
      <c r="C1467" s="26"/>
      <c r="D1467" s="26"/>
      <c r="E1467" s="26"/>
      <c r="F1467" s="945" t="s">
        <v>16</v>
      </c>
      <c r="G1467" s="946"/>
      <c r="H1467" s="73" t="e">
        <f>SUM(H1464:H1466)</f>
        <v>#REF!</v>
      </c>
    </row>
    <row r="1468" spans="2:8">
      <c r="B1468" s="10" t="s">
        <v>17</v>
      </c>
      <c r="C1468" s="6" t="s">
        <v>18</v>
      </c>
      <c r="D1468" s="7"/>
      <c r="E1468" s="7"/>
      <c r="F1468" s="7"/>
      <c r="G1468" s="7"/>
      <c r="H1468" s="7"/>
    </row>
    <row r="1469" spans="2:8">
      <c r="B1469" s="10"/>
      <c r="C1469" s="9"/>
      <c r="D1469" s="22"/>
      <c r="E1469" s="22"/>
      <c r="F1469" s="22"/>
      <c r="G1469" s="22"/>
      <c r="H1469" s="22"/>
    </row>
    <row r="1470" spans="2:8">
      <c r="B1470" s="22"/>
      <c r="C1470" s="23"/>
      <c r="D1470" s="23"/>
      <c r="E1470" s="23"/>
      <c r="F1470" s="23"/>
      <c r="G1470" s="23"/>
      <c r="H1470" s="23"/>
    </row>
    <row r="1471" spans="2:8">
      <c r="B1471" s="22"/>
      <c r="C1471" s="26"/>
      <c r="D1471" s="26"/>
      <c r="E1471" s="26"/>
      <c r="F1471" s="947" t="s">
        <v>19</v>
      </c>
      <c r="G1471" s="948"/>
      <c r="H1471" s="26"/>
    </row>
    <row r="1472" spans="2:8">
      <c r="B1472" s="23"/>
      <c r="C1472" s="18"/>
      <c r="D1472" s="19"/>
      <c r="E1472" s="19"/>
      <c r="F1472" s="19"/>
      <c r="G1472" s="77"/>
      <c r="H1472" s="26"/>
    </row>
    <row r="1473" spans="1:8">
      <c r="B1473" s="27" t="s">
        <v>20</v>
      </c>
      <c r="C1473" s="943" t="s">
        <v>21</v>
      </c>
      <c r="D1473" s="939"/>
      <c r="E1473" s="939"/>
      <c r="F1473" s="939"/>
      <c r="G1473" s="940"/>
      <c r="H1473" s="78" t="e">
        <f>H1471+H1467+H1462</f>
        <v>#REF!</v>
      </c>
    </row>
    <row r="1474" spans="1:8">
      <c r="B1474" s="27" t="s">
        <v>22</v>
      </c>
      <c r="C1474" s="949" t="s">
        <v>210</v>
      </c>
      <c r="D1474" s="950"/>
      <c r="E1474" s="951"/>
      <c r="F1474" s="28">
        <v>0.05</v>
      </c>
      <c r="G1474" s="29" t="s">
        <v>26</v>
      </c>
      <c r="H1474" s="78" t="e">
        <f>H1473*5%</f>
        <v>#REF!</v>
      </c>
    </row>
    <row r="1475" spans="1:8">
      <c r="B1475" s="27" t="s">
        <v>24</v>
      </c>
      <c r="C1475" s="943" t="s">
        <v>45</v>
      </c>
      <c r="D1475" s="939"/>
      <c r="E1475" s="939"/>
      <c r="F1475" s="939"/>
      <c r="G1475" s="940"/>
      <c r="H1475" s="73" t="e">
        <f>H1474+H1473</f>
        <v>#REF!</v>
      </c>
    </row>
    <row r="1477" spans="1:8">
      <c r="A1477" s="3" t="s">
        <v>608</v>
      </c>
      <c r="C1477" s="2" t="s">
        <v>582</v>
      </c>
      <c r="D1477" s="2"/>
      <c r="E1477" s="2"/>
      <c r="F1477" s="2"/>
      <c r="G1477" s="2"/>
      <c r="H1477" s="2"/>
    </row>
    <row r="1478" spans="1:8" ht="31.5">
      <c r="B1478" s="68" t="s">
        <v>0</v>
      </c>
      <c r="C1478" s="68" t="s">
        <v>1</v>
      </c>
      <c r="D1478" s="68" t="s">
        <v>2</v>
      </c>
      <c r="E1478" s="68" t="s">
        <v>3</v>
      </c>
      <c r="F1478" s="68" t="s">
        <v>4</v>
      </c>
      <c r="G1478" s="69" t="s">
        <v>321</v>
      </c>
      <c r="H1478" s="69" t="s">
        <v>322</v>
      </c>
    </row>
    <row r="1479" spans="1:8">
      <c r="B1479" s="5" t="s">
        <v>5</v>
      </c>
      <c r="C1479" s="6" t="s">
        <v>6</v>
      </c>
      <c r="D1479" s="7"/>
      <c r="E1479" s="7"/>
      <c r="F1479" s="7"/>
      <c r="G1479" s="7"/>
      <c r="H1479" s="7"/>
    </row>
    <row r="1480" spans="1:8">
      <c r="B1480" s="22"/>
      <c r="C1480" s="113" t="s">
        <v>7</v>
      </c>
      <c r="D1480" s="10" t="s">
        <v>8</v>
      </c>
      <c r="E1480" s="10" t="s">
        <v>9</v>
      </c>
      <c r="F1480" s="11">
        <v>8.0000000000000002E-3</v>
      </c>
      <c r="G1480" s="86">
        <f>'BAHAN+UPAH'!$F$65</f>
        <v>85000</v>
      </c>
      <c r="H1480" s="70">
        <f>G1480*F1480</f>
        <v>680</v>
      </c>
    </row>
    <row r="1481" spans="1:8">
      <c r="B1481" s="22"/>
      <c r="C1481" s="113" t="s">
        <v>133</v>
      </c>
      <c r="D1481" s="10" t="s">
        <v>200</v>
      </c>
      <c r="E1481" s="10" t="s">
        <v>9</v>
      </c>
      <c r="F1481" s="11">
        <v>1.7999999999999999E-2</v>
      </c>
      <c r="G1481" s="95" t="e">
        <f>'BAHAN+UPAH'!#REF!</f>
        <v>#REF!</v>
      </c>
      <c r="H1481" s="70" t="e">
        <f>G1481*F1481</f>
        <v>#REF!</v>
      </c>
    </row>
    <row r="1482" spans="1:8">
      <c r="B1482" s="22"/>
      <c r="C1482" s="113"/>
      <c r="D1482" s="10"/>
      <c r="E1482" s="10"/>
      <c r="F1482" s="11"/>
      <c r="G1482" s="87"/>
      <c r="H1482" s="70"/>
    </row>
    <row r="1483" spans="1:8">
      <c r="B1483" s="22"/>
      <c r="C1483" s="114"/>
      <c r="D1483" s="14"/>
      <c r="E1483" s="14"/>
      <c r="F1483" s="15"/>
      <c r="G1483" s="115"/>
      <c r="H1483" s="72"/>
    </row>
    <row r="1484" spans="1:8">
      <c r="B1484" s="22"/>
      <c r="C1484" s="26"/>
      <c r="D1484" s="26"/>
      <c r="E1484" s="26"/>
      <c r="F1484" s="945" t="s">
        <v>12</v>
      </c>
      <c r="G1484" s="946"/>
      <c r="H1484" s="73" t="e">
        <f>SUM(H1480:H1482)</f>
        <v>#REF!</v>
      </c>
    </row>
    <row r="1485" spans="1:8">
      <c r="B1485" s="10" t="s">
        <v>13</v>
      </c>
      <c r="C1485" s="6" t="s">
        <v>14</v>
      </c>
      <c r="D1485" s="7"/>
      <c r="E1485" s="7"/>
      <c r="F1485" s="7"/>
      <c r="G1485" s="7"/>
      <c r="H1485" s="7"/>
    </row>
    <row r="1486" spans="1:8">
      <c r="B1486" s="22"/>
      <c r="C1486" s="113" t="s">
        <v>583</v>
      </c>
      <c r="D1486" s="22"/>
      <c r="E1486" s="10" t="s">
        <v>135</v>
      </c>
      <c r="F1486" s="116">
        <v>1</v>
      </c>
      <c r="G1486" s="13" t="e">
        <f>'BAHAN+UPAH'!#REF!</f>
        <v>#REF!</v>
      </c>
      <c r="H1486" s="70" t="e">
        <f>G1486*F1486</f>
        <v>#REF!</v>
      </c>
    </row>
    <row r="1487" spans="1:8">
      <c r="B1487" s="22"/>
      <c r="C1487" s="113"/>
      <c r="D1487" s="22"/>
      <c r="E1487" s="10"/>
      <c r="F1487" s="116"/>
      <c r="G1487" s="12"/>
      <c r="H1487" s="70"/>
    </row>
    <row r="1488" spans="1:8">
      <c r="B1488" s="22"/>
      <c r="C1488" s="117"/>
      <c r="D1488" s="23"/>
      <c r="E1488" s="14"/>
      <c r="F1488" s="118"/>
      <c r="G1488" s="16"/>
      <c r="H1488" s="72"/>
    </row>
    <row r="1489" spans="1:8">
      <c r="B1489" s="22"/>
      <c r="C1489" s="26"/>
      <c r="D1489" s="26"/>
      <c r="E1489" s="26"/>
      <c r="F1489" s="945" t="s">
        <v>16</v>
      </c>
      <c r="G1489" s="946"/>
      <c r="H1489" s="73" t="e">
        <f>SUM(H1486:H1488)</f>
        <v>#REF!</v>
      </c>
    </row>
    <row r="1490" spans="1:8">
      <c r="B1490" s="10" t="s">
        <v>17</v>
      </c>
      <c r="C1490" s="6" t="s">
        <v>18</v>
      </c>
      <c r="D1490" s="7"/>
      <c r="E1490" s="7"/>
      <c r="F1490" s="7"/>
      <c r="G1490" s="7"/>
      <c r="H1490" s="7"/>
    </row>
    <row r="1491" spans="1:8">
      <c r="B1491" s="10"/>
      <c r="C1491" s="9"/>
      <c r="D1491" s="22"/>
      <c r="E1491" s="22"/>
      <c r="F1491" s="22"/>
      <c r="G1491" s="22"/>
      <c r="H1491" s="22"/>
    </row>
    <row r="1492" spans="1:8">
      <c r="B1492" s="22"/>
      <c r="C1492" s="23"/>
      <c r="D1492" s="23"/>
      <c r="E1492" s="23"/>
      <c r="F1492" s="23"/>
      <c r="G1492" s="23"/>
      <c r="H1492" s="23"/>
    </row>
    <row r="1493" spans="1:8">
      <c r="B1493" s="22"/>
      <c r="C1493" s="26"/>
      <c r="D1493" s="26"/>
      <c r="E1493" s="26"/>
      <c r="F1493" s="947" t="s">
        <v>19</v>
      </c>
      <c r="G1493" s="948"/>
      <c r="H1493" s="26"/>
    </row>
    <row r="1494" spans="1:8">
      <c r="B1494" s="23"/>
      <c r="C1494" s="18"/>
      <c r="D1494" s="19"/>
      <c r="E1494" s="19"/>
      <c r="F1494" s="19"/>
      <c r="G1494" s="77"/>
      <c r="H1494" s="26"/>
    </row>
    <row r="1495" spans="1:8">
      <c r="B1495" s="27" t="s">
        <v>20</v>
      </c>
      <c r="C1495" s="943" t="s">
        <v>21</v>
      </c>
      <c r="D1495" s="939"/>
      <c r="E1495" s="939"/>
      <c r="F1495" s="939"/>
      <c r="G1495" s="940"/>
      <c r="H1495" s="78" t="e">
        <f>H1493+H1489+H1484</f>
        <v>#REF!</v>
      </c>
    </row>
    <row r="1496" spans="1:8">
      <c r="B1496" s="27" t="s">
        <v>22</v>
      </c>
      <c r="C1496" s="949" t="s">
        <v>210</v>
      </c>
      <c r="D1496" s="950"/>
      <c r="E1496" s="951"/>
      <c r="F1496" s="28">
        <v>0.05</v>
      </c>
      <c r="G1496" s="29" t="s">
        <v>26</v>
      </c>
      <c r="H1496" s="78" t="e">
        <f>H1495*5%</f>
        <v>#REF!</v>
      </c>
    </row>
    <row r="1497" spans="1:8">
      <c r="B1497" s="27" t="s">
        <v>24</v>
      </c>
      <c r="C1497" s="943" t="s">
        <v>45</v>
      </c>
      <c r="D1497" s="939"/>
      <c r="E1497" s="939"/>
      <c r="F1497" s="939"/>
      <c r="G1497" s="940"/>
      <c r="H1497" s="73" t="e">
        <f>H1496+H1495</f>
        <v>#REF!</v>
      </c>
    </row>
    <row r="1499" spans="1:8">
      <c r="A1499" s="3" t="s">
        <v>609</v>
      </c>
      <c r="C1499" s="2" t="s">
        <v>584</v>
      </c>
      <c r="D1499" s="2"/>
      <c r="E1499" s="2"/>
      <c r="F1499" s="2"/>
      <c r="G1499" s="2"/>
      <c r="H1499" s="2"/>
    </row>
    <row r="1500" spans="1:8" ht="31.5">
      <c r="B1500" s="68" t="s">
        <v>0</v>
      </c>
      <c r="C1500" s="68" t="s">
        <v>1</v>
      </c>
      <c r="D1500" s="68" t="s">
        <v>2</v>
      </c>
      <c r="E1500" s="68" t="s">
        <v>3</v>
      </c>
      <c r="F1500" s="68" t="s">
        <v>4</v>
      </c>
      <c r="G1500" s="69" t="s">
        <v>321</v>
      </c>
      <c r="H1500" s="69" t="s">
        <v>322</v>
      </c>
    </row>
    <row r="1501" spans="1:8">
      <c r="B1501" s="5" t="s">
        <v>5</v>
      </c>
      <c r="C1501" s="6" t="s">
        <v>6</v>
      </c>
      <c r="D1501" s="7"/>
      <c r="E1501" s="7"/>
      <c r="F1501" s="7"/>
      <c r="G1501" s="7"/>
      <c r="H1501" s="7"/>
    </row>
    <row r="1502" spans="1:8">
      <c r="B1502" s="22"/>
      <c r="C1502" s="113" t="s">
        <v>7</v>
      </c>
      <c r="D1502" s="10" t="s">
        <v>8</v>
      </c>
      <c r="E1502" s="10" t="s">
        <v>9</v>
      </c>
      <c r="F1502" s="11">
        <v>8.0000000000000002E-3</v>
      </c>
      <c r="G1502" s="86">
        <f>'BAHAN+UPAH'!$F$65</f>
        <v>85000</v>
      </c>
      <c r="H1502" s="70">
        <f>G1502*F1502</f>
        <v>680</v>
      </c>
    </row>
    <row r="1503" spans="1:8">
      <c r="B1503" s="22"/>
      <c r="C1503" s="113" t="s">
        <v>133</v>
      </c>
      <c r="D1503" s="10" t="s">
        <v>200</v>
      </c>
      <c r="E1503" s="10" t="s">
        <v>9</v>
      </c>
      <c r="F1503" s="11">
        <v>1.7999999999999999E-2</v>
      </c>
      <c r="G1503" s="95" t="e">
        <f>'BAHAN+UPAH'!#REF!</f>
        <v>#REF!</v>
      </c>
      <c r="H1503" s="70" t="e">
        <f>G1503*F1503</f>
        <v>#REF!</v>
      </c>
    </row>
    <row r="1504" spans="1:8">
      <c r="B1504" s="22"/>
      <c r="C1504" s="113"/>
      <c r="D1504" s="10"/>
      <c r="E1504" s="10"/>
      <c r="F1504" s="11"/>
      <c r="G1504" s="87"/>
      <c r="H1504" s="70"/>
    </row>
    <row r="1505" spans="2:8">
      <c r="B1505" s="22"/>
      <c r="C1505" s="114"/>
      <c r="D1505" s="14"/>
      <c r="E1505" s="14"/>
      <c r="F1505" s="15"/>
      <c r="G1505" s="115"/>
      <c r="H1505" s="72"/>
    </row>
    <row r="1506" spans="2:8">
      <c r="B1506" s="22"/>
      <c r="C1506" s="26"/>
      <c r="D1506" s="26"/>
      <c r="E1506" s="26"/>
      <c r="F1506" s="945" t="s">
        <v>12</v>
      </c>
      <c r="G1506" s="946"/>
      <c r="H1506" s="73" t="e">
        <f>SUM(H1502:H1504)</f>
        <v>#REF!</v>
      </c>
    </row>
    <row r="1507" spans="2:8">
      <c r="B1507" s="10" t="s">
        <v>13</v>
      </c>
      <c r="C1507" s="6" t="s">
        <v>14</v>
      </c>
      <c r="D1507" s="7"/>
      <c r="E1507" s="7"/>
      <c r="F1507" s="7"/>
      <c r="G1507" s="7"/>
      <c r="H1507" s="7"/>
    </row>
    <row r="1508" spans="2:8">
      <c r="B1508" s="22"/>
      <c r="C1508" s="113" t="s">
        <v>585</v>
      </c>
      <c r="D1508" s="22"/>
      <c r="E1508" s="10" t="s">
        <v>135</v>
      </c>
      <c r="F1508" s="116">
        <v>1</v>
      </c>
      <c r="G1508" s="13" t="e">
        <f>'BAHAN+UPAH'!#REF!</f>
        <v>#REF!</v>
      </c>
      <c r="H1508" s="70" t="e">
        <f>G1508*F1508</f>
        <v>#REF!</v>
      </c>
    </row>
    <row r="1509" spans="2:8">
      <c r="B1509" s="22"/>
      <c r="C1509" s="113"/>
      <c r="D1509" s="22"/>
      <c r="E1509" s="10"/>
      <c r="F1509" s="116"/>
      <c r="G1509" s="12"/>
      <c r="H1509" s="70"/>
    </row>
    <row r="1510" spans="2:8">
      <c r="B1510" s="22"/>
      <c r="C1510" s="117"/>
      <c r="D1510" s="23"/>
      <c r="E1510" s="14"/>
      <c r="F1510" s="118"/>
      <c r="G1510" s="16"/>
      <c r="H1510" s="72"/>
    </row>
    <row r="1511" spans="2:8">
      <c r="B1511" s="22"/>
      <c r="C1511" s="26"/>
      <c r="D1511" s="26"/>
      <c r="E1511" s="26"/>
      <c r="F1511" s="945" t="s">
        <v>16</v>
      </c>
      <c r="G1511" s="946"/>
      <c r="H1511" s="73" t="e">
        <f>SUM(H1508:H1510)</f>
        <v>#REF!</v>
      </c>
    </row>
    <row r="1512" spans="2:8">
      <c r="B1512" s="10" t="s">
        <v>17</v>
      </c>
      <c r="C1512" s="6" t="s">
        <v>18</v>
      </c>
      <c r="D1512" s="7"/>
      <c r="E1512" s="7"/>
      <c r="F1512" s="7"/>
      <c r="G1512" s="7"/>
      <c r="H1512" s="7"/>
    </row>
    <row r="1513" spans="2:8">
      <c r="B1513" s="10"/>
      <c r="C1513" s="9"/>
      <c r="D1513" s="22"/>
      <c r="E1513" s="22"/>
      <c r="F1513" s="22"/>
      <c r="G1513" s="22"/>
      <c r="H1513" s="22"/>
    </row>
    <row r="1514" spans="2:8">
      <c r="B1514" s="22"/>
      <c r="C1514" s="23"/>
      <c r="D1514" s="23"/>
      <c r="E1514" s="23"/>
      <c r="F1514" s="23"/>
      <c r="G1514" s="23"/>
      <c r="H1514" s="23"/>
    </row>
    <row r="1515" spans="2:8">
      <c r="B1515" s="22"/>
      <c r="C1515" s="26"/>
      <c r="D1515" s="26"/>
      <c r="E1515" s="26"/>
      <c r="F1515" s="947" t="s">
        <v>19</v>
      </c>
      <c r="G1515" s="948"/>
      <c r="H1515" s="26"/>
    </row>
    <row r="1516" spans="2:8">
      <c r="B1516" s="23"/>
      <c r="C1516" s="18"/>
      <c r="D1516" s="19"/>
      <c r="E1516" s="19"/>
      <c r="F1516" s="19"/>
      <c r="G1516" s="77"/>
      <c r="H1516" s="26"/>
    </row>
    <row r="1517" spans="2:8">
      <c r="B1517" s="27" t="s">
        <v>20</v>
      </c>
      <c r="C1517" s="943" t="s">
        <v>21</v>
      </c>
      <c r="D1517" s="939"/>
      <c r="E1517" s="939"/>
      <c r="F1517" s="939"/>
      <c r="G1517" s="940"/>
      <c r="H1517" s="78" t="e">
        <f>H1515+H1511+H1506</f>
        <v>#REF!</v>
      </c>
    </row>
    <row r="1518" spans="2:8">
      <c r="B1518" s="27" t="s">
        <v>22</v>
      </c>
      <c r="C1518" s="949" t="s">
        <v>210</v>
      </c>
      <c r="D1518" s="950"/>
      <c r="E1518" s="951"/>
      <c r="F1518" s="28">
        <v>0.05</v>
      </c>
      <c r="G1518" s="29" t="s">
        <v>26</v>
      </c>
      <c r="H1518" s="78" t="e">
        <f>H1517*5%</f>
        <v>#REF!</v>
      </c>
    </row>
    <row r="1519" spans="2:8">
      <c r="B1519" s="27" t="s">
        <v>24</v>
      </c>
      <c r="C1519" s="943" t="s">
        <v>45</v>
      </c>
      <c r="D1519" s="939"/>
      <c r="E1519" s="939"/>
      <c r="F1519" s="939"/>
      <c r="G1519" s="940"/>
      <c r="H1519" s="73" t="e">
        <f>H1518+H1517</f>
        <v>#REF!</v>
      </c>
    </row>
    <row r="1521" spans="1:8">
      <c r="A1521" s="3" t="s">
        <v>610</v>
      </c>
      <c r="C1521" s="2" t="s">
        <v>586</v>
      </c>
      <c r="D1521" s="2"/>
      <c r="E1521" s="2"/>
      <c r="F1521" s="2"/>
      <c r="G1521" s="2"/>
      <c r="H1521" s="2"/>
    </row>
    <row r="1522" spans="1:8" ht="31.5">
      <c r="B1522" s="68" t="s">
        <v>0</v>
      </c>
      <c r="C1522" s="68" t="s">
        <v>1</v>
      </c>
      <c r="D1522" s="68" t="s">
        <v>2</v>
      </c>
      <c r="E1522" s="68" t="s">
        <v>3</v>
      </c>
      <c r="F1522" s="68" t="s">
        <v>4</v>
      </c>
      <c r="G1522" s="69" t="s">
        <v>321</v>
      </c>
      <c r="H1522" s="69" t="s">
        <v>322</v>
      </c>
    </row>
    <row r="1523" spans="1:8">
      <c r="B1523" s="5" t="s">
        <v>5</v>
      </c>
      <c r="C1523" s="6" t="s">
        <v>6</v>
      </c>
      <c r="D1523" s="7"/>
      <c r="E1523" s="7"/>
      <c r="F1523" s="7"/>
      <c r="G1523" s="7"/>
      <c r="H1523" s="7"/>
    </row>
    <row r="1524" spans="1:8">
      <c r="B1524" s="22"/>
      <c r="C1524" s="113" t="s">
        <v>7</v>
      </c>
      <c r="D1524" s="10" t="s">
        <v>8</v>
      </c>
      <c r="E1524" s="10" t="s">
        <v>9</v>
      </c>
      <c r="F1524" s="11">
        <v>8.0000000000000002E-3</v>
      </c>
      <c r="G1524" s="86">
        <f>'BAHAN+UPAH'!$F$65</f>
        <v>85000</v>
      </c>
      <c r="H1524" s="70">
        <f>G1524*F1524</f>
        <v>680</v>
      </c>
    </row>
    <row r="1525" spans="1:8">
      <c r="B1525" s="22"/>
      <c r="C1525" s="113" t="s">
        <v>133</v>
      </c>
      <c r="D1525" s="10" t="s">
        <v>200</v>
      </c>
      <c r="E1525" s="10" t="s">
        <v>9</v>
      </c>
      <c r="F1525" s="11">
        <v>1.7999999999999999E-2</v>
      </c>
      <c r="G1525" s="95" t="e">
        <f>'BAHAN+UPAH'!#REF!</f>
        <v>#REF!</v>
      </c>
      <c r="H1525" s="70" t="e">
        <f>G1525*F1525</f>
        <v>#REF!</v>
      </c>
    </row>
    <row r="1526" spans="1:8">
      <c r="B1526" s="22"/>
      <c r="C1526" s="113"/>
      <c r="D1526" s="10"/>
      <c r="E1526" s="10"/>
      <c r="F1526" s="11"/>
      <c r="G1526" s="87"/>
      <c r="H1526" s="70"/>
    </row>
    <row r="1527" spans="1:8">
      <c r="B1527" s="22"/>
      <c r="C1527" s="114"/>
      <c r="D1527" s="14"/>
      <c r="E1527" s="14"/>
      <c r="F1527" s="15"/>
      <c r="G1527" s="115"/>
      <c r="H1527" s="72"/>
    </row>
    <row r="1528" spans="1:8">
      <c r="B1528" s="22"/>
      <c r="C1528" s="26"/>
      <c r="D1528" s="26"/>
      <c r="E1528" s="26"/>
      <c r="F1528" s="945" t="s">
        <v>12</v>
      </c>
      <c r="G1528" s="946"/>
      <c r="H1528" s="73" t="e">
        <f>SUM(H1524:H1526)</f>
        <v>#REF!</v>
      </c>
    </row>
    <row r="1529" spans="1:8">
      <c r="B1529" s="10" t="s">
        <v>13</v>
      </c>
      <c r="C1529" s="6" t="s">
        <v>14</v>
      </c>
      <c r="D1529" s="7"/>
      <c r="E1529" s="7"/>
      <c r="F1529" s="7"/>
      <c r="G1529" s="7"/>
      <c r="H1529" s="7"/>
    </row>
    <row r="1530" spans="1:8">
      <c r="B1530" s="22"/>
      <c r="C1530" s="113" t="s">
        <v>587</v>
      </c>
      <c r="D1530" s="22"/>
      <c r="E1530" s="10" t="s">
        <v>135</v>
      </c>
      <c r="F1530" s="116">
        <v>1</v>
      </c>
      <c r="G1530" s="12" t="e">
        <f>'BAHAN+UPAH'!#REF!</f>
        <v>#REF!</v>
      </c>
      <c r="H1530" s="70" t="e">
        <f>G1530*F1530</f>
        <v>#REF!</v>
      </c>
    </row>
    <row r="1531" spans="1:8">
      <c r="B1531" s="22"/>
      <c r="C1531" s="113"/>
      <c r="D1531" s="22"/>
      <c r="E1531" s="10"/>
      <c r="F1531" s="116"/>
      <c r="G1531" s="12"/>
      <c r="H1531" s="70"/>
    </row>
    <row r="1532" spans="1:8">
      <c r="B1532" s="22"/>
      <c r="C1532" s="117"/>
      <c r="D1532" s="23"/>
      <c r="E1532" s="14"/>
      <c r="F1532" s="118"/>
      <c r="G1532" s="16"/>
      <c r="H1532" s="72"/>
    </row>
    <row r="1533" spans="1:8">
      <c r="B1533" s="22"/>
      <c r="C1533" s="26"/>
      <c r="D1533" s="26"/>
      <c r="E1533" s="26"/>
      <c r="F1533" s="945" t="s">
        <v>16</v>
      </c>
      <c r="G1533" s="946"/>
      <c r="H1533" s="73" t="e">
        <f>SUM(H1530:H1532)</f>
        <v>#REF!</v>
      </c>
    </row>
    <row r="1534" spans="1:8">
      <c r="B1534" s="10" t="s">
        <v>17</v>
      </c>
      <c r="C1534" s="6" t="s">
        <v>18</v>
      </c>
      <c r="D1534" s="7"/>
      <c r="E1534" s="7"/>
      <c r="F1534" s="7"/>
      <c r="G1534" s="7"/>
      <c r="H1534" s="7"/>
    </row>
    <row r="1535" spans="1:8">
      <c r="B1535" s="10"/>
      <c r="C1535" s="9"/>
      <c r="D1535" s="22"/>
      <c r="E1535" s="22"/>
      <c r="F1535" s="22"/>
      <c r="G1535" s="22"/>
      <c r="H1535" s="22"/>
    </row>
    <row r="1536" spans="1:8">
      <c r="B1536" s="22"/>
      <c r="C1536" s="23"/>
      <c r="D1536" s="23"/>
      <c r="E1536" s="23"/>
      <c r="F1536" s="23"/>
      <c r="G1536" s="23"/>
      <c r="H1536" s="23"/>
    </row>
    <row r="1537" spans="1:8">
      <c r="B1537" s="22"/>
      <c r="C1537" s="26"/>
      <c r="D1537" s="26"/>
      <c r="E1537" s="26"/>
      <c r="F1537" s="947" t="s">
        <v>19</v>
      </c>
      <c r="G1537" s="948"/>
      <c r="H1537" s="26"/>
    </row>
    <row r="1538" spans="1:8">
      <c r="B1538" s="23"/>
      <c r="C1538" s="18"/>
      <c r="D1538" s="19"/>
      <c r="E1538" s="19"/>
      <c r="F1538" s="19"/>
      <c r="G1538" s="77"/>
      <c r="H1538" s="26"/>
    </row>
    <row r="1539" spans="1:8">
      <c r="B1539" s="27" t="s">
        <v>20</v>
      </c>
      <c r="C1539" s="943" t="s">
        <v>21</v>
      </c>
      <c r="D1539" s="939"/>
      <c r="E1539" s="939"/>
      <c r="F1539" s="939"/>
      <c r="G1539" s="940"/>
      <c r="H1539" s="78" t="e">
        <f>H1537+H1533+H1528</f>
        <v>#REF!</v>
      </c>
    </row>
    <row r="1540" spans="1:8">
      <c r="B1540" s="27" t="s">
        <v>22</v>
      </c>
      <c r="C1540" s="949" t="s">
        <v>210</v>
      </c>
      <c r="D1540" s="950"/>
      <c r="E1540" s="951"/>
      <c r="F1540" s="28">
        <v>0.05</v>
      </c>
      <c r="G1540" s="29" t="s">
        <v>26</v>
      </c>
      <c r="H1540" s="78" t="e">
        <f>H1539*5%</f>
        <v>#REF!</v>
      </c>
    </row>
    <row r="1541" spans="1:8">
      <c r="B1541" s="27" t="s">
        <v>24</v>
      </c>
      <c r="C1541" s="943" t="s">
        <v>45</v>
      </c>
      <c r="D1541" s="939"/>
      <c r="E1541" s="939"/>
      <c r="F1541" s="939"/>
      <c r="G1541" s="940"/>
      <c r="H1541" s="73" t="e">
        <f>H1540+H1539</f>
        <v>#REF!</v>
      </c>
    </row>
    <row r="1543" spans="1:8">
      <c r="A1543" s="3" t="s">
        <v>611</v>
      </c>
      <c r="C1543" s="2" t="s">
        <v>588</v>
      </c>
      <c r="D1543" s="2"/>
      <c r="E1543" s="2"/>
      <c r="F1543" s="2"/>
      <c r="G1543" s="2"/>
      <c r="H1543" s="2"/>
    </row>
    <row r="1544" spans="1:8" ht="31.5">
      <c r="B1544" s="68" t="s">
        <v>0</v>
      </c>
      <c r="C1544" s="68" t="s">
        <v>1</v>
      </c>
      <c r="D1544" s="68" t="s">
        <v>2</v>
      </c>
      <c r="E1544" s="68" t="s">
        <v>3</v>
      </c>
      <c r="F1544" s="68" t="s">
        <v>4</v>
      </c>
      <c r="G1544" s="69" t="s">
        <v>321</v>
      </c>
      <c r="H1544" s="69" t="s">
        <v>322</v>
      </c>
    </row>
    <row r="1545" spans="1:8">
      <c r="B1545" s="5" t="s">
        <v>5</v>
      </c>
      <c r="C1545" s="6" t="s">
        <v>6</v>
      </c>
      <c r="D1545" s="7"/>
      <c r="E1545" s="7"/>
      <c r="F1545" s="7"/>
      <c r="G1545" s="7"/>
      <c r="H1545" s="7"/>
    </row>
    <row r="1546" spans="1:8">
      <c r="B1546" s="22"/>
      <c r="C1546" s="113" t="s">
        <v>7</v>
      </c>
      <c r="D1546" s="10" t="s">
        <v>8</v>
      </c>
      <c r="E1546" s="10" t="s">
        <v>9</v>
      </c>
      <c r="F1546" s="11">
        <v>8.0000000000000002E-3</v>
      </c>
      <c r="G1546" s="86">
        <f>'BAHAN+UPAH'!$F$65</f>
        <v>85000</v>
      </c>
      <c r="H1546" s="70">
        <f>G1546*F1546</f>
        <v>680</v>
      </c>
    </row>
    <row r="1547" spans="1:8">
      <c r="B1547" s="22"/>
      <c r="C1547" s="113" t="s">
        <v>133</v>
      </c>
      <c r="D1547" s="10" t="s">
        <v>200</v>
      </c>
      <c r="E1547" s="10" t="s">
        <v>9</v>
      </c>
      <c r="F1547" s="11">
        <v>1.7999999999999999E-2</v>
      </c>
      <c r="G1547" s="95" t="e">
        <f>'BAHAN+UPAH'!#REF!</f>
        <v>#REF!</v>
      </c>
      <c r="H1547" s="70" t="e">
        <f>G1547*F1547</f>
        <v>#REF!</v>
      </c>
    </row>
    <row r="1548" spans="1:8">
      <c r="B1548" s="22"/>
      <c r="C1548" s="113"/>
      <c r="D1548" s="10"/>
      <c r="E1548" s="10"/>
      <c r="F1548" s="11"/>
      <c r="G1548" s="87"/>
      <c r="H1548" s="70"/>
    </row>
    <row r="1549" spans="1:8">
      <c r="B1549" s="22"/>
      <c r="C1549" s="114"/>
      <c r="D1549" s="14"/>
      <c r="E1549" s="14"/>
      <c r="F1549" s="15"/>
      <c r="G1549" s="115"/>
      <c r="H1549" s="72"/>
    </row>
    <row r="1550" spans="1:8">
      <c r="B1550" s="22"/>
      <c r="C1550" s="26"/>
      <c r="D1550" s="26"/>
      <c r="E1550" s="26"/>
      <c r="F1550" s="945" t="s">
        <v>12</v>
      </c>
      <c r="G1550" s="946"/>
      <c r="H1550" s="73" t="e">
        <f>SUM(H1546:H1548)</f>
        <v>#REF!</v>
      </c>
    </row>
    <row r="1551" spans="1:8">
      <c r="B1551" s="10" t="s">
        <v>13</v>
      </c>
      <c r="C1551" s="6" t="s">
        <v>14</v>
      </c>
      <c r="D1551" s="7"/>
      <c r="E1551" s="7"/>
      <c r="F1551" s="7"/>
      <c r="G1551" s="7"/>
      <c r="H1551" s="7"/>
    </row>
    <row r="1552" spans="1:8">
      <c r="B1552" s="22"/>
      <c r="C1552" s="113" t="s">
        <v>589</v>
      </c>
      <c r="D1552" s="22"/>
      <c r="E1552" s="10" t="s">
        <v>135</v>
      </c>
      <c r="F1552" s="116">
        <v>1</v>
      </c>
      <c r="G1552" s="13" t="e">
        <f>'BAHAN+UPAH'!#REF!</f>
        <v>#REF!</v>
      </c>
      <c r="H1552" s="70" t="e">
        <f>G1552*F1552</f>
        <v>#REF!</v>
      </c>
    </row>
    <row r="1553" spans="1:8">
      <c r="B1553" s="22"/>
      <c r="C1553" s="113"/>
      <c r="D1553" s="22"/>
      <c r="E1553" s="10"/>
      <c r="F1553" s="116"/>
      <c r="G1553" s="12"/>
      <c r="H1553" s="70"/>
    </row>
    <row r="1554" spans="1:8">
      <c r="B1554" s="22"/>
      <c r="C1554" s="117"/>
      <c r="D1554" s="23"/>
      <c r="E1554" s="14"/>
      <c r="F1554" s="118"/>
      <c r="G1554" s="16"/>
      <c r="H1554" s="72"/>
    </row>
    <row r="1555" spans="1:8">
      <c r="B1555" s="22"/>
      <c r="C1555" s="26"/>
      <c r="D1555" s="26"/>
      <c r="E1555" s="26"/>
      <c r="F1555" s="945" t="s">
        <v>16</v>
      </c>
      <c r="G1555" s="946"/>
      <c r="H1555" s="73" t="e">
        <f>SUM(H1552:H1554)</f>
        <v>#REF!</v>
      </c>
    </row>
    <row r="1556" spans="1:8">
      <c r="B1556" s="10" t="s">
        <v>17</v>
      </c>
      <c r="C1556" s="6" t="s">
        <v>18</v>
      </c>
      <c r="D1556" s="7"/>
      <c r="E1556" s="7"/>
      <c r="F1556" s="7"/>
      <c r="G1556" s="7"/>
      <c r="H1556" s="7"/>
    </row>
    <row r="1557" spans="1:8">
      <c r="B1557" s="10"/>
      <c r="C1557" s="9"/>
      <c r="D1557" s="22"/>
      <c r="E1557" s="22"/>
      <c r="F1557" s="22"/>
      <c r="G1557" s="22"/>
      <c r="H1557" s="22"/>
    </row>
    <row r="1558" spans="1:8">
      <c r="B1558" s="22"/>
      <c r="C1558" s="23"/>
      <c r="D1558" s="23"/>
      <c r="E1558" s="23"/>
      <c r="F1558" s="23"/>
      <c r="G1558" s="23"/>
      <c r="H1558" s="23"/>
    </row>
    <row r="1559" spans="1:8">
      <c r="B1559" s="22"/>
      <c r="C1559" s="26"/>
      <c r="D1559" s="26"/>
      <c r="E1559" s="26"/>
      <c r="F1559" s="947" t="s">
        <v>19</v>
      </c>
      <c r="G1559" s="948"/>
      <c r="H1559" s="26"/>
    </row>
    <row r="1560" spans="1:8">
      <c r="B1560" s="23"/>
      <c r="C1560" s="18"/>
      <c r="D1560" s="19"/>
      <c r="E1560" s="19"/>
      <c r="F1560" s="19"/>
      <c r="G1560" s="77"/>
      <c r="H1560" s="26"/>
    </row>
    <row r="1561" spans="1:8">
      <c r="B1561" s="27" t="s">
        <v>20</v>
      </c>
      <c r="C1561" s="943" t="s">
        <v>21</v>
      </c>
      <c r="D1561" s="939"/>
      <c r="E1561" s="939"/>
      <c r="F1561" s="939"/>
      <c r="G1561" s="940"/>
      <c r="H1561" s="78" t="e">
        <f>H1559+H1555+H1550</f>
        <v>#REF!</v>
      </c>
    </row>
    <row r="1562" spans="1:8">
      <c r="B1562" s="27" t="s">
        <v>22</v>
      </c>
      <c r="C1562" s="949" t="s">
        <v>210</v>
      </c>
      <c r="D1562" s="950"/>
      <c r="E1562" s="951"/>
      <c r="F1562" s="28">
        <v>0.05</v>
      </c>
      <c r="G1562" s="29" t="s">
        <v>26</v>
      </c>
      <c r="H1562" s="78" t="e">
        <f>H1561*5%</f>
        <v>#REF!</v>
      </c>
    </row>
    <row r="1563" spans="1:8">
      <c r="B1563" s="27" t="s">
        <v>24</v>
      </c>
      <c r="C1563" s="943" t="s">
        <v>45</v>
      </c>
      <c r="D1563" s="939"/>
      <c r="E1563" s="939"/>
      <c r="F1563" s="939"/>
      <c r="G1563" s="940"/>
      <c r="H1563" s="73" t="e">
        <f>H1562+H1561</f>
        <v>#REF!</v>
      </c>
    </row>
    <row r="1565" spans="1:8">
      <c r="A1565" s="3" t="s">
        <v>612</v>
      </c>
      <c r="C1565" s="2" t="s">
        <v>590</v>
      </c>
      <c r="D1565" s="2"/>
      <c r="E1565" s="2"/>
      <c r="F1565" s="2"/>
      <c r="G1565" s="2"/>
      <c r="H1565" s="2"/>
    </row>
    <row r="1566" spans="1:8" ht="31.5">
      <c r="B1566" s="68" t="s">
        <v>0</v>
      </c>
      <c r="C1566" s="68" t="s">
        <v>1</v>
      </c>
      <c r="D1566" s="68" t="s">
        <v>2</v>
      </c>
      <c r="E1566" s="68" t="s">
        <v>3</v>
      </c>
      <c r="F1566" s="68" t="s">
        <v>4</v>
      </c>
      <c r="G1566" s="69" t="s">
        <v>321</v>
      </c>
      <c r="H1566" s="69" t="s">
        <v>322</v>
      </c>
    </row>
    <row r="1567" spans="1:8">
      <c r="B1567" s="5" t="s">
        <v>5</v>
      </c>
      <c r="C1567" s="6" t="s">
        <v>6</v>
      </c>
      <c r="D1567" s="7"/>
      <c r="E1567" s="7"/>
      <c r="F1567" s="7"/>
      <c r="G1567" s="7"/>
      <c r="H1567" s="7"/>
    </row>
    <row r="1568" spans="1:8">
      <c r="B1568" s="22"/>
      <c r="C1568" s="113" t="s">
        <v>7</v>
      </c>
      <c r="D1568" s="10" t="s">
        <v>8</v>
      </c>
      <c r="E1568" s="10" t="s">
        <v>9</v>
      </c>
      <c r="F1568" s="11">
        <v>8.0000000000000002E-3</v>
      </c>
      <c r="G1568" s="86">
        <f>'BAHAN+UPAH'!$F$65</f>
        <v>85000</v>
      </c>
      <c r="H1568" s="70">
        <f>G1568*F1568</f>
        <v>680</v>
      </c>
    </row>
    <row r="1569" spans="2:8">
      <c r="B1569" s="22"/>
      <c r="C1569" s="113" t="s">
        <v>133</v>
      </c>
      <c r="D1569" s="10" t="s">
        <v>200</v>
      </c>
      <c r="E1569" s="10" t="s">
        <v>9</v>
      </c>
      <c r="F1569" s="11">
        <v>1.7999999999999999E-2</v>
      </c>
      <c r="G1569" s="95" t="e">
        <f>'BAHAN+UPAH'!#REF!</f>
        <v>#REF!</v>
      </c>
      <c r="H1569" s="70" t="e">
        <f>G1569*F1569</f>
        <v>#REF!</v>
      </c>
    </row>
    <row r="1570" spans="2:8">
      <c r="B1570" s="22"/>
      <c r="C1570" s="113"/>
      <c r="D1570" s="10"/>
      <c r="E1570" s="10"/>
      <c r="F1570" s="11"/>
      <c r="G1570" s="87"/>
      <c r="H1570" s="70"/>
    </row>
    <row r="1571" spans="2:8">
      <c r="B1571" s="22"/>
      <c r="C1571" s="114"/>
      <c r="D1571" s="14"/>
      <c r="E1571" s="14"/>
      <c r="F1571" s="15"/>
      <c r="G1571" s="115"/>
      <c r="H1571" s="72"/>
    </row>
    <row r="1572" spans="2:8">
      <c r="B1572" s="22"/>
      <c r="C1572" s="26"/>
      <c r="D1572" s="26"/>
      <c r="E1572" s="26"/>
      <c r="F1572" s="945" t="s">
        <v>12</v>
      </c>
      <c r="G1572" s="946"/>
      <c r="H1572" s="73" t="e">
        <f>SUM(H1568:H1570)</f>
        <v>#REF!</v>
      </c>
    </row>
    <row r="1573" spans="2:8">
      <c r="B1573" s="10" t="s">
        <v>13</v>
      </c>
      <c r="C1573" s="6" t="s">
        <v>14</v>
      </c>
      <c r="D1573" s="7"/>
      <c r="E1573" s="7"/>
      <c r="F1573" s="7"/>
      <c r="G1573" s="7"/>
      <c r="H1573" s="7"/>
    </row>
    <row r="1574" spans="2:8">
      <c r="B1574" s="22"/>
      <c r="C1574" s="113" t="s">
        <v>591</v>
      </c>
      <c r="D1574" s="22"/>
      <c r="E1574" s="10" t="s">
        <v>135</v>
      </c>
      <c r="F1574" s="116">
        <v>1</v>
      </c>
      <c r="G1574" s="13" t="e">
        <f>'BAHAN+UPAH'!#REF!</f>
        <v>#REF!</v>
      </c>
      <c r="H1574" s="70" t="e">
        <f>G1574*F1574</f>
        <v>#REF!</v>
      </c>
    </row>
    <row r="1575" spans="2:8">
      <c r="B1575" s="22"/>
      <c r="C1575" s="113"/>
      <c r="D1575" s="22"/>
      <c r="E1575" s="10"/>
      <c r="F1575" s="116"/>
      <c r="G1575" s="12"/>
      <c r="H1575" s="70"/>
    </row>
    <row r="1576" spans="2:8">
      <c r="B1576" s="22"/>
      <c r="C1576" s="117"/>
      <c r="D1576" s="23"/>
      <c r="E1576" s="14"/>
      <c r="F1576" s="118"/>
      <c r="G1576" s="16"/>
      <c r="H1576" s="72"/>
    </row>
    <row r="1577" spans="2:8">
      <c r="B1577" s="22"/>
      <c r="C1577" s="26"/>
      <c r="D1577" s="26"/>
      <c r="E1577" s="26"/>
      <c r="F1577" s="945" t="s">
        <v>16</v>
      </c>
      <c r="G1577" s="946"/>
      <c r="H1577" s="73" t="e">
        <f>SUM(H1574:H1576)</f>
        <v>#REF!</v>
      </c>
    </row>
    <row r="1578" spans="2:8">
      <c r="B1578" s="10" t="s">
        <v>17</v>
      </c>
      <c r="C1578" s="6" t="s">
        <v>18</v>
      </c>
      <c r="D1578" s="7"/>
      <c r="E1578" s="7"/>
      <c r="F1578" s="7"/>
      <c r="G1578" s="7"/>
      <c r="H1578" s="7"/>
    </row>
    <row r="1579" spans="2:8">
      <c r="B1579" s="10"/>
      <c r="C1579" s="9"/>
      <c r="D1579" s="22"/>
      <c r="E1579" s="22"/>
      <c r="F1579" s="22"/>
      <c r="G1579" s="22"/>
      <c r="H1579" s="22"/>
    </row>
    <row r="1580" spans="2:8">
      <c r="B1580" s="22"/>
      <c r="C1580" s="23"/>
      <c r="D1580" s="23"/>
      <c r="E1580" s="23"/>
      <c r="F1580" s="23"/>
      <c r="G1580" s="23"/>
      <c r="H1580" s="23"/>
    </row>
    <row r="1581" spans="2:8">
      <c r="B1581" s="22"/>
      <c r="C1581" s="26"/>
      <c r="D1581" s="26"/>
      <c r="E1581" s="26"/>
      <c r="F1581" s="947" t="s">
        <v>19</v>
      </c>
      <c r="G1581" s="948"/>
      <c r="H1581" s="26"/>
    </row>
    <row r="1582" spans="2:8">
      <c r="B1582" s="23"/>
      <c r="C1582" s="18"/>
      <c r="D1582" s="19"/>
      <c r="E1582" s="19"/>
      <c r="F1582" s="19"/>
      <c r="G1582" s="77"/>
      <c r="H1582" s="26"/>
    </row>
    <row r="1583" spans="2:8">
      <c r="B1583" s="27" t="s">
        <v>20</v>
      </c>
      <c r="C1583" s="943" t="s">
        <v>21</v>
      </c>
      <c r="D1583" s="939"/>
      <c r="E1583" s="939"/>
      <c r="F1583" s="939"/>
      <c r="G1583" s="940"/>
      <c r="H1583" s="78" t="e">
        <f>H1581+H1577+H1572</f>
        <v>#REF!</v>
      </c>
    </row>
    <row r="1584" spans="2:8">
      <c r="B1584" s="27" t="s">
        <v>22</v>
      </c>
      <c r="C1584" s="949" t="s">
        <v>210</v>
      </c>
      <c r="D1584" s="950"/>
      <c r="E1584" s="951"/>
      <c r="F1584" s="28">
        <v>0.05</v>
      </c>
      <c r="G1584" s="29" t="s">
        <v>26</v>
      </c>
      <c r="H1584" s="78" t="e">
        <f>H1583*5%</f>
        <v>#REF!</v>
      </c>
    </row>
    <row r="1585" spans="1:8">
      <c r="B1585" s="27" t="s">
        <v>24</v>
      </c>
      <c r="C1585" s="943" t="s">
        <v>45</v>
      </c>
      <c r="D1585" s="939"/>
      <c r="E1585" s="939"/>
      <c r="F1585" s="939"/>
      <c r="G1585" s="940"/>
      <c r="H1585" s="73" t="e">
        <f>H1584+H1583</f>
        <v>#REF!</v>
      </c>
    </row>
    <row r="1587" spans="1:8">
      <c r="A1587" s="3" t="s">
        <v>613</v>
      </c>
      <c r="C1587" s="2" t="s">
        <v>592</v>
      </c>
      <c r="D1587" s="2"/>
      <c r="E1587" s="2"/>
      <c r="F1587" s="2"/>
      <c r="G1587" s="2"/>
      <c r="H1587" s="2"/>
    </row>
    <row r="1588" spans="1:8" ht="31.5">
      <c r="B1588" s="68" t="s">
        <v>0</v>
      </c>
      <c r="C1588" s="68" t="s">
        <v>1</v>
      </c>
      <c r="D1588" s="68" t="s">
        <v>2</v>
      </c>
      <c r="E1588" s="68" t="s">
        <v>3</v>
      </c>
      <c r="F1588" s="68" t="s">
        <v>4</v>
      </c>
      <c r="G1588" s="69" t="s">
        <v>321</v>
      </c>
      <c r="H1588" s="69" t="s">
        <v>322</v>
      </c>
    </row>
    <row r="1589" spans="1:8">
      <c r="B1589" s="5" t="s">
        <v>5</v>
      </c>
      <c r="C1589" s="6" t="s">
        <v>6</v>
      </c>
      <c r="D1589" s="7"/>
      <c r="E1589" s="7"/>
      <c r="F1589" s="7"/>
      <c r="G1589" s="7"/>
      <c r="H1589" s="7"/>
    </row>
    <row r="1590" spans="1:8">
      <c r="B1590" s="22"/>
      <c r="C1590" s="113" t="s">
        <v>7</v>
      </c>
      <c r="D1590" s="10" t="s">
        <v>8</v>
      </c>
      <c r="E1590" s="10" t="s">
        <v>9</v>
      </c>
      <c r="F1590" s="11">
        <v>8.0000000000000002E-3</v>
      </c>
      <c r="G1590" s="86">
        <f>'BAHAN+UPAH'!$F$65</f>
        <v>85000</v>
      </c>
      <c r="H1590" s="70">
        <f>G1590*F1590</f>
        <v>680</v>
      </c>
    </row>
    <row r="1591" spans="1:8">
      <c r="B1591" s="22"/>
      <c r="C1591" s="113" t="s">
        <v>133</v>
      </c>
      <c r="D1591" s="10" t="s">
        <v>200</v>
      </c>
      <c r="E1591" s="10" t="s">
        <v>9</v>
      </c>
      <c r="F1591" s="11">
        <v>1.7999999999999999E-2</v>
      </c>
      <c r="G1591" s="95" t="e">
        <f>'BAHAN+UPAH'!#REF!</f>
        <v>#REF!</v>
      </c>
      <c r="H1591" s="70" t="e">
        <f>G1591*F1591</f>
        <v>#REF!</v>
      </c>
    </row>
    <row r="1592" spans="1:8">
      <c r="B1592" s="22"/>
      <c r="C1592" s="113"/>
      <c r="D1592" s="10"/>
      <c r="E1592" s="10"/>
      <c r="F1592" s="11"/>
      <c r="G1592" s="87"/>
      <c r="H1592" s="70"/>
    </row>
    <row r="1593" spans="1:8">
      <c r="B1593" s="22"/>
      <c r="C1593" s="114"/>
      <c r="D1593" s="14"/>
      <c r="E1593" s="14"/>
      <c r="F1593" s="15"/>
      <c r="G1593" s="115"/>
      <c r="H1593" s="72"/>
    </row>
    <row r="1594" spans="1:8">
      <c r="B1594" s="22"/>
      <c r="C1594" s="26"/>
      <c r="D1594" s="26"/>
      <c r="E1594" s="26"/>
      <c r="F1594" s="945" t="s">
        <v>12</v>
      </c>
      <c r="G1594" s="946"/>
      <c r="H1594" s="73" t="e">
        <f>SUM(H1590:H1592)</f>
        <v>#REF!</v>
      </c>
    </row>
    <row r="1595" spans="1:8">
      <c r="B1595" s="10" t="s">
        <v>13</v>
      </c>
      <c r="C1595" s="6" t="s">
        <v>14</v>
      </c>
      <c r="D1595" s="7"/>
      <c r="E1595" s="7"/>
      <c r="F1595" s="7"/>
      <c r="G1595" s="7"/>
      <c r="H1595" s="7"/>
    </row>
    <row r="1596" spans="1:8">
      <c r="B1596" s="22"/>
      <c r="C1596" s="113" t="s">
        <v>593</v>
      </c>
      <c r="D1596" s="22"/>
      <c r="E1596" s="10" t="s">
        <v>135</v>
      </c>
      <c r="F1596" s="116">
        <v>1</v>
      </c>
      <c r="G1596" s="13" t="e">
        <f>'BAHAN+UPAH'!#REF!</f>
        <v>#REF!</v>
      </c>
      <c r="H1596" s="70" t="e">
        <f>G1596*F1596</f>
        <v>#REF!</v>
      </c>
    </row>
    <row r="1597" spans="1:8">
      <c r="B1597" s="22"/>
      <c r="C1597" s="113"/>
      <c r="D1597" s="22"/>
      <c r="E1597" s="10"/>
      <c r="F1597" s="116"/>
      <c r="G1597" s="12"/>
      <c r="H1597" s="70"/>
    </row>
    <row r="1598" spans="1:8">
      <c r="B1598" s="22"/>
      <c r="C1598" s="117"/>
      <c r="D1598" s="23"/>
      <c r="E1598" s="14"/>
      <c r="F1598" s="118"/>
      <c r="G1598" s="16"/>
      <c r="H1598" s="72"/>
    </row>
    <row r="1599" spans="1:8">
      <c r="B1599" s="22"/>
      <c r="C1599" s="26"/>
      <c r="D1599" s="26"/>
      <c r="E1599" s="26"/>
      <c r="F1599" s="945" t="s">
        <v>16</v>
      </c>
      <c r="G1599" s="946"/>
      <c r="H1599" s="73" t="e">
        <f>SUM(H1596:H1598)</f>
        <v>#REF!</v>
      </c>
    </row>
    <row r="1600" spans="1:8">
      <c r="B1600" s="10" t="s">
        <v>17</v>
      </c>
      <c r="C1600" s="6" t="s">
        <v>18</v>
      </c>
      <c r="D1600" s="7"/>
      <c r="E1600" s="7"/>
      <c r="F1600" s="7"/>
      <c r="G1600" s="7"/>
      <c r="H1600" s="7"/>
    </row>
    <row r="1601" spans="1:8">
      <c r="B1601" s="10"/>
      <c r="C1601" s="9"/>
      <c r="D1601" s="22"/>
      <c r="E1601" s="22"/>
      <c r="F1601" s="22"/>
      <c r="G1601" s="22"/>
      <c r="H1601" s="22"/>
    </row>
    <row r="1602" spans="1:8">
      <c r="B1602" s="22"/>
      <c r="C1602" s="23"/>
      <c r="D1602" s="23"/>
      <c r="E1602" s="23"/>
      <c r="F1602" s="23"/>
      <c r="G1602" s="23"/>
      <c r="H1602" s="23"/>
    </row>
    <row r="1603" spans="1:8">
      <c r="B1603" s="22"/>
      <c r="C1603" s="26"/>
      <c r="D1603" s="26"/>
      <c r="E1603" s="26"/>
      <c r="F1603" s="947" t="s">
        <v>19</v>
      </c>
      <c r="G1603" s="948"/>
      <c r="H1603" s="26"/>
    </row>
    <row r="1604" spans="1:8">
      <c r="B1604" s="23"/>
      <c r="C1604" s="18"/>
      <c r="D1604" s="19"/>
      <c r="E1604" s="19"/>
      <c r="F1604" s="19"/>
      <c r="G1604" s="77"/>
      <c r="H1604" s="26"/>
    </row>
    <row r="1605" spans="1:8">
      <c r="B1605" s="27" t="s">
        <v>20</v>
      </c>
      <c r="C1605" s="943" t="s">
        <v>21</v>
      </c>
      <c r="D1605" s="939"/>
      <c r="E1605" s="939"/>
      <c r="F1605" s="939"/>
      <c r="G1605" s="940"/>
      <c r="H1605" s="78" t="e">
        <f>H1603+H1599+H1594</f>
        <v>#REF!</v>
      </c>
    </row>
    <row r="1606" spans="1:8">
      <c r="B1606" s="27" t="s">
        <v>22</v>
      </c>
      <c r="C1606" s="949" t="s">
        <v>210</v>
      </c>
      <c r="D1606" s="950"/>
      <c r="E1606" s="951"/>
      <c r="F1606" s="28">
        <v>0.05</v>
      </c>
      <c r="G1606" s="29" t="s">
        <v>26</v>
      </c>
      <c r="H1606" s="78" t="e">
        <f>H1605*5%</f>
        <v>#REF!</v>
      </c>
    </row>
    <row r="1607" spans="1:8">
      <c r="B1607" s="27" t="s">
        <v>24</v>
      </c>
      <c r="C1607" s="943" t="s">
        <v>45</v>
      </c>
      <c r="D1607" s="939"/>
      <c r="E1607" s="939"/>
      <c r="F1607" s="939"/>
      <c r="G1607" s="940"/>
      <c r="H1607" s="73" t="e">
        <f>H1606+H1605</f>
        <v>#REF!</v>
      </c>
    </row>
    <row r="1609" spans="1:8">
      <c r="A1609" s="3" t="s">
        <v>614</v>
      </c>
      <c r="C1609" s="2" t="s">
        <v>594</v>
      </c>
      <c r="D1609" s="2"/>
      <c r="E1609" s="2"/>
      <c r="F1609" s="2"/>
      <c r="G1609" s="2"/>
      <c r="H1609" s="2"/>
    </row>
    <row r="1610" spans="1:8" ht="31.5">
      <c r="B1610" s="68" t="s">
        <v>0</v>
      </c>
      <c r="C1610" s="68" t="s">
        <v>1</v>
      </c>
      <c r="D1610" s="68" t="s">
        <v>2</v>
      </c>
      <c r="E1610" s="68" t="s">
        <v>3</v>
      </c>
      <c r="F1610" s="68" t="s">
        <v>4</v>
      </c>
      <c r="G1610" s="69" t="s">
        <v>321</v>
      </c>
      <c r="H1610" s="69" t="s">
        <v>322</v>
      </c>
    </row>
    <row r="1611" spans="1:8">
      <c r="B1611" s="5" t="s">
        <v>5</v>
      </c>
      <c r="C1611" s="6" t="s">
        <v>6</v>
      </c>
      <c r="D1611" s="7"/>
      <c r="E1611" s="7"/>
      <c r="F1611" s="7"/>
      <c r="G1611" s="7"/>
      <c r="H1611" s="7"/>
    </row>
    <row r="1612" spans="1:8">
      <c r="B1612" s="22"/>
      <c r="C1612" s="113" t="s">
        <v>7</v>
      </c>
      <c r="D1612" s="10" t="s">
        <v>8</v>
      </c>
      <c r="E1612" s="10" t="s">
        <v>9</v>
      </c>
      <c r="F1612" s="11">
        <v>8.0000000000000002E-3</v>
      </c>
      <c r="G1612" s="86">
        <f>'BAHAN+UPAH'!$F$65</f>
        <v>85000</v>
      </c>
      <c r="H1612" s="70">
        <f>G1612*F1612</f>
        <v>680</v>
      </c>
    </row>
    <row r="1613" spans="1:8">
      <c r="B1613" s="22"/>
      <c r="C1613" s="113" t="s">
        <v>133</v>
      </c>
      <c r="D1613" s="10" t="s">
        <v>200</v>
      </c>
      <c r="E1613" s="10" t="s">
        <v>9</v>
      </c>
      <c r="F1613" s="11">
        <v>1.7999999999999999E-2</v>
      </c>
      <c r="G1613" s="95" t="e">
        <f>'BAHAN+UPAH'!#REF!</f>
        <v>#REF!</v>
      </c>
      <c r="H1613" s="70" t="e">
        <f>G1613*F1613</f>
        <v>#REF!</v>
      </c>
    </row>
    <row r="1614" spans="1:8">
      <c r="B1614" s="22"/>
      <c r="C1614" s="113"/>
      <c r="D1614" s="10"/>
      <c r="E1614" s="10"/>
      <c r="F1614" s="11"/>
      <c r="G1614" s="87"/>
      <c r="H1614" s="70"/>
    </row>
    <row r="1615" spans="1:8">
      <c r="B1615" s="22"/>
      <c r="C1615" s="114"/>
      <c r="D1615" s="14"/>
      <c r="E1615" s="14"/>
      <c r="F1615" s="15"/>
      <c r="G1615" s="115"/>
      <c r="H1615" s="72"/>
    </row>
    <row r="1616" spans="1:8">
      <c r="B1616" s="22"/>
      <c r="C1616" s="26"/>
      <c r="D1616" s="26"/>
      <c r="E1616" s="26"/>
      <c r="F1616" s="945" t="s">
        <v>12</v>
      </c>
      <c r="G1616" s="946"/>
      <c r="H1616" s="73" t="e">
        <f>SUM(H1612:H1614)</f>
        <v>#REF!</v>
      </c>
    </row>
    <row r="1617" spans="2:8">
      <c r="B1617" s="10" t="s">
        <v>13</v>
      </c>
      <c r="C1617" s="6" t="s">
        <v>14</v>
      </c>
      <c r="D1617" s="7"/>
      <c r="E1617" s="7"/>
      <c r="F1617" s="7"/>
      <c r="G1617" s="7"/>
      <c r="H1617" s="7"/>
    </row>
    <row r="1618" spans="2:8">
      <c r="B1618" s="22"/>
      <c r="C1618" s="113" t="s">
        <v>595</v>
      </c>
      <c r="D1618" s="22"/>
      <c r="E1618" s="10" t="s">
        <v>135</v>
      </c>
      <c r="F1618" s="116">
        <v>1</v>
      </c>
      <c r="G1618" s="12" t="e">
        <f>'BAHAN+UPAH'!#REF!</f>
        <v>#REF!</v>
      </c>
      <c r="H1618" s="70" t="e">
        <f>G1618*F1618</f>
        <v>#REF!</v>
      </c>
    </row>
    <row r="1619" spans="2:8">
      <c r="B1619" s="22"/>
      <c r="C1619" s="113"/>
      <c r="D1619" s="22"/>
      <c r="E1619" s="10"/>
      <c r="F1619" s="116"/>
      <c r="G1619" s="12"/>
      <c r="H1619" s="70"/>
    </row>
    <row r="1620" spans="2:8">
      <c r="B1620" s="22"/>
      <c r="C1620" s="117"/>
      <c r="D1620" s="23"/>
      <c r="E1620" s="14"/>
      <c r="F1620" s="118"/>
      <c r="G1620" s="16"/>
      <c r="H1620" s="72"/>
    </row>
    <row r="1621" spans="2:8">
      <c r="B1621" s="22"/>
      <c r="C1621" s="26"/>
      <c r="D1621" s="26"/>
      <c r="E1621" s="26"/>
      <c r="F1621" s="945" t="s">
        <v>16</v>
      </c>
      <c r="G1621" s="946"/>
      <c r="H1621" s="73" t="e">
        <f>SUM(H1618:H1620)</f>
        <v>#REF!</v>
      </c>
    </row>
    <row r="1622" spans="2:8">
      <c r="B1622" s="10" t="s">
        <v>17</v>
      </c>
      <c r="C1622" s="6" t="s">
        <v>18</v>
      </c>
      <c r="D1622" s="7"/>
      <c r="E1622" s="7"/>
      <c r="F1622" s="7"/>
      <c r="G1622" s="7"/>
      <c r="H1622" s="7"/>
    </row>
    <row r="1623" spans="2:8">
      <c r="B1623" s="10"/>
      <c r="C1623" s="9"/>
      <c r="D1623" s="22"/>
      <c r="E1623" s="22"/>
      <c r="F1623" s="22"/>
      <c r="G1623" s="22"/>
      <c r="H1623" s="22"/>
    </row>
    <row r="1624" spans="2:8">
      <c r="B1624" s="22"/>
      <c r="C1624" s="23"/>
      <c r="D1624" s="23"/>
      <c r="E1624" s="23"/>
      <c r="F1624" s="23"/>
      <c r="G1624" s="23"/>
      <c r="H1624" s="23"/>
    </row>
    <row r="1625" spans="2:8">
      <c r="B1625" s="22"/>
      <c r="C1625" s="26"/>
      <c r="D1625" s="26"/>
      <c r="E1625" s="26"/>
      <c r="F1625" s="947" t="s">
        <v>19</v>
      </c>
      <c r="G1625" s="948"/>
      <c r="H1625" s="26"/>
    </row>
    <row r="1626" spans="2:8">
      <c r="B1626" s="23"/>
      <c r="C1626" s="18"/>
      <c r="D1626" s="19"/>
      <c r="E1626" s="19"/>
      <c r="F1626" s="19"/>
      <c r="G1626" s="77"/>
      <c r="H1626" s="26"/>
    </row>
    <row r="1627" spans="2:8">
      <c r="B1627" s="27" t="s">
        <v>20</v>
      </c>
      <c r="C1627" s="943" t="s">
        <v>21</v>
      </c>
      <c r="D1627" s="939"/>
      <c r="E1627" s="939"/>
      <c r="F1627" s="939"/>
      <c r="G1627" s="940"/>
      <c r="H1627" s="78" t="e">
        <f>H1625+H1621+H1616</f>
        <v>#REF!</v>
      </c>
    </row>
    <row r="1628" spans="2:8">
      <c r="B1628" s="27" t="s">
        <v>22</v>
      </c>
      <c r="C1628" s="949" t="s">
        <v>210</v>
      </c>
      <c r="D1628" s="950"/>
      <c r="E1628" s="951"/>
      <c r="F1628" s="28">
        <v>0.05</v>
      </c>
      <c r="G1628" s="29" t="s">
        <v>26</v>
      </c>
      <c r="H1628" s="78" t="e">
        <f>H1627*5%</f>
        <v>#REF!</v>
      </c>
    </row>
    <row r="1629" spans="2:8">
      <c r="B1629" s="27" t="s">
        <v>24</v>
      </c>
      <c r="C1629" s="943" t="s">
        <v>45</v>
      </c>
      <c r="D1629" s="939"/>
      <c r="E1629" s="939"/>
      <c r="F1629" s="939"/>
      <c r="G1629" s="940"/>
      <c r="H1629" s="73" t="e">
        <f>H1628+H1627</f>
        <v>#REF!</v>
      </c>
    </row>
    <row r="1631" spans="2:8">
      <c r="B1631" s="179" t="s">
        <v>337</v>
      </c>
      <c r="C1631" s="180"/>
      <c r="D1631" s="180"/>
      <c r="E1631" s="180"/>
      <c r="F1631" s="180"/>
      <c r="G1631" s="180"/>
      <c r="H1631" s="181"/>
    </row>
    <row r="1632" spans="2:8">
      <c r="B1632" s="179"/>
      <c r="C1632" s="180"/>
      <c r="D1632" s="180"/>
      <c r="E1632" s="180"/>
      <c r="F1632" s="180"/>
      <c r="G1632" s="180"/>
      <c r="H1632" s="181"/>
    </row>
    <row r="1633" spans="1:8">
      <c r="A1633" s="67" t="s">
        <v>314</v>
      </c>
      <c r="C1633" s="2" t="s">
        <v>749</v>
      </c>
      <c r="D1633" s="32"/>
      <c r="E1633" s="32"/>
      <c r="F1633" s="32"/>
      <c r="G1633" s="32"/>
      <c r="H1633" s="32"/>
    </row>
    <row r="1634" spans="1:8" ht="31.5">
      <c r="A1634" s="66"/>
      <c r="B1634" s="68" t="s">
        <v>0</v>
      </c>
      <c r="C1634" s="68" t="s">
        <v>1</v>
      </c>
      <c r="D1634" s="68" t="s">
        <v>2</v>
      </c>
      <c r="E1634" s="68" t="s">
        <v>3</v>
      </c>
      <c r="F1634" s="68" t="s">
        <v>4</v>
      </c>
      <c r="G1634" s="69" t="s">
        <v>321</v>
      </c>
      <c r="H1634" s="69" t="s">
        <v>322</v>
      </c>
    </row>
    <row r="1635" spans="1:8">
      <c r="A1635" s="66"/>
      <c r="B1635" s="5" t="s">
        <v>5</v>
      </c>
      <c r="C1635" s="6" t="s">
        <v>6</v>
      </c>
      <c r="D1635" s="7"/>
      <c r="E1635" s="7"/>
      <c r="F1635" s="7"/>
      <c r="G1635" s="7"/>
      <c r="H1635" s="7"/>
    </row>
    <row r="1636" spans="1:8">
      <c r="A1636" s="66"/>
      <c r="B1636" s="8"/>
      <c r="C1636" s="9" t="s">
        <v>7</v>
      </c>
      <c r="D1636" s="10" t="s">
        <v>8</v>
      </c>
      <c r="E1636" s="10" t="s">
        <v>9</v>
      </c>
      <c r="F1636" s="11">
        <v>8.0000000000000002E-3</v>
      </c>
      <c r="G1636" s="86">
        <f>'BAHAN+UPAH'!$F$65</f>
        <v>85000</v>
      </c>
      <c r="H1636" s="95">
        <f>G1636*F1636</f>
        <v>680</v>
      </c>
    </row>
    <row r="1637" spans="1:8">
      <c r="A1637" s="66"/>
      <c r="B1637" s="8"/>
      <c r="C1637" s="9" t="s">
        <v>10</v>
      </c>
      <c r="D1637" s="10" t="s">
        <v>25</v>
      </c>
      <c r="E1637" s="10" t="s">
        <v>9</v>
      </c>
      <c r="F1637" s="11">
        <v>8.0000000000000004E-4</v>
      </c>
      <c r="G1637" s="87">
        <f>'BAHAN+UPAH'!$F$70</f>
        <v>140000</v>
      </c>
      <c r="H1637" s="95">
        <f>G1637*F1637</f>
        <v>112</v>
      </c>
    </row>
    <row r="1638" spans="1:8">
      <c r="A1638" s="66"/>
      <c r="B1638" s="8"/>
      <c r="C1638" s="71"/>
      <c r="D1638" s="14"/>
      <c r="E1638" s="14"/>
      <c r="F1638" s="15"/>
      <c r="G1638" s="16"/>
      <c r="H1638" s="96"/>
    </row>
    <row r="1639" spans="1:8">
      <c r="A1639" s="66"/>
      <c r="B1639" s="8"/>
      <c r="C1639" s="18"/>
      <c r="D1639" s="19"/>
      <c r="E1639" s="19"/>
      <c r="F1639" s="937" t="s">
        <v>12</v>
      </c>
      <c r="G1639" s="942"/>
      <c r="H1639" s="283">
        <f>SUM(H1636:H1638)</f>
        <v>792</v>
      </c>
    </row>
    <row r="1640" spans="1:8">
      <c r="A1640" s="66"/>
      <c r="B1640" s="10" t="s">
        <v>13</v>
      </c>
      <c r="C1640" s="6" t="s">
        <v>14</v>
      </c>
      <c r="D1640" s="7"/>
      <c r="E1640" s="108"/>
      <c r="F1640" s="7"/>
      <c r="G1640" s="7"/>
      <c r="H1640" s="277"/>
    </row>
    <row r="1641" spans="1:8">
      <c r="A1641" s="66"/>
      <c r="B1641" s="10"/>
      <c r="C1641" s="9" t="s">
        <v>128</v>
      </c>
      <c r="D1641" s="22"/>
      <c r="E1641" s="8" t="s">
        <v>47</v>
      </c>
      <c r="F1641" s="119">
        <v>1E-3</v>
      </c>
      <c r="G1641" s="95">
        <f>'BAHAN+UPAH'!$F$12</f>
        <v>100</v>
      </c>
      <c r="H1641" s="95">
        <f>G1641*F1641</f>
        <v>0.1</v>
      </c>
    </row>
    <row r="1642" spans="1:8">
      <c r="A1642" s="66"/>
      <c r="B1642" s="10"/>
      <c r="C1642" s="9" t="s">
        <v>129</v>
      </c>
      <c r="D1642" s="22"/>
      <c r="E1642" s="8" t="s">
        <v>130</v>
      </c>
      <c r="F1642" s="120">
        <v>0.03</v>
      </c>
      <c r="G1642" s="95" t="e">
        <f>'BAHAN+UPAH'!#REF!</f>
        <v>#REF!</v>
      </c>
      <c r="H1642" s="95" t="e">
        <f>G1642*F1642</f>
        <v>#REF!</v>
      </c>
    </row>
    <row r="1643" spans="1:8">
      <c r="A1643" s="66"/>
      <c r="B1643" s="10"/>
      <c r="C1643" s="9" t="s">
        <v>131</v>
      </c>
      <c r="D1643" s="22"/>
      <c r="E1643" s="8" t="s">
        <v>130</v>
      </c>
      <c r="F1643" s="120">
        <v>1E-3</v>
      </c>
      <c r="G1643" s="95">
        <f>'BAHAN+UPAH'!$F$13</f>
        <v>26500</v>
      </c>
      <c r="H1643" s="95">
        <f>G1643*F1643</f>
        <v>26.5</v>
      </c>
    </row>
    <row r="1644" spans="1:8">
      <c r="A1644" s="66"/>
      <c r="B1644" s="8"/>
      <c r="C1644" s="23"/>
      <c r="D1644" s="23"/>
      <c r="E1644" s="25"/>
      <c r="F1644" s="23"/>
      <c r="G1644" s="23"/>
      <c r="H1644" s="96"/>
    </row>
    <row r="1645" spans="1:8">
      <c r="A1645" s="66"/>
      <c r="B1645" s="8"/>
      <c r="C1645" s="18"/>
      <c r="D1645" s="19"/>
      <c r="E1645" s="19"/>
      <c r="F1645" s="937" t="s">
        <v>16</v>
      </c>
      <c r="G1645" s="942"/>
      <c r="H1645" s="283" t="e">
        <f>SUM(H1640:H1644)</f>
        <v>#REF!</v>
      </c>
    </row>
    <row r="1646" spans="1:8">
      <c r="A1646" s="66"/>
      <c r="B1646" s="10" t="s">
        <v>17</v>
      </c>
      <c r="C1646" s="6" t="s">
        <v>18</v>
      </c>
      <c r="D1646" s="7"/>
      <c r="E1646" s="7"/>
      <c r="F1646" s="7"/>
      <c r="G1646" s="7"/>
      <c r="H1646" s="277"/>
    </row>
    <row r="1647" spans="1:8">
      <c r="A1647" s="66"/>
      <c r="B1647" s="10"/>
      <c r="C1647" s="9"/>
      <c r="D1647" s="22"/>
      <c r="E1647" s="22"/>
      <c r="F1647" s="22"/>
      <c r="G1647" s="22"/>
      <c r="H1647" s="95"/>
    </row>
    <row r="1648" spans="1:8">
      <c r="A1648" s="66"/>
      <c r="B1648" s="8"/>
      <c r="C1648" s="23"/>
      <c r="D1648" s="23"/>
      <c r="E1648" s="23"/>
      <c r="F1648" s="23"/>
      <c r="G1648" s="23"/>
      <c r="H1648" s="96"/>
    </row>
    <row r="1649" spans="1:8">
      <c r="A1649" s="66"/>
      <c r="B1649" s="8"/>
      <c r="C1649" s="18"/>
      <c r="D1649" s="19"/>
      <c r="E1649" s="19"/>
      <c r="F1649" s="937" t="s">
        <v>19</v>
      </c>
      <c r="G1649" s="942"/>
      <c r="H1649" s="282">
        <f>SUM(H1646:H1648)</f>
        <v>0</v>
      </c>
    </row>
    <row r="1650" spans="1:8">
      <c r="A1650" s="66"/>
      <c r="B1650" s="25"/>
      <c r="C1650" s="18"/>
      <c r="D1650" s="19"/>
      <c r="E1650" s="19"/>
      <c r="F1650" s="19"/>
      <c r="G1650" s="77"/>
      <c r="H1650" s="282"/>
    </row>
    <row r="1651" spans="1:8">
      <c r="A1651" s="66"/>
      <c r="B1651" s="27" t="s">
        <v>20</v>
      </c>
      <c r="C1651" s="943" t="s">
        <v>21</v>
      </c>
      <c r="D1651" s="939"/>
      <c r="E1651" s="939"/>
      <c r="F1651" s="939"/>
      <c r="G1651" s="940"/>
      <c r="H1651" s="282" t="e">
        <f>H1649+H1645+H1639</f>
        <v>#REF!</v>
      </c>
    </row>
    <row r="1652" spans="1:8">
      <c r="A1652" s="66"/>
      <c r="B1652" s="27" t="s">
        <v>22</v>
      </c>
      <c r="C1652" s="943" t="s">
        <v>43</v>
      </c>
      <c r="D1652" s="939"/>
      <c r="E1652" s="940"/>
      <c r="F1652" s="28">
        <v>0.05</v>
      </c>
      <c r="G1652" s="29" t="s">
        <v>44</v>
      </c>
      <c r="H1652" s="282" t="e">
        <f>H1651*F1652</f>
        <v>#REF!</v>
      </c>
    </row>
    <row r="1653" spans="1:8">
      <c r="A1653" s="66"/>
      <c r="B1653" s="27" t="s">
        <v>24</v>
      </c>
      <c r="C1653" s="944" t="s">
        <v>45</v>
      </c>
      <c r="D1653" s="937"/>
      <c r="E1653" s="937"/>
      <c r="F1653" s="937"/>
      <c r="G1653" s="942"/>
      <c r="H1653" s="283" t="e">
        <f>H1652+H1651</f>
        <v>#REF!</v>
      </c>
    </row>
    <row r="1654" spans="1:8">
      <c r="A1654" s="66"/>
    </row>
    <row r="1655" spans="1:8">
      <c r="A1655" s="66" t="s">
        <v>315</v>
      </c>
      <c r="C1655" s="2" t="s">
        <v>750</v>
      </c>
      <c r="D1655" s="32"/>
      <c r="E1655" s="32"/>
      <c r="F1655" s="32"/>
      <c r="G1655" s="32"/>
      <c r="H1655" s="32"/>
    </row>
    <row r="1656" spans="1:8" ht="31.5">
      <c r="A1656" s="66"/>
      <c r="B1656" s="68" t="s">
        <v>0</v>
      </c>
      <c r="C1656" s="68" t="s">
        <v>1</v>
      </c>
      <c r="D1656" s="68" t="s">
        <v>2</v>
      </c>
      <c r="E1656" s="68" t="s">
        <v>3</v>
      </c>
      <c r="F1656" s="68" t="s">
        <v>4</v>
      </c>
      <c r="G1656" s="69" t="s">
        <v>321</v>
      </c>
      <c r="H1656" s="69" t="s">
        <v>322</v>
      </c>
    </row>
    <row r="1657" spans="1:8">
      <c r="A1657" s="66"/>
      <c r="B1657" s="5" t="s">
        <v>5</v>
      </c>
      <c r="C1657" s="6" t="s">
        <v>6</v>
      </c>
      <c r="D1657" s="7"/>
      <c r="E1657" s="7"/>
      <c r="F1657" s="7"/>
      <c r="G1657" s="7"/>
      <c r="H1657" s="7"/>
    </row>
    <row r="1658" spans="1:8">
      <c r="A1658" s="66"/>
      <c r="B1658" s="8"/>
      <c r="C1658" s="9" t="s">
        <v>7</v>
      </c>
      <c r="D1658" s="10" t="s">
        <v>8</v>
      </c>
      <c r="E1658" s="10" t="s">
        <v>9</v>
      </c>
      <c r="F1658" s="11">
        <v>8.0000000000000002E-3</v>
      </c>
      <c r="G1658" s="86">
        <f>'BAHAN+UPAH'!$F$65</f>
        <v>85000</v>
      </c>
      <c r="H1658" s="95">
        <f>G1658*F1658</f>
        <v>680</v>
      </c>
    </row>
    <row r="1659" spans="1:8">
      <c r="A1659" s="66"/>
      <c r="B1659" s="8"/>
      <c r="C1659" s="9" t="s">
        <v>10</v>
      </c>
      <c r="D1659" s="10" t="s">
        <v>25</v>
      </c>
      <c r="E1659" s="10" t="s">
        <v>9</v>
      </c>
      <c r="F1659" s="11">
        <v>8.0000000000000004E-4</v>
      </c>
      <c r="G1659" s="87">
        <f>'BAHAN+UPAH'!$F$70</f>
        <v>140000</v>
      </c>
      <c r="H1659" s="95">
        <f>G1659*F1659</f>
        <v>112</v>
      </c>
    </row>
    <row r="1660" spans="1:8">
      <c r="A1660" s="66"/>
      <c r="B1660" s="8"/>
      <c r="C1660" s="71"/>
      <c r="D1660" s="14"/>
      <c r="E1660" s="14"/>
      <c r="F1660" s="15"/>
      <c r="G1660" s="16"/>
      <c r="H1660" s="96"/>
    </row>
    <row r="1661" spans="1:8">
      <c r="A1661" s="66"/>
      <c r="B1661" s="8"/>
      <c r="C1661" s="18"/>
      <c r="D1661" s="19"/>
      <c r="E1661" s="19"/>
      <c r="F1661" s="937" t="s">
        <v>12</v>
      </c>
      <c r="G1661" s="942"/>
      <c r="H1661" s="283">
        <f>SUM(H1658:H1660)</f>
        <v>792</v>
      </c>
    </row>
    <row r="1662" spans="1:8">
      <c r="A1662" s="66"/>
      <c r="B1662" s="10" t="s">
        <v>13</v>
      </c>
      <c r="C1662" s="6" t="s">
        <v>14</v>
      </c>
      <c r="D1662" s="7"/>
      <c r="E1662" s="7"/>
      <c r="F1662" s="7"/>
      <c r="G1662" s="7"/>
      <c r="H1662" s="277"/>
    </row>
    <row r="1663" spans="1:8">
      <c r="A1663" s="66"/>
      <c r="B1663" s="10"/>
      <c r="C1663" s="9" t="s">
        <v>128</v>
      </c>
      <c r="D1663" s="22"/>
      <c r="E1663" s="8" t="s">
        <v>47</v>
      </c>
      <c r="F1663" s="119">
        <v>1.5E-3</v>
      </c>
      <c r="G1663" s="95">
        <f>'BAHAN+UPAH'!$F$12</f>
        <v>100</v>
      </c>
      <c r="H1663" s="95">
        <f>G1663*F1663</f>
        <v>0.15</v>
      </c>
    </row>
    <row r="1664" spans="1:8">
      <c r="A1664" s="66"/>
      <c r="B1664" s="10"/>
      <c r="C1664" s="9" t="s">
        <v>129</v>
      </c>
      <c r="D1664" s="22"/>
      <c r="E1664" s="8" t="s">
        <v>130</v>
      </c>
      <c r="F1664" s="120">
        <v>4.4999999999999998E-2</v>
      </c>
      <c r="G1664" s="95" t="e">
        <f>'BAHAN+UPAH'!#REF!</f>
        <v>#REF!</v>
      </c>
      <c r="H1664" s="95" t="e">
        <f>G1664*F1664</f>
        <v>#REF!</v>
      </c>
    </row>
    <row r="1665" spans="1:8">
      <c r="A1665" s="66"/>
      <c r="B1665" s="10"/>
      <c r="C1665" s="9" t="s">
        <v>131</v>
      </c>
      <c r="D1665" s="22"/>
      <c r="E1665" s="8" t="s">
        <v>130</v>
      </c>
      <c r="F1665" s="120">
        <v>1.5E-3</v>
      </c>
      <c r="G1665" s="95">
        <f>'BAHAN+UPAH'!$F$13</f>
        <v>26500</v>
      </c>
      <c r="H1665" s="95">
        <f>G1665*F1665</f>
        <v>39.75</v>
      </c>
    </row>
    <row r="1666" spans="1:8">
      <c r="A1666" s="66"/>
      <c r="B1666" s="8"/>
      <c r="C1666" s="23"/>
      <c r="D1666" s="23"/>
      <c r="E1666" s="23"/>
      <c r="F1666" s="23"/>
      <c r="G1666" s="23"/>
      <c r="H1666" s="96"/>
    </row>
    <row r="1667" spans="1:8">
      <c r="A1667" s="66"/>
      <c r="B1667" s="8"/>
      <c r="C1667" s="18"/>
      <c r="D1667" s="19"/>
      <c r="E1667" s="19"/>
      <c r="F1667" s="937" t="s">
        <v>16</v>
      </c>
      <c r="G1667" s="942"/>
      <c r="H1667" s="283" t="e">
        <f>SUM(H1662:H1666)</f>
        <v>#REF!</v>
      </c>
    </row>
    <row r="1668" spans="1:8">
      <c r="A1668" s="66"/>
      <c r="B1668" s="10" t="s">
        <v>17</v>
      </c>
      <c r="C1668" s="6" t="s">
        <v>18</v>
      </c>
      <c r="D1668" s="7"/>
      <c r="E1668" s="7"/>
      <c r="F1668" s="7"/>
      <c r="G1668" s="7"/>
      <c r="H1668" s="277"/>
    </row>
    <row r="1669" spans="1:8">
      <c r="A1669" s="66"/>
      <c r="B1669" s="10"/>
      <c r="C1669" s="9"/>
      <c r="D1669" s="22"/>
      <c r="E1669" s="22"/>
      <c r="F1669" s="22"/>
      <c r="G1669" s="22"/>
      <c r="H1669" s="95"/>
    </row>
    <row r="1670" spans="1:8">
      <c r="A1670" s="66"/>
      <c r="B1670" s="8"/>
      <c r="C1670" s="23"/>
      <c r="D1670" s="23"/>
      <c r="E1670" s="23"/>
      <c r="F1670" s="23"/>
      <c r="G1670" s="23"/>
      <c r="H1670" s="96"/>
    </row>
    <row r="1671" spans="1:8">
      <c r="A1671" s="66"/>
      <c r="B1671" s="8"/>
      <c r="C1671" s="18"/>
      <c r="D1671" s="19"/>
      <c r="E1671" s="19"/>
      <c r="F1671" s="937" t="s">
        <v>19</v>
      </c>
      <c r="G1671" s="942"/>
      <c r="H1671" s="282">
        <f>SUM(H1668:H1670)</f>
        <v>0</v>
      </c>
    </row>
    <row r="1672" spans="1:8">
      <c r="A1672" s="66"/>
      <c r="B1672" s="25"/>
      <c r="C1672" s="18"/>
      <c r="D1672" s="19"/>
      <c r="E1672" s="19"/>
      <c r="F1672" s="19"/>
      <c r="G1672" s="77"/>
      <c r="H1672" s="282"/>
    </row>
    <row r="1673" spans="1:8">
      <c r="A1673" s="66"/>
      <c r="B1673" s="27" t="s">
        <v>20</v>
      </c>
      <c r="C1673" s="943" t="s">
        <v>21</v>
      </c>
      <c r="D1673" s="939"/>
      <c r="E1673" s="939"/>
      <c r="F1673" s="939"/>
      <c r="G1673" s="940"/>
      <c r="H1673" s="282" t="e">
        <f>H1671+H1667+H1661</f>
        <v>#REF!</v>
      </c>
    </row>
    <row r="1674" spans="1:8">
      <c r="A1674" s="66"/>
      <c r="B1674" s="27" t="s">
        <v>22</v>
      </c>
      <c r="C1674" s="943" t="s">
        <v>43</v>
      </c>
      <c r="D1674" s="939"/>
      <c r="E1674" s="940"/>
      <c r="F1674" s="28">
        <v>0.05</v>
      </c>
      <c r="G1674" s="29" t="s">
        <v>44</v>
      </c>
      <c r="H1674" s="282" t="e">
        <f>H1673*F1674</f>
        <v>#REF!</v>
      </c>
    </row>
    <row r="1675" spans="1:8">
      <c r="A1675" s="66"/>
      <c r="B1675" s="27" t="s">
        <v>24</v>
      </c>
      <c r="C1675" s="944" t="s">
        <v>45</v>
      </c>
      <c r="D1675" s="937"/>
      <c r="E1675" s="937"/>
      <c r="F1675" s="937"/>
      <c r="G1675" s="942"/>
      <c r="H1675" s="283" t="e">
        <f>H1674+H1673</f>
        <v>#REF!</v>
      </c>
    </row>
    <row r="1676" spans="1:8">
      <c r="A1676" s="66"/>
      <c r="B1676" s="30"/>
      <c r="C1676" s="315"/>
      <c r="D1676" s="315"/>
      <c r="E1676" s="315"/>
      <c r="F1676" s="315"/>
      <c r="G1676" s="315"/>
      <c r="H1676" s="31"/>
    </row>
    <row r="1677" spans="1:8">
      <c r="A1677" s="67" t="s">
        <v>313</v>
      </c>
      <c r="C1677" s="2" t="s">
        <v>751</v>
      </c>
      <c r="D1677" s="32"/>
      <c r="E1677" s="32"/>
      <c r="F1677" s="32"/>
      <c r="G1677" s="32"/>
      <c r="H1677" s="32"/>
    </row>
    <row r="1678" spans="1:8" ht="31.5">
      <c r="A1678" s="66"/>
      <c r="B1678" s="68" t="s">
        <v>0</v>
      </c>
      <c r="C1678" s="68" t="s">
        <v>1</v>
      </c>
      <c r="D1678" s="68" t="s">
        <v>2</v>
      </c>
      <c r="E1678" s="68" t="s">
        <v>3</v>
      </c>
      <c r="F1678" s="68" t="s">
        <v>4</v>
      </c>
      <c r="G1678" s="69" t="s">
        <v>321</v>
      </c>
      <c r="H1678" s="69" t="s">
        <v>322</v>
      </c>
    </row>
    <row r="1679" spans="1:8">
      <c r="A1679" s="66"/>
      <c r="B1679" s="5" t="s">
        <v>5</v>
      </c>
      <c r="C1679" s="6" t="s">
        <v>6</v>
      </c>
      <c r="D1679" s="7"/>
      <c r="E1679" s="7"/>
      <c r="F1679" s="7"/>
      <c r="G1679" s="7"/>
      <c r="H1679" s="7"/>
    </row>
    <row r="1680" spans="1:8">
      <c r="A1680" s="66"/>
      <c r="B1680" s="8"/>
      <c r="C1680" s="9" t="s">
        <v>7</v>
      </c>
      <c r="D1680" s="10" t="s">
        <v>8</v>
      </c>
      <c r="E1680" s="10" t="s">
        <v>9</v>
      </c>
      <c r="F1680" s="11">
        <v>8.0000000000000002E-3</v>
      </c>
      <c r="G1680" s="86">
        <f>'BAHAN+UPAH'!$F$65</f>
        <v>85000</v>
      </c>
      <c r="H1680" s="95">
        <f>G1680*F1680</f>
        <v>680</v>
      </c>
    </row>
    <row r="1681" spans="1:8">
      <c r="A1681" s="66"/>
      <c r="B1681" s="8"/>
      <c r="C1681" s="9" t="s">
        <v>10</v>
      </c>
      <c r="D1681" s="10" t="s">
        <v>25</v>
      </c>
      <c r="E1681" s="10" t="s">
        <v>9</v>
      </c>
      <c r="F1681" s="11">
        <v>8.0000000000000004E-4</v>
      </c>
      <c r="G1681" s="87">
        <f>'BAHAN+UPAH'!$F$70</f>
        <v>140000</v>
      </c>
      <c r="H1681" s="95">
        <f>G1681*F1681</f>
        <v>112</v>
      </c>
    </row>
    <row r="1682" spans="1:8">
      <c r="A1682" s="66"/>
      <c r="B1682" s="8"/>
      <c r="C1682" s="71"/>
      <c r="D1682" s="14"/>
      <c r="E1682" s="14"/>
      <c r="F1682" s="15"/>
      <c r="G1682" s="16"/>
      <c r="H1682" s="96"/>
    </row>
    <row r="1683" spans="1:8">
      <c r="A1683" s="66"/>
      <c r="B1683" s="8"/>
      <c r="C1683" s="18"/>
      <c r="D1683" s="19"/>
      <c r="E1683" s="19"/>
      <c r="F1683" s="937" t="s">
        <v>12</v>
      </c>
      <c r="G1683" s="942"/>
      <c r="H1683" s="283">
        <f>SUM(H1680:H1682)</f>
        <v>792</v>
      </c>
    </row>
    <row r="1684" spans="1:8">
      <c r="A1684" s="66"/>
      <c r="B1684" s="10" t="s">
        <v>13</v>
      </c>
      <c r="C1684" s="6" t="s">
        <v>14</v>
      </c>
      <c r="D1684" s="7"/>
      <c r="E1684" s="7"/>
      <c r="F1684" s="7"/>
      <c r="G1684" s="7"/>
      <c r="H1684" s="277"/>
    </row>
    <row r="1685" spans="1:8">
      <c r="A1685" s="66"/>
      <c r="B1685" s="10"/>
      <c r="C1685" s="9" t="s">
        <v>128</v>
      </c>
      <c r="D1685" s="22"/>
      <c r="E1685" s="8" t="s">
        <v>47</v>
      </c>
      <c r="F1685" s="119">
        <v>2E-3</v>
      </c>
      <c r="G1685" s="95">
        <f>'BAHAN+UPAH'!$F$12</f>
        <v>100</v>
      </c>
      <c r="H1685" s="95">
        <f>G1685*F1685</f>
        <v>0.2</v>
      </c>
    </row>
    <row r="1686" spans="1:8">
      <c r="A1686" s="66"/>
      <c r="B1686" s="10"/>
      <c r="C1686" s="9" t="s">
        <v>129</v>
      </c>
      <c r="D1686" s="22"/>
      <c r="E1686" s="8" t="s">
        <v>130</v>
      </c>
      <c r="F1686" s="120">
        <v>0.06</v>
      </c>
      <c r="G1686" s="95" t="e">
        <f>'BAHAN+UPAH'!#REF!</f>
        <v>#REF!</v>
      </c>
      <c r="H1686" s="95" t="e">
        <f>G1686*F1686</f>
        <v>#REF!</v>
      </c>
    </row>
    <row r="1687" spans="1:8">
      <c r="A1687" s="66"/>
      <c r="B1687" s="10"/>
      <c r="C1687" s="9" t="s">
        <v>131</v>
      </c>
      <c r="D1687" s="22"/>
      <c r="E1687" s="8" t="s">
        <v>130</v>
      </c>
      <c r="F1687" s="120">
        <v>2E-3</v>
      </c>
      <c r="G1687" s="95">
        <f>'BAHAN+UPAH'!$F$13</f>
        <v>26500</v>
      </c>
      <c r="H1687" s="95">
        <f>G1687*F1687</f>
        <v>53</v>
      </c>
    </row>
    <row r="1688" spans="1:8">
      <c r="A1688" s="66"/>
      <c r="B1688" s="8"/>
      <c r="C1688" s="23"/>
      <c r="D1688" s="23"/>
      <c r="E1688" s="23"/>
      <c r="F1688" s="23"/>
      <c r="G1688" s="23"/>
      <c r="H1688" s="96"/>
    </row>
    <row r="1689" spans="1:8">
      <c r="A1689" s="66"/>
      <c r="B1689" s="8"/>
      <c r="C1689" s="18"/>
      <c r="D1689" s="19"/>
      <c r="E1689" s="19"/>
      <c r="F1689" s="937" t="s">
        <v>16</v>
      </c>
      <c r="G1689" s="942"/>
      <c r="H1689" s="283" t="e">
        <f>SUM(H1684:H1688)</f>
        <v>#REF!</v>
      </c>
    </row>
    <row r="1690" spans="1:8">
      <c r="A1690" s="66"/>
      <c r="B1690" s="10" t="s">
        <v>17</v>
      </c>
      <c r="C1690" s="6" t="s">
        <v>18</v>
      </c>
      <c r="D1690" s="7"/>
      <c r="E1690" s="7"/>
      <c r="F1690" s="7"/>
      <c r="G1690" s="7"/>
      <c r="H1690" s="277"/>
    </row>
    <row r="1691" spans="1:8">
      <c r="A1691" s="66"/>
      <c r="B1691" s="10"/>
      <c r="C1691" s="9"/>
      <c r="D1691" s="22"/>
      <c r="E1691" s="22"/>
      <c r="F1691" s="22"/>
      <c r="G1691" s="22"/>
      <c r="H1691" s="95"/>
    </row>
    <row r="1692" spans="1:8">
      <c r="A1692" s="66"/>
      <c r="B1692" s="8"/>
      <c r="C1692" s="23"/>
      <c r="D1692" s="23"/>
      <c r="E1692" s="23"/>
      <c r="F1692" s="23"/>
      <c r="G1692" s="23"/>
      <c r="H1692" s="96"/>
    </row>
    <row r="1693" spans="1:8">
      <c r="A1693" s="66"/>
      <c r="B1693" s="8"/>
      <c r="C1693" s="18"/>
      <c r="D1693" s="19"/>
      <c r="E1693" s="19"/>
      <c r="F1693" s="937" t="s">
        <v>19</v>
      </c>
      <c r="G1693" s="942"/>
      <c r="H1693" s="282">
        <f>SUM(H1690:H1692)</f>
        <v>0</v>
      </c>
    </row>
    <row r="1694" spans="1:8">
      <c r="A1694" s="66"/>
      <c r="B1694" s="25"/>
      <c r="C1694" s="18"/>
      <c r="D1694" s="19"/>
      <c r="E1694" s="19"/>
      <c r="F1694" s="19"/>
      <c r="G1694" s="77"/>
      <c r="H1694" s="282"/>
    </row>
    <row r="1695" spans="1:8">
      <c r="A1695" s="66"/>
      <c r="B1695" s="27" t="s">
        <v>20</v>
      </c>
      <c r="C1695" s="943" t="s">
        <v>21</v>
      </c>
      <c r="D1695" s="939"/>
      <c r="E1695" s="939"/>
      <c r="F1695" s="939"/>
      <c r="G1695" s="940"/>
      <c r="H1695" s="282" t="e">
        <f>H1693+H1689+H1683</f>
        <v>#REF!</v>
      </c>
    </row>
    <row r="1696" spans="1:8">
      <c r="A1696" s="66"/>
      <c r="B1696" s="27" t="s">
        <v>22</v>
      </c>
      <c r="C1696" s="943" t="s">
        <v>43</v>
      </c>
      <c r="D1696" s="939"/>
      <c r="E1696" s="940"/>
      <c r="F1696" s="28">
        <v>0.05</v>
      </c>
      <c r="G1696" s="29" t="s">
        <v>44</v>
      </c>
      <c r="H1696" s="282" t="e">
        <f>H1695*F1696</f>
        <v>#REF!</v>
      </c>
    </row>
    <row r="1697" spans="1:8">
      <c r="A1697" s="66"/>
      <c r="B1697" s="27" t="s">
        <v>24</v>
      </c>
      <c r="C1697" s="944" t="s">
        <v>45</v>
      </c>
      <c r="D1697" s="937"/>
      <c r="E1697" s="937"/>
      <c r="F1697" s="937"/>
      <c r="G1697" s="942"/>
      <c r="H1697" s="283" t="e">
        <f>H1696+H1695</f>
        <v>#REF!</v>
      </c>
    </row>
    <row r="1700" spans="1:8">
      <c r="A1700" s="67" t="s">
        <v>316</v>
      </c>
      <c r="C1700" s="3" t="s">
        <v>752</v>
      </c>
      <c r="D1700" s="32"/>
      <c r="E1700" s="32"/>
      <c r="F1700" s="32"/>
      <c r="G1700" s="32"/>
      <c r="H1700" s="32"/>
    </row>
    <row r="1701" spans="1:8" ht="31.5">
      <c r="A1701" s="66"/>
      <c r="B1701" s="68" t="s">
        <v>0</v>
      </c>
      <c r="C1701" s="68" t="s">
        <v>1</v>
      </c>
      <c r="D1701" s="68" t="s">
        <v>2</v>
      </c>
      <c r="E1701" s="68" t="s">
        <v>3</v>
      </c>
      <c r="F1701" s="68" t="s">
        <v>4</v>
      </c>
      <c r="G1701" s="69" t="s">
        <v>321</v>
      </c>
      <c r="H1701" s="69" t="s">
        <v>322</v>
      </c>
    </row>
    <row r="1702" spans="1:8">
      <c r="A1702" s="66"/>
      <c r="B1702" s="5" t="s">
        <v>5</v>
      </c>
      <c r="C1702" s="6" t="s">
        <v>6</v>
      </c>
      <c r="D1702" s="7"/>
      <c r="E1702" s="7"/>
      <c r="F1702" s="7"/>
      <c r="G1702" s="7"/>
      <c r="H1702" s="7"/>
    </row>
    <row r="1703" spans="1:8">
      <c r="A1703" s="66"/>
      <c r="B1703" s="8"/>
      <c r="C1703" s="9" t="s">
        <v>7</v>
      </c>
      <c r="D1703" s="10" t="s">
        <v>8</v>
      </c>
      <c r="E1703" s="10" t="s">
        <v>9</v>
      </c>
      <c r="F1703" s="11">
        <v>8.0000000000000002E-3</v>
      </c>
      <c r="G1703" s="86">
        <f>'BAHAN+UPAH'!$F$65</f>
        <v>85000</v>
      </c>
      <c r="H1703" s="13">
        <f>G1703*F1703</f>
        <v>680</v>
      </c>
    </row>
    <row r="1704" spans="1:8">
      <c r="A1704" s="66"/>
      <c r="B1704" s="8"/>
      <c r="C1704" s="9" t="s">
        <v>10</v>
      </c>
      <c r="D1704" s="10" t="s">
        <v>25</v>
      </c>
      <c r="E1704" s="10" t="s">
        <v>9</v>
      </c>
      <c r="F1704" s="11">
        <v>8.0000000000000004E-4</v>
      </c>
      <c r="G1704" s="87">
        <f>'BAHAN+UPAH'!$F$70</f>
        <v>140000</v>
      </c>
      <c r="H1704" s="13">
        <f>G1704*F1704</f>
        <v>112</v>
      </c>
    </row>
    <row r="1705" spans="1:8">
      <c r="A1705" s="66"/>
      <c r="B1705" s="8"/>
      <c r="C1705" s="71"/>
      <c r="D1705" s="14"/>
      <c r="E1705" s="14"/>
      <c r="F1705" s="15"/>
      <c r="G1705" s="16"/>
      <c r="H1705" s="17"/>
    </row>
    <row r="1706" spans="1:8">
      <c r="A1706" s="66"/>
      <c r="B1706" s="8"/>
      <c r="C1706" s="18"/>
      <c r="D1706" s="19"/>
      <c r="E1706" s="19"/>
      <c r="F1706" s="937" t="s">
        <v>12</v>
      </c>
      <c r="G1706" s="942"/>
      <c r="H1706" s="20">
        <f>SUM(H1703:H1705)</f>
        <v>792</v>
      </c>
    </row>
    <row r="1707" spans="1:8">
      <c r="A1707" s="66"/>
      <c r="B1707" s="10" t="s">
        <v>13</v>
      </c>
      <c r="C1707" s="6" t="s">
        <v>14</v>
      </c>
      <c r="D1707" s="7"/>
      <c r="E1707" s="7"/>
      <c r="F1707" s="7"/>
      <c r="G1707" s="7"/>
      <c r="H1707" s="21"/>
    </row>
    <row r="1708" spans="1:8">
      <c r="A1708" s="66"/>
      <c r="B1708" s="10"/>
      <c r="C1708" s="9" t="s">
        <v>128</v>
      </c>
      <c r="D1708" s="22"/>
      <c r="E1708" s="8" t="s">
        <v>47</v>
      </c>
      <c r="F1708" s="63">
        <v>4.0000000000000001E-3</v>
      </c>
      <c r="G1708" s="95">
        <f>'BAHAN+UPAH'!$F$12</f>
        <v>100</v>
      </c>
      <c r="H1708" s="13">
        <f>G1708*F1708</f>
        <v>0.4</v>
      </c>
    </row>
    <row r="1709" spans="1:8">
      <c r="A1709" s="66"/>
      <c r="B1709" s="10"/>
      <c r="C1709" s="9" t="s">
        <v>129</v>
      </c>
      <c r="D1709" s="22"/>
      <c r="E1709" s="8" t="s">
        <v>130</v>
      </c>
      <c r="F1709" s="94">
        <v>0.06</v>
      </c>
      <c r="G1709" s="95" t="e">
        <f>'BAHAN+UPAH'!#REF!</f>
        <v>#REF!</v>
      </c>
      <c r="H1709" s="13" t="e">
        <f>G1709*F1709</f>
        <v>#REF!</v>
      </c>
    </row>
    <row r="1710" spans="1:8">
      <c r="A1710" s="66"/>
      <c r="B1710" s="10"/>
      <c r="C1710" s="9" t="s">
        <v>131</v>
      </c>
      <c r="D1710" s="22"/>
      <c r="E1710" s="8" t="s">
        <v>130</v>
      </c>
      <c r="F1710" s="94">
        <v>2E-3</v>
      </c>
      <c r="G1710" s="95">
        <f>'BAHAN+UPAH'!$F$13</f>
        <v>26500</v>
      </c>
      <c r="H1710" s="13">
        <f>G1710*F1710</f>
        <v>53</v>
      </c>
    </row>
    <row r="1711" spans="1:8">
      <c r="A1711" s="66"/>
      <c r="B1711" s="8"/>
      <c r="C1711" s="23"/>
      <c r="D1711" s="23"/>
      <c r="E1711" s="23"/>
      <c r="F1711" s="23"/>
      <c r="G1711" s="23"/>
      <c r="H1711" s="17"/>
    </row>
    <row r="1712" spans="1:8">
      <c r="A1712" s="66"/>
      <c r="B1712" s="8"/>
      <c r="C1712" s="18"/>
      <c r="D1712" s="19"/>
      <c r="E1712" s="19"/>
      <c r="F1712" s="937" t="s">
        <v>16</v>
      </c>
      <c r="G1712" s="942"/>
      <c r="H1712" s="20" t="e">
        <f>SUM(H1707:H1711)</f>
        <v>#REF!</v>
      </c>
    </row>
    <row r="1713" spans="1:8">
      <c r="A1713" s="66"/>
      <c r="B1713" s="10" t="s">
        <v>17</v>
      </c>
      <c r="C1713" s="6" t="s">
        <v>18</v>
      </c>
      <c r="D1713" s="7"/>
      <c r="E1713" s="7"/>
      <c r="F1713" s="7"/>
      <c r="G1713" s="7"/>
      <c r="H1713" s="21"/>
    </row>
    <row r="1714" spans="1:8">
      <c r="A1714" s="66"/>
      <c r="B1714" s="10"/>
      <c r="C1714" s="9"/>
      <c r="D1714" s="22"/>
      <c r="E1714" s="22"/>
      <c r="F1714" s="22"/>
      <c r="G1714" s="22"/>
      <c r="H1714" s="13"/>
    </row>
    <row r="1715" spans="1:8">
      <c r="A1715" s="66"/>
      <c r="B1715" s="8"/>
      <c r="C1715" s="23"/>
      <c r="D1715" s="23"/>
      <c r="E1715" s="23"/>
      <c r="F1715" s="23"/>
      <c r="G1715" s="23"/>
      <c r="H1715" s="17"/>
    </row>
    <row r="1716" spans="1:8">
      <c r="A1716" s="66"/>
      <c r="B1716" s="8"/>
      <c r="C1716" s="18"/>
      <c r="D1716" s="19"/>
      <c r="E1716" s="19"/>
      <c r="F1716" s="937" t="s">
        <v>19</v>
      </c>
      <c r="G1716" s="942"/>
      <c r="H1716" s="24">
        <f>SUM(H1713:H1715)</f>
        <v>0</v>
      </c>
    </row>
    <row r="1717" spans="1:8">
      <c r="A1717" s="66"/>
      <c r="B1717" s="25"/>
      <c r="C1717" s="18"/>
      <c r="D1717" s="19"/>
      <c r="E1717" s="19"/>
      <c r="F1717" s="19"/>
      <c r="G1717" s="77"/>
      <c r="H1717" s="24"/>
    </row>
    <row r="1718" spans="1:8">
      <c r="A1718" s="66"/>
      <c r="B1718" s="27" t="s">
        <v>20</v>
      </c>
      <c r="C1718" s="943" t="s">
        <v>21</v>
      </c>
      <c r="D1718" s="939"/>
      <c r="E1718" s="939"/>
      <c r="F1718" s="939"/>
      <c r="G1718" s="940"/>
      <c r="H1718" s="24" t="e">
        <f>H1716+H1712+H1706</f>
        <v>#REF!</v>
      </c>
    </row>
    <row r="1719" spans="1:8">
      <c r="A1719" s="66"/>
      <c r="B1719" s="27" t="s">
        <v>22</v>
      </c>
      <c r="C1719" s="943" t="s">
        <v>43</v>
      </c>
      <c r="D1719" s="939"/>
      <c r="E1719" s="940"/>
      <c r="F1719" s="28">
        <v>0.05</v>
      </c>
      <c r="G1719" s="29" t="s">
        <v>44</v>
      </c>
      <c r="H1719" s="24" t="e">
        <f>H1718*F1719</f>
        <v>#REF!</v>
      </c>
    </row>
    <row r="1720" spans="1:8">
      <c r="A1720" s="66"/>
      <c r="B1720" s="27" t="s">
        <v>24</v>
      </c>
      <c r="C1720" s="944" t="s">
        <v>45</v>
      </c>
      <c r="D1720" s="937"/>
      <c r="E1720" s="937"/>
      <c r="F1720" s="937"/>
      <c r="G1720" s="942"/>
      <c r="H1720" s="20" t="e">
        <f>H1719+H1718</f>
        <v>#REF!</v>
      </c>
    </row>
    <row r="1723" spans="1:8">
      <c r="A1723" s="67" t="s">
        <v>317</v>
      </c>
      <c r="C1723" s="3" t="s">
        <v>753</v>
      </c>
      <c r="D1723" s="32"/>
      <c r="E1723" s="32"/>
      <c r="F1723" s="32"/>
      <c r="G1723" s="32"/>
      <c r="H1723" s="32"/>
    </row>
    <row r="1724" spans="1:8" ht="31.5">
      <c r="A1724" s="66"/>
      <c r="B1724" s="68" t="s">
        <v>0</v>
      </c>
      <c r="C1724" s="68" t="s">
        <v>1</v>
      </c>
      <c r="D1724" s="68" t="s">
        <v>2</v>
      </c>
      <c r="E1724" s="68" t="s">
        <v>3</v>
      </c>
      <c r="F1724" s="68" t="s">
        <v>4</v>
      </c>
      <c r="G1724" s="69" t="s">
        <v>321</v>
      </c>
      <c r="H1724" s="69" t="s">
        <v>322</v>
      </c>
    </row>
    <row r="1725" spans="1:8">
      <c r="A1725" s="66"/>
      <c r="B1725" s="5" t="s">
        <v>5</v>
      </c>
      <c r="C1725" s="6" t="s">
        <v>6</v>
      </c>
      <c r="D1725" s="7"/>
      <c r="E1725" s="7"/>
      <c r="F1725" s="7"/>
      <c r="G1725" s="7"/>
      <c r="H1725" s="7"/>
    </row>
    <row r="1726" spans="1:8">
      <c r="A1726" s="66"/>
      <c r="B1726" s="8"/>
      <c r="C1726" s="9" t="s">
        <v>7</v>
      </c>
      <c r="D1726" s="10" t="s">
        <v>8</v>
      </c>
      <c r="E1726" s="10" t="s">
        <v>9</v>
      </c>
      <c r="F1726" s="11">
        <v>8.0000000000000002E-3</v>
      </c>
      <c r="G1726" s="86">
        <f>'BAHAN+UPAH'!$F$65</f>
        <v>85000</v>
      </c>
      <c r="H1726" s="95">
        <f>G1726*F1726</f>
        <v>680</v>
      </c>
    </row>
    <row r="1727" spans="1:8">
      <c r="A1727" s="66"/>
      <c r="B1727" s="8"/>
      <c r="C1727" s="9" t="s">
        <v>10</v>
      </c>
      <c r="D1727" s="10" t="s">
        <v>25</v>
      </c>
      <c r="E1727" s="10" t="s">
        <v>9</v>
      </c>
      <c r="F1727" s="11">
        <v>8.0000000000000004E-4</v>
      </c>
      <c r="G1727" s="87">
        <f>'BAHAN+UPAH'!$F$70</f>
        <v>140000</v>
      </c>
      <c r="H1727" s="95">
        <f>G1727*F1727</f>
        <v>112</v>
      </c>
    </row>
    <row r="1728" spans="1:8">
      <c r="A1728" s="66"/>
      <c r="B1728" s="8"/>
      <c r="C1728" s="71"/>
      <c r="D1728" s="14"/>
      <c r="E1728" s="14"/>
      <c r="F1728" s="15"/>
      <c r="G1728" s="96"/>
      <c r="H1728" s="96"/>
    </row>
    <row r="1729" spans="1:8">
      <c r="A1729" s="66"/>
      <c r="B1729" s="8"/>
      <c r="C1729" s="18"/>
      <c r="D1729" s="19"/>
      <c r="E1729" s="19"/>
      <c r="F1729" s="937" t="s">
        <v>12</v>
      </c>
      <c r="G1729" s="942"/>
      <c r="H1729" s="283">
        <f>SUM(H1726:H1728)</f>
        <v>792</v>
      </c>
    </row>
    <row r="1730" spans="1:8">
      <c r="A1730" s="66"/>
      <c r="B1730" s="10" t="s">
        <v>13</v>
      </c>
      <c r="C1730" s="6" t="s">
        <v>14</v>
      </c>
      <c r="D1730" s="7"/>
      <c r="E1730" s="7"/>
      <c r="F1730" s="7"/>
      <c r="G1730" s="7"/>
      <c r="H1730" s="277"/>
    </row>
    <row r="1731" spans="1:8">
      <c r="A1731" s="66"/>
      <c r="B1731" s="10"/>
      <c r="C1731" s="9" t="s">
        <v>128</v>
      </c>
      <c r="D1731" s="22"/>
      <c r="E1731" s="8" t="s">
        <v>47</v>
      </c>
      <c r="F1731" s="63">
        <v>8.0000000000000002E-3</v>
      </c>
      <c r="G1731" s="95">
        <f>'BAHAN+UPAH'!$F$12</f>
        <v>100</v>
      </c>
      <c r="H1731" s="95">
        <f>G1731*F1731</f>
        <v>0.8</v>
      </c>
    </row>
    <row r="1732" spans="1:8">
      <c r="A1732" s="66"/>
      <c r="B1732" s="10"/>
      <c r="C1732" s="9" t="s">
        <v>129</v>
      </c>
      <c r="D1732" s="22"/>
      <c r="E1732" s="8" t="s">
        <v>130</v>
      </c>
      <c r="F1732" s="94">
        <v>0.06</v>
      </c>
      <c r="G1732" s="95" t="e">
        <f>'BAHAN+UPAH'!#REF!</f>
        <v>#REF!</v>
      </c>
      <c r="H1732" s="95" t="e">
        <f>G1732*F1732</f>
        <v>#REF!</v>
      </c>
    </row>
    <row r="1733" spans="1:8">
      <c r="A1733" s="66"/>
      <c r="B1733" s="10"/>
      <c r="C1733" s="9" t="s">
        <v>131</v>
      </c>
      <c r="D1733" s="22"/>
      <c r="E1733" s="8" t="s">
        <v>130</v>
      </c>
      <c r="F1733" s="94">
        <v>2E-3</v>
      </c>
      <c r="G1733" s="95">
        <f>'BAHAN+UPAH'!$F$13</f>
        <v>26500</v>
      </c>
      <c r="H1733" s="95">
        <f>G1733*F1733</f>
        <v>53</v>
      </c>
    </row>
    <row r="1734" spans="1:8">
      <c r="A1734" s="66"/>
      <c r="B1734" s="8"/>
      <c r="C1734" s="23"/>
      <c r="D1734" s="23"/>
      <c r="E1734" s="23"/>
      <c r="F1734" s="23"/>
      <c r="G1734" s="23"/>
      <c r="H1734" s="96"/>
    </row>
    <row r="1735" spans="1:8">
      <c r="A1735" s="66"/>
      <c r="B1735" s="8"/>
      <c r="C1735" s="18"/>
      <c r="D1735" s="19"/>
      <c r="E1735" s="19"/>
      <c r="F1735" s="937" t="s">
        <v>16</v>
      </c>
      <c r="G1735" s="942"/>
      <c r="H1735" s="283" t="e">
        <f>SUM(H1730:H1734)</f>
        <v>#REF!</v>
      </c>
    </row>
    <row r="1736" spans="1:8">
      <c r="A1736" s="66"/>
      <c r="B1736" s="10" t="s">
        <v>17</v>
      </c>
      <c r="C1736" s="6" t="s">
        <v>18</v>
      </c>
      <c r="D1736" s="7"/>
      <c r="E1736" s="7"/>
      <c r="F1736" s="7"/>
      <c r="G1736" s="7"/>
      <c r="H1736" s="277"/>
    </row>
    <row r="1737" spans="1:8">
      <c r="A1737" s="66"/>
      <c r="B1737" s="10"/>
      <c r="C1737" s="9"/>
      <c r="D1737" s="22"/>
      <c r="E1737" s="22"/>
      <c r="F1737" s="22"/>
      <c r="G1737" s="22"/>
      <c r="H1737" s="95"/>
    </row>
    <row r="1738" spans="1:8">
      <c r="A1738" s="66"/>
      <c r="B1738" s="8"/>
      <c r="C1738" s="23"/>
      <c r="D1738" s="23"/>
      <c r="E1738" s="23"/>
      <c r="F1738" s="23"/>
      <c r="G1738" s="23"/>
      <c r="H1738" s="96"/>
    </row>
    <row r="1739" spans="1:8">
      <c r="A1739" s="66"/>
      <c r="B1739" s="8"/>
      <c r="C1739" s="18"/>
      <c r="D1739" s="19"/>
      <c r="E1739" s="19"/>
      <c r="F1739" s="937" t="s">
        <v>19</v>
      </c>
      <c r="G1739" s="942"/>
      <c r="H1739" s="282">
        <f>SUM(H1736:H1738)</f>
        <v>0</v>
      </c>
    </row>
    <row r="1740" spans="1:8">
      <c r="A1740" s="66"/>
      <c r="B1740" s="25"/>
      <c r="C1740" s="18"/>
      <c r="D1740" s="19"/>
      <c r="E1740" s="19"/>
      <c r="F1740" s="19"/>
      <c r="G1740" s="77"/>
      <c r="H1740" s="282"/>
    </row>
    <row r="1741" spans="1:8">
      <c r="A1741" s="66"/>
      <c r="B1741" s="27" t="s">
        <v>20</v>
      </c>
      <c r="C1741" s="943" t="s">
        <v>21</v>
      </c>
      <c r="D1741" s="939"/>
      <c r="E1741" s="939"/>
      <c r="F1741" s="939"/>
      <c r="G1741" s="940"/>
      <c r="H1741" s="282" t="e">
        <f>H1739+H1735+H1729</f>
        <v>#REF!</v>
      </c>
    </row>
    <row r="1742" spans="1:8">
      <c r="A1742" s="66"/>
      <c r="B1742" s="27" t="s">
        <v>22</v>
      </c>
      <c r="C1742" s="943" t="s">
        <v>43</v>
      </c>
      <c r="D1742" s="939"/>
      <c r="E1742" s="940"/>
      <c r="F1742" s="28">
        <v>0.05</v>
      </c>
      <c r="G1742" s="29" t="s">
        <v>44</v>
      </c>
      <c r="H1742" s="282" t="e">
        <f>H1741*F1742</f>
        <v>#REF!</v>
      </c>
    </row>
    <row r="1743" spans="1:8">
      <c r="A1743" s="66"/>
      <c r="B1743" s="27" t="s">
        <v>24</v>
      </c>
      <c r="C1743" s="944" t="s">
        <v>45</v>
      </c>
      <c r="D1743" s="937"/>
      <c r="E1743" s="937"/>
      <c r="F1743" s="937"/>
      <c r="G1743" s="942"/>
      <c r="H1743" s="283" t="e">
        <f>H1742+H1741</f>
        <v>#REF!</v>
      </c>
    </row>
    <row r="1746" spans="1:8">
      <c r="A1746" s="3" t="s">
        <v>318</v>
      </c>
      <c r="C1746" s="3" t="s">
        <v>754</v>
      </c>
      <c r="D1746" s="32"/>
      <c r="E1746" s="32"/>
      <c r="F1746" s="32"/>
      <c r="G1746" s="32"/>
      <c r="H1746" s="32"/>
    </row>
    <row r="1747" spans="1:8" ht="31.5">
      <c r="B1747" s="68" t="s">
        <v>0</v>
      </c>
      <c r="C1747" s="68" t="s">
        <v>1</v>
      </c>
      <c r="D1747" s="68" t="s">
        <v>2</v>
      </c>
      <c r="E1747" s="68" t="s">
        <v>3</v>
      </c>
      <c r="F1747" s="68" t="s">
        <v>4</v>
      </c>
      <c r="G1747" s="69" t="s">
        <v>321</v>
      </c>
      <c r="H1747" s="69" t="s">
        <v>322</v>
      </c>
    </row>
    <row r="1748" spans="1:8">
      <c r="B1748" s="5" t="s">
        <v>5</v>
      </c>
      <c r="C1748" s="6" t="s">
        <v>6</v>
      </c>
      <c r="D1748" s="7"/>
      <c r="E1748" s="7"/>
      <c r="F1748" s="7"/>
      <c r="G1748" s="7"/>
      <c r="H1748" s="7"/>
    </row>
    <row r="1749" spans="1:8">
      <c r="B1749" s="8"/>
      <c r="C1749" s="33" t="s">
        <v>7</v>
      </c>
      <c r="D1749" s="35" t="s">
        <v>8</v>
      </c>
      <c r="E1749" s="35" t="s">
        <v>9</v>
      </c>
      <c r="F1749" s="36">
        <v>8.0000000000000002E-3</v>
      </c>
      <c r="G1749" s="86">
        <f>'BAHAN+UPAH'!$F$65</f>
        <v>85000</v>
      </c>
      <c r="H1749" s="276">
        <f>G1749*F1749</f>
        <v>680</v>
      </c>
    </row>
    <row r="1750" spans="1:8">
      <c r="B1750" s="8"/>
      <c r="C1750" s="33" t="s">
        <v>10</v>
      </c>
      <c r="D1750" s="35" t="s">
        <v>11</v>
      </c>
      <c r="E1750" s="35" t="s">
        <v>9</v>
      </c>
      <c r="F1750" s="36">
        <v>8.0000000000000004E-4</v>
      </c>
      <c r="G1750" s="87">
        <f>'BAHAN+UPAH'!$F$70</f>
        <v>140000</v>
      </c>
      <c r="H1750" s="276">
        <f>G1750*F1750</f>
        <v>112</v>
      </c>
    </row>
    <row r="1751" spans="1:8">
      <c r="B1751" s="8"/>
      <c r="C1751" s="41"/>
      <c r="D1751" s="42"/>
      <c r="E1751" s="42"/>
      <c r="F1751" s="43"/>
      <c r="G1751" s="44"/>
      <c r="H1751" s="284"/>
    </row>
    <row r="1752" spans="1:8">
      <c r="B1752" s="8"/>
      <c r="C1752" s="18"/>
      <c r="D1752" s="19"/>
      <c r="E1752" s="19"/>
      <c r="F1752" s="937" t="s">
        <v>12</v>
      </c>
      <c r="G1752" s="942"/>
      <c r="H1752" s="283">
        <f>SUM(H1749:H1751)</f>
        <v>792</v>
      </c>
    </row>
    <row r="1753" spans="1:8">
      <c r="B1753" s="10" t="s">
        <v>13</v>
      </c>
      <c r="C1753" s="46" t="s">
        <v>14</v>
      </c>
      <c r="D1753" s="47"/>
      <c r="E1753" s="47"/>
      <c r="F1753" s="47"/>
      <c r="G1753" s="47"/>
      <c r="H1753" s="285"/>
    </row>
    <row r="1754" spans="1:8">
      <c r="B1754" s="10"/>
      <c r="C1754" s="49" t="s">
        <v>128</v>
      </c>
      <c r="D1754" s="50"/>
      <c r="E1754" s="56" t="s">
        <v>47</v>
      </c>
      <c r="F1754" s="52">
        <v>1.7999999999999999E-2</v>
      </c>
      <c r="G1754" s="13">
        <f>'BAHAN+UPAH'!$F$12</f>
        <v>100</v>
      </c>
      <c r="H1754" s="276">
        <f>G1754*F1754</f>
        <v>1.7999999999999998</v>
      </c>
    </row>
    <row r="1755" spans="1:8">
      <c r="B1755" s="10"/>
      <c r="C1755" s="33" t="s">
        <v>129</v>
      </c>
      <c r="D1755" s="34"/>
      <c r="E1755" s="57" t="s">
        <v>130</v>
      </c>
      <c r="F1755" s="57">
        <v>0.06</v>
      </c>
      <c r="G1755" s="13" t="e">
        <f>'BAHAN+UPAH'!#REF!</f>
        <v>#REF!</v>
      </c>
      <c r="H1755" s="276" t="e">
        <f>G1755*F1755</f>
        <v>#REF!</v>
      </c>
    </row>
    <row r="1756" spans="1:8">
      <c r="B1756" s="10"/>
      <c r="C1756" s="33" t="s">
        <v>131</v>
      </c>
      <c r="D1756" s="34"/>
      <c r="E1756" s="57" t="s">
        <v>130</v>
      </c>
      <c r="F1756" s="57">
        <v>2E-3</v>
      </c>
      <c r="G1756" s="13">
        <f>'BAHAN+UPAH'!$F$13</f>
        <v>26500</v>
      </c>
      <c r="H1756" s="276">
        <f>G1756*F1756</f>
        <v>53</v>
      </c>
    </row>
    <row r="1757" spans="1:8">
      <c r="B1757" s="8"/>
      <c r="C1757" s="53"/>
      <c r="D1757" s="53"/>
      <c r="E1757" s="53"/>
      <c r="F1757" s="103"/>
      <c r="G1757" s="53"/>
      <c r="H1757" s="284"/>
    </row>
    <row r="1758" spans="1:8">
      <c r="B1758" s="8"/>
      <c r="C1758" s="18"/>
      <c r="D1758" s="19"/>
      <c r="E1758" s="19"/>
      <c r="F1758" s="937" t="s">
        <v>16</v>
      </c>
      <c r="G1758" s="942"/>
      <c r="H1758" s="283" t="e">
        <f>SUM(H1753:H1757)</f>
        <v>#REF!</v>
      </c>
    </row>
    <row r="1759" spans="1:8">
      <c r="B1759" s="10" t="s">
        <v>17</v>
      </c>
      <c r="C1759" s="46" t="s">
        <v>18</v>
      </c>
      <c r="D1759" s="47"/>
      <c r="E1759" s="47"/>
      <c r="F1759" s="47"/>
      <c r="G1759" s="47"/>
      <c r="H1759" s="285"/>
    </row>
    <row r="1760" spans="1:8">
      <c r="B1760" s="10"/>
      <c r="C1760" s="33"/>
      <c r="D1760" s="34"/>
      <c r="E1760" s="34"/>
      <c r="F1760" s="34"/>
      <c r="G1760" s="34"/>
      <c r="H1760" s="276"/>
    </row>
    <row r="1761" spans="1:8">
      <c r="B1761" s="10"/>
      <c r="C1761" s="33"/>
      <c r="D1761" s="34"/>
      <c r="E1761" s="34"/>
      <c r="F1761" s="34"/>
      <c r="G1761" s="34"/>
      <c r="H1761" s="276"/>
    </row>
    <row r="1762" spans="1:8">
      <c r="B1762" s="8"/>
      <c r="C1762" s="53"/>
      <c r="D1762" s="53"/>
      <c r="E1762" s="53"/>
      <c r="F1762" s="53"/>
      <c r="G1762" s="53"/>
      <c r="H1762" s="284"/>
    </row>
    <row r="1763" spans="1:8">
      <c r="B1763" s="8"/>
      <c r="C1763" s="18"/>
      <c r="D1763" s="19"/>
      <c r="E1763" s="19"/>
      <c r="F1763" s="937" t="s">
        <v>19</v>
      </c>
      <c r="G1763" s="942"/>
      <c r="H1763" s="282">
        <f>SUM(H1759:H1762)</f>
        <v>0</v>
      </c>
    </row>
    <row r="1764" spans="1:8">
      <c r="B1764" s="25"/>
      <c r="C1764" s="26"/>
      <c r="D1764" s="26"/>
      <c r="E1764" s="26"/>
      <c r="F1764" s="26"/>
      <c r="G1764" s="26"/>
      <c r="H1764" s="282"/>
    </row>
    <row r="1765" spans="1:8">
      <c r="B1765" s="27" t="s">
        <v>20</v>
      </c>
      <c r="C1765" s="943" t="s">
        <v>21</v>
      </c>
      <c r="D1765" s="939"/>
      <c r="E1765" s="939"/>
      <c r="F1765" s="939"/>
      <c r="G1765" s="940"/>
      <c r="H1765" s="282" t="e">
        <f>H1763+H1758+H1752</f>
        <v>#REF!</v>
      </c>
    </row>
    <row r="1766" spans="1:8">
      <c r="B1766" s="27" t="s">
        <v>22</v>
      </c>
      <c r="C1766" s="943" t="s">
        <v>43</v>
      </c>
      <c r="D1766" s="939"/>
      <c r="E1766" s="940"/>
      <c r="F1766" s="28">
        <v>0.05</v>
      </c>
      <c r="G1766" s="29" t="s">
        <v>44</v>
      </c>
      <c r="H1766" s="282" t="e">
        <f>H1765*F1766</f>
        <v>#REF!</v>
      </c>
    </row>
    <row r="1767" spans="1:8">
      <c r="B1767" s="27" t="s">
        <v>24</v>
      </c>
      <c r="C1767" s="944" t="s">
        <v>45</v>
      </c>
      <c r="D1767" s="937"/>
      <c r="E1767" s="937"/>
      <c r="F1767" s="937"/>
      <c r="G1767" s="942"/>
      <c r="H1767" s="283" t="e">
        <f>H1766+H1765</f>
        <v>#REF!</v>
      </c>
    </row>
    <row r="1770" spans="1:8">
      <c r="A1770" s="3" t="s">
        <v>319</v>
      </c>
      <c r="C1770" s="3" t="s">
        <v>755</v>
      </c>
      <c r="D1770" s="32"/>
      <c r="E1770" s="32"/>
      <c r="F1770" s="32"/>
      <c r="G1770" s="32"/>
      <c r="H1770" s="32"/>
    </row>
    <row r="1771" spans="1:8" ht="31.5">
      <c r="B1771" s="68" t="s">
        <v>0</v>
      </c>
      <c r="C1771" s="68" t="s">
        <v>1</v>
      </c>
      <c r="D1771" s="68" t="s">
        <v>2</v>
      </c>
      <c r="E1771" s="68" t="s">
        <v>3</v>
      </c>
      <c r="F1771" s="68" t="s">
        <v>4</v>
      </c>
      <c r="G1771" s="69" t="s">
        <v>321</v>
      </c>
      <c r="H1771" s="69" t="s">
        <v>322</v>
      </c>
    </row>
    <row r="1772" spans="1:8">
      <c r="B1772" s="5" t="s">
        <v>5</v>
      </c>
      <c r="C1772" s="6" t="s">
        <v>6</v>
      </c>
      <c r="D1772" s="7"/>
      <c r="E1772" s="7"/>
      <c r="F1772" s="7"/>
      <c r="G1772" s="7"/>
      <c r="H1772" s="7"/>
    </row>
    <row r="1773" spans="1:8">
      <c r="B1773" s="8"/>
      <c r="C1773" s="33" t="s">
        <v>7</v>
      </c>
      <c r="D1773" s="35" t="s">
        <v>8</v>
      </c>
      <c r="E1773" s="35" t="s">
        <v>9</v>
      </c>
      <c r="F1773" s="36">
        <v>8.0000000000000002E-3</v>
      </c>
      <c r="G1773" s="86">
        <f>'BAHAN+UPAH'!$F$65</f>
        <v>85000</v>
      </c>
      <c r="H1773" s="276">
        <f>G1773*F1773</f>
        <v>680</v>
      </c>
    </row>
    <row r="1774" spans="1:8">
      <c r="B1774" s="8"/>
      <c r="C1774" s="33" t="s">
        <v>10</v>
      </c>
      <c r="D1774" s="35" t="s">
        <v>11</v>
      </c>
      <c r="E1774" s="35" t="s">
        <v>9</v>
      </c>
      <c r="F1774" s="36">
        <v>8.0000000000000004E-4</v>
      </c>
      <c r="G1774" s="87">
        <f>'BAHAN+UPAH'!$F$70</f>
        <v>140000</v>
      </c>
      <c r="H1774" s="276">
        <f>G1774*F1774</f>
        <v>112</v>
      </c>
    </row>
    <row r="1775" spans="1:8">
      <c r="B1775" s="8"/>
      <c r="C1775" s="41"/>
      <c r="D1775" s="42"/>
      <c r="E1775" s="42"/>
      <c r="F1775" s="43"/>
      <c r="G1775" s="44"/>
      <c r="H1775" s="284"/>
    </row>
    <row r="1776" spans="1:8">
      <c r="B1776" s="8"/>
      <c r="C1776" s="18"/>
      <c r="D1776" s="19"/>
      <c r="E1776" s="19"/>
      <c r="F1776" s="937" t="s">
        <v>12</v>
      </c>
      <c r="G1776" s="942"/>
      <c r="H1776" s="283">
        <f>SUM(H1773:H1775)</f>
        <v>792</v>
      </c>
    </row>
    <row r="1777" spans="2:8">
      <c r="B1777" s="10" t="s">
        <v>13</v>
      </c>
      <c r="C1777" s="46" t="s">
        <v>14</v>
      </c>
      <c r="D1777" s="47"/>
      <c r="E1777" s="47"/>
      <c r="F1777" s="47"/>
      <c r="G1777" s="47"/>
      <c r="H1777" s="285"/>
    </row>
    <row r="1778" spans="2:8">
      <c r="B1778" s="10"/>
      <c r="C1778" s="49" t="s">
        <v>128</v>
      </c>
      <c r="D1778" s="50"/>
      <c r="E1778" s="56" t="s">
        <v>47</v>
      </c>
      <c r="F1778" s="58">
        <v>3.1E-2</v>
      </c>
      <c r="G1778" s="95">
        <f>'BAHAN+UPAH'!$F$12</f>
        <v>100</v>
      </c>
      <c r="H1778" s="276">
        <f>G1778*F1778</f>
        <v>3.1</v>
      </c>
    </row>
    <row r="1779" spans="2:8">
      <c r="B1779" s="10"/>
      <c r="C1779" s="33" t="s">
        <v>129</v>
      </c>
      <c r="D1779" s="34"/>
      <c r="E1779" s="57" t="s">
        <v>130</v>
      </c>
      <c r="F1779" s="59">
        <v>0.06</v>
      </c>
      <c r="G1779" s="95" t="e">
        <f>'BAHAN+UPAH'!#REF!</f>
        <v>#REF!</v>
      </c>
      <c r="H1779" s="276" t="e">
        <f>G1779*F1779</f>
        <v>#REF!</v>
      </c>
    </row>
    <row r="1780" spans="2:8">
      <c r="B1780" s="10"/>
      <c r="C1780" s="33" t="s">
        <v>131</v>
      </c>
      <c r="D1780" s="34"/>
      <c r="E1780" s="57" t="s">
        <v>130</v>
      </c>
      <c r="F1780" s="59">
        <v>2E-3</v>
      </c>
      <c r="G1780" s="95">
        <f>'BAHAN+UPAH'!$F$13</f>
        <v>26500</v>
      </c>
      <c r="H1780" s="276">
        <f>G1780*F1780</f>
        <v>53</v>
      </c>
    </row>
    <row r="1781" spans="2:8">
      <c r="B1781" s="8"/>
      <c r="C1781" s="53"/>
      <c r="D1781" s="53"/>
      <c r="E1781" s="103"/>
      <c r="F1781" s="53"/>
      <c r="G1781" s="53"/>
      <c r="H1781" s="284"/>
    </row>
    <row r="1782" spans="2:8">
      <c r="B1782" s="8"/>
      <c r="C1782" s="18"/>
      <c r="D1782" s="19"/>
      <c r="E1782" s="19"/>
      <c r="F1782" s="937" t="s">
        <v>16</v>
      </c>
      <c r="G1782" s="942"/>
      <c r="H1782" s="283" t="e">
        <f>SUM(H1777:H1781)</f>
        <v>#REF!</v>
      </c>
    </row>
    <row r="1783" spans="2:8">
      <c r="B1783" s="10" t="s">
        <v>17</v>
      </c>
      <c r="C1783" s="46" t="s">
        <v>18</v>
      </c>
      <c r="D1783" s="47"/>
      <c r="E1783" s="47"/>
      <c r="F1783" s="47"/>
      <c r="G1783" s="47"/>
      <c r="H1783" s="285"/>
    </row>
    <row r="1784" spans="2:8">
      <c r="B1784" s="10"/>
      <c r="C1784" s="33"/>
      <c r="D1784" s="34"/>
      <c r="E1784" s="34"/>
      <c r="F1784" s="34"/>
      <c r="G1784" s="34"/>
      <c r="H1784" s="276"/>
    </row>
    <row r="1785" spans="2:8">
      <c r="B1785" s="10"/>
      <c r="C1785" s="33"/>
      <c r="D1785" s="34"/>
      <c r="E1785" s="34"/>
      <c r="F1785" s="34"/>
      <c r="G1785" s="34"/>
      <c r="H1785" s="276"/>
    </row>
    <row r="1786" spans="2:8">
      <c r="B1786" s="8"/>
      <c r="C1786" s="53"/>
      <c r="D1786" s="53"/>
      <c r="E1786" s="53"/>
      <c r="F1786" s="53"/>
      <c r="G1786" s="53"/>
      <c r="H1786" s="284"/>
    </row>
    <row r="1787" spans="2:8">
      <c r="B1787" s="8"/>
      <c r="C1787" s="18"/>
      <c r="D1787" s="19"/>
      <c r="E1787" s="19"/>
      <c r="F1787" s="937" t="s">
        <v>19</v>
      </c>
      <c r="G1787" s="942"/>
      <c r="H1787" s="282">
        <f>SUM(H1783:H1786)</f>
        <v>0</v>
      </c>
    </row>
    <row r="1788" spans="2:8">
      <c r="B1788" s="25"/>
      <c r="C1788" s="26"/>
      <c r="D1788" s="26"/>
      <c r="E1788" s="26"/>
      <c r="F1788" s="26"/>
      <c r="G1788" s="26"/>
      <c r="H1788" s="282"/>
    </row>
    <row r="1789" spans="2:8">
      <c r="B1789" s="27" t="s">
        <v>20</v>
      </c>
      <c r="C1789" s="943" t="s">
        <v>21</v>
      </c>
      <c r="D1789" s="939"/>
      <c r="E1789" s="939"/>
      <c r="F1789" s="939"/>
      <c r="G1789" s="940"/>
      <c r="H1789" s="282" t="e">
        <f>H1787+H1782+H1776</f>
        <v>#REF!</v>
      </c>
    </row>
    <row r="1790" spans="2:8">
      <c r="B1790" s="27" t="s">
        <v>22</v>
      </c>
      <c r="C1790" s="943" t="s">
        <v>43</v>
      </c>
      <c r="D1790" s="939"/>
      <c r="E1790" s="940"/>
      <c r="F1790" s="28">
        <v>0.05</v>
      </c>
      <c r="G1790" s="29" t="s">
        <v>44</v>
      </c>
      <c r="H1790" s="282" t="e">
        <f>H1789*F1790</f>
        <v>#REF!</v>
      </c>
    </row>
    <row r="1791" spans="2:8">
      <c r="B1791" s="27" t="s">
        <v>24</v>
      </c>
      <c r="C1791" s="944" t="s">
        <v>45</v>
      </c>
      <c r="D1791" s="937"/>
      <c r="E1791" s="937"/>
      <c r="F1791" s="937"/>
      <c r="G1791" s="942"/>
      <c r="H1791" s="283" t="e">
        <f>H1790+H1789</f>
        <v>#REF!</v>
      </c>
    </row>
    <row r="1793" spans="1:8">
      <c r="A1793" s="67" t="s">
        <v>528</v>
      </c>
      <c r="C1793" s="2" t="s">
        <v>756</v>
      </c>
      <c r="D1793" s="2"/>
      <c r="E1793" s="2"/>
      <c r="F1793" s="2"/>
      <c r="G1793" s="2"/>
      <c r="H1793" s="2"/>
    </row>
    <row r="1794" spans="1:8" ht="31.5">
      <c r="A1794" s="66"/>
      <c r="B1794" s="68" t="s">
        <v>0</v>
      </c>
      <c r="C1794" s="68" t="s">
        <v>1</v>
      </c>
      <c r="D1794" s="68" t="s">
        <v>2</v>
      </c>
      <c r="E1794" s="68" t="s">
        <v>3</v>
      </c>
      <c r="F1794" s="68" t="s">
        <v>4</v>
      </c>
      <c r="G1794" s="69" t="s">
        <v>321</v>
      </c>
      <c r="H1794" s="69" t="s">
        <v>322</v>
      </c>
    </row>
    <row r="1795" spans="1:8">
      <c r="A1795" s="66"/>
      <c r="B1795" s="5" t="s">
        <v>5</v>
      </c>
      <c r="C1795" s="102" t="s">
        <v>6</v>
      </c>
      <c r="D1795" s="7"/>
      <c r="E1795" s="7"/>
      <c r="F1795" s="7"/>
      <c r="G1795" s="7"/>
      <c r="H1795" s="7"/>
    </row>
    <row r="1796" spans="1:8">
      <c r="A1796" s="66"/>
      <c r="B1796" s="22"/>
      <c r="C1796" s="9" t="s">
        <v>7</v>
      </c>
      <c r="D1796" s="10" t="s">
        <v>8</v>
      </c>
      <c r="E1796" s="10" t="s">
        <v>9</v>
      </c>
      <c r="F1796" s="11">
        <v>1.4E-2</v>
      </c>
      <c r="G1796" s="86">
        <f>'BAHAN+UPAH'!$F$65</f>
        <v>85000</v>
      </c>
      <c r="H1796" s="293">
        <f>G1796*F1796</f>
        <v>1190</v>
      </c>
    </row>
    <row r="1797" spans="1:8">
      <c r="A1797" s="66"/>
      <c r="B1797" s="22"/>
      <c r="C1797" s="9" t="s">
        <v>10</v>
      </c>
      <c r="D1797" s="10" t="s">
        <v>25</v>
      </c>
      <c r="E1797" s="10" t="s">
        <v>9</v>
      </c>
      <c r="F1797" s="121">
        <v>1.65E-3</v>
      </c>
      <c r="G1797" s="87">
        <f>'BAHAN+UPAH'!$F$70</f>
        <v>140000</v>
      </c>
      <c r="H1797" s="293">
        <f>G1797*F1797</f>
        <v>231</v>
      </c>
    </row>
    <row r="1798" spans="1:8">
      <c r="A1798" s="66"/>
      <c r="B1798" s="22"/>
      <c r="C1798" s="71"/>
      <c r="D1798" s="14"/>
      <c r="E1798" s="14"/>
      <c r="F1798" s="122"/>
      <c r="G1798" s="115"/>
      <c r="H1798" s="294"/>
    </row>
    <row r="1799" spans="1:8">
      <c r="A1799" s="66"/>
      <c r="B1799" s="113"/>
      <c r="C1799" s="123"/>
      <c r="D1799" s="123"/>
      <c r="E1799" s="123"/>
      <c r="F1799" s="952" t="s">
        <v>16</v>
      </c>
      <c r="G1799" s="953"/>
      <c r="H1799" s="295">
        <f>SUM(H1796:H1797)</f>
        <v>1421</v>
      </c>
    </row>
    <row r="1800" spans="1:8">
      <c r="A1800" s="66"/>
      <c r="B1800" s="10" t="s">
        <v>13</v>
      </c>
      <c r="C1800" s="102" t="s">
        <v>14</v>
      </c>
      <c r="D1800" s="7"/>
      <c r="E1800" s="7"/>
      <c r="F1800" s="7"/>
      <c r="G1800" s="7"/>
      <c r="H1800" s="136"/>
    </row>
    <row r="1801" spans="1:8" ht="17.25">
      <c r="A1801" s="66"/>
      <c r="B1801" s="22"/>
      <c r="C1801" s="9" t="s">
        <v>128</v>
      </c>
      <c r="D1801" s="22"/>
      <c r="E1801" s="81" t="s">
        <v>323</v>
      </c>
      <c r="F1801" s="124">
        <v>2.4499999999999999E-3</v>
      </c>
      <c r="G1801" s="95">
        <f>'BAHAN+UPAH'!$F$12</f>
        <v>100</v>
      </c>
      <c r="H1801" s="293">
        <f>G1801*F1801</f>
        <v>0.245</v>
      </c>
    </row>
    <row r="1802" spans="1:8">
      <c r="A1802" s="66"/>
      <c r="B1802" s="22"/>
      <c r="C1802" s="9" t="s">
        <v>142</v>
      </c>
      <c r="D1802" s="22"/>
      <c r="E1802" s="10" t="s">
        <v>99</v>
      </c>
      <c r="F1802" s="11">
        <v>1</v>
      </c>
      <c r="G1802" s="95">
        <v>350</v>
      </c>
      <c r="H1802" s="293">
        <f>G1802*F1802</f>
        <v>350</v>
      </c>
    </row>
    <row r="1803" spans="1:8">
      <c r="A1803" s="66"/>
      <c r="B1803" s="22"/>
      <c r="C1803" s="9"/>
      <c r="D1803" s="22"/>
      <c r="E1803" s="10"/>
      <c r="F1803" s="11"/>
      <c r="G1803" s="125"/>
      <c r="H1803" s="293"/>
    </row>
    <row r="1804" spans="1:8">
      <c r="A1804" s="66"/>
      <c r="B1804" s="22"/>
      <c r="C1804" s="23"/>
      <c r="D1804" s="23"/>
      <c r="E1804" s="23"/>
      <c r="F1804" s="23"/>
      <c r="G1804" s="23"/>
      <c r="H1804" s="288"/>
    </row>
    <row r="1805" spans="1:8">
      <c r="A1805" s="66"/>
      <c r="B1805" s="22"/>
      <c r="C1805" s="77"/>
      <c r="D1805" s="26"/>
      <c r="E1805" s="26"/>
      <c r="F1805" s="952" t="s">
        <v>16</v>
      </c>
      <c r="G1805" s="953"/>
      <c r="H1805" s="295">
        <f>SUM(H1801:H1804)</f>
        <v>350.245</v>
      </c>
    </row>
    <row r="1806" spans="1:8">
      <c r="A1806" s="66"/>
      <c r="B1806" s="10" t="s">
        <v>17</v>
      </c>
      <c r="C1806" s="102" t="s">
        <v>18</v>
      </c>
      <c r="D1806" s="7"/>
      <c r="E1806" s="7"/>
      <c r="F1806" s="7"/>
      <c r="G1806" s="7"/>
      <c r="H1806" s="136"/>
    </row>
    <row r="1807" spans="1:8">
      <c r="A1807" s="66"/>
      <c r="B1807" s="22"/>
      <c r="C1807" s="22"/>
      <c r="D1807" s="22"/>
      <c r="E1807" s="22"/>
      <c r="F1807" s="22"/>
      <c r="G1807" s="22"/>
      <c r="H1807" s="287"/>
    </row>
    <row r="1808" spans="1:8">
      <c r="A1808" s="66"/>
      <c r="B1808" s="22"/>
      <c r="C1808" s="23"/>
      <c r="D1808" s="23"/>
      <c r="E1808" s="23"/>
      <c r="F1808" s="23"/>
      <c r="G1808" s="23"/>
      <c r="H1808" s="288"/>
    </row>
    <row r="1809" spans="1:8">
      <c r="A1809" s="66"/>
      <c r="B1809" s="22"/>
      <c r="C1809" s="77"/>
      <c r="D1809" s="26"/>
      <c r="E1809" s="26"/>
      <c r="F1809" s="952" t="s">
        <v>19</v>
      </c>
      <c r="G1809" s="953"/>
      <c r="H1809" s="296"/>
    </row>
    <row r="1810" spans="1:8">
      <c r="A1810" s="66"/>
      <c r="B1810" s="23"/>
      <c r="C1810" s="19"/>
      <c r="D1810" s="19"/>
      <c r="E1810" s="19"/>
      <c r="F1810" s="126"/>
      <c r="G1810" s="331"/>
      <c r="H1810" s="296"/>
    </row>
    <row r="1811" spans="1:8">
      <c r="A1811" s="66"/>
      <c r="B1811" s="27" t="s">
        <v>20</v>
      </c>
      <c r="C1811" s="943" t="s">
        <v>21</v>
      </c>
      <c r="D1811" s="939"/>
      <c r="E1811" s="939"/>
      <c r="F1811" s="939"/>
      <c r="G1811" s="940"/>
      <c r="H1811" s="297">
        <f>H1809+H1805+H1799</f>
        <v>1771.2449999999999</v>
      </c>
    </row>
    <row r="1812" spans="1:8">
      <c r="A1812" s="66"/>
      <c r="B1812" s="27" t="s">
        <v>22</v>
      </c>
      <c r="C1812" s="949" t="s">
        <v>23</v>
      </c>
      <c r="D1812" s="950"/>
      <c r="E1812" s="951"/>
      <c r="F1812" s="28">
        <v>0.05</v>
      </c>
      <c r="G1812" s="29" t="s">
        <v>26</v>
      </c>
      <c r="H1812" s="297">
        <f>H1811*5%</f>
        <v>88.562250000000006</v>
      </c>
    </row>
    <row r="1813" spans="1:8">
      <c r="A1813" s="66"/>
      <c r="B1813" s="82" t="s">
        <v>24</v>
      </c>
      <c r="C1813" s="944" t="s">
        <v>45</v>
      </c>
      <c r="D1813" s="937"/>
      <c r="E1813" s="937"/>
      <c r="F1813" s="937"/>
      <c r="G1813" s="942"/>
      <c r="H1813" s="295">
        <f>H1812+H1811</f>
        <v>1859.8072499999998</v>
      </c>
    </row>
    <row r="1814" spans="1:8">
      <c r="A1814" s="66"/>
    </row>
    <row r="1815" spans="1:8">
      <c r="A1815" s="67" t="s">
        <v>529</v>
      </c>
      <c r="C1815" s="2" t="s">
        <v>758</v>
      </c>
      <c r="D1815" s="2"/>
      <c r="E1815" s="2"/>
      <c r="F1815" s="2"/>
      <c r="G1815" s="2"/>
      <c r="H1815" s="2"/>
    </row>
    <row r="1816" spans="1:8" ht="31.5">
      <c r="A1816" s="66"/>
      <c r="B1816" s="68" t="s">
        <v>0</v>
      </c>
      <c r="C1816" s="68" t="s">
        <v>1</v>
      </c>
      <c r="D1816" s="68" t="s">
        <v>2</v>
      </c>
      <c r="E1816" s="68" t="s">
        <v>3</v>
      </c>
      <c r="F1816" s="68" t="s">
        <v>4</v>
      </c>
      <c r="G1816" s="69" t="s">
        <v>321</v>
      </c>
      <c r="H1816" s="69" t="s">
        <v>322</v>
      </c>
    </row>
    <row r="1817" spans="1:8">
      <c r="A1817" s="66"/>
      <c r="B1817" s="5" t="s">
        <v>5</v>
      </c>
      <c r="C1817" s="102" t="s">
        <v>6</v>
      </c>
      <c r="D1817" s="7"/>
      <c r="E1817" s="7"/>
      <c r="F1817" s="7"/>
      <c r="G1817" s="7"/>
      <c r="H1817" s="7"/>
    </row>
    <row r="1818" spans="1:8">
      <c r="A1818" s="66"/>
      <c r="B1818" s="22"/>
      <c r="C1818" s="9" t="s">
        <v>7</v>
      </c>
      <c r="D1818" s="10" t="s">
        <v>8</v>
      </c>
      <c r="E1818" s="10" t="s">
        <v>9</v>
      </c>
      <c r="F1818" s="11">
        <v>1.6E-2</v>
      </c>
      <c r="G1818" s="86">
        <f>'BAHAN+UPAH'!$F$65</f>
        <v>85000</v>
      </c>
      <c r="H1818" s="293">
        <f>G1818*F1818</f>
        <v>1360</v>
      </c>
    </row>
    <row r="1819" spans="1:8">
      <c r="A1819" s="66"/>
      <c r="B1819" s="22"/>
      <c r="C1819" s="9" t="s">
        <v>10</v>
      </c>
      <c r="D1819" s="10" t="s">
        <v>25</v>
      </c>
      <c r="E1819" s="10" t="s">
        <v>9</v>
      </c>
      <c r="F1819" s="121">
        <v>1.75E-3</v>
      </c>
      <c r="G1819" s="87">
        <f>'BAHAN+UPAH'!$F$70</f>
        <v>140000</v>
      </c>
      <c r="H1819" s="293">
        <f>G1819*F1819</f>
        <v>245</v>
      </c>
    </row>
    <row r="1820" spans="1:8">
      <c r="A1820" s="66"/>
      <c r="B1820" s="22"/>
      <c r="C1820" s="71"/>
      <c r="D1820" s="14"/>
      <c r="E1820" s="14"/>
      <c r="F1820" s="122"/>
      <c r="G1820" s="115"/>
      <c r="H1820" s="294"/>
    </row>
    <row r="1821" spans="1:8">
      <c r="A1821" s="66"/>
      <c r="B1821" s="113"/>
      <c r="C1821" s="123"/>
      <c r="D1821" s="123"/>
      <c r="E1821" s="123"/>
      <c r="F1821" s="952" t="s">
        <v>16</v>
      </c>
      <c r="G1821" s="953"/>
      <c r="H1821" s="295">
        <f>SUM(H1818:H1819)</f>
        <v>1605</v>
      </c>
    </row>
    <row r="1822" spans="1:8">
      <c r="A1822" s="66"/>
      <c r="B1822" s="10" t="s">
        <v>13</v>
      </c>
      <c r="C1822" s="102" t="s">
        <v>14</v>
      </c>
      <c r="D1822" s="7"/>
      <c r="E1822" s="7"/>
      <c r="F1822" s="7"/>
      <c r="G1822" s="7"/>
      <c r="H1822" s="136"/>
    </row>
    <row r="1823" spans="1:8" ht="17.25">
      <c r="A1823" s="66"/>
      <c r="B1823" s="22"/>
      <c r="C1823" s="9" t="s">
        <v>128</v>
      </c>
      <c r="D1823" s="22"/>
      <c r="E1823" s="81" t="s">
        <v>323</v>
      </c>
      <c r="F1823" s="124">
        <v>3.6749999999999999E-3</v>
      </c>
      <c r="G1823" s="95">
        <f>'BAHAN+UPAH'!$F$12</f>
        <v>100</v>
      </c>
      <c r="H1823" s="293">
        <f>G1823*F1823</f>
        <v>0.36749999999999999</v>
      </c>
    </row>
    <row r="1824" spans="1:8">
      <c r="A1824" s="66"/>
      <c r="B1824" s="22"/>
      <c r="C1824" s="9" t="s">
        <v>142</v>
      </c>
      <c r="D1824" s="22"/>
      <c r="E1824" s="10" t="s">
        <v>99</v>
      </c>
      <c r="F1824" s="11">
        <v>1</v>
      </c>
      <c r="G1824" s="95">
        <f>G1802</f>
        <v>350</v>
      </c>
      <c r="H1824" s="293">
        <f>G1824*F1824</f>
        <v>350</v>
      </c>
    </row>
    <row r="1825" spans="1:8">
      <c r="A1825" s="66"/>
      <c r="B1825" s="22"/>
      <c r="C1825" s="9"/>
      <c r="D1825" s="22"/>
      <c r="E1825" s="10"/>
      <c r="F1825" s="11"/>
      <c r="G1825" s="125"/>
      <c r="H1825" s="293"/>
    </row>
    <row r="1826" spans="1:8">
      <c r="A1826" s="66"/>
      <c r="B1826" s="22"/>
      <c r="C1826" s="23"/>
      <c r="D1826" s="23"/>
      <c r="E1826" s="23"/>
      <c r="F1826" s="23"/>
      <c r="G1826" s="23"/>
      <c r="H1826" s="288"/>
    </row>
    <row r="1827" spans="1:8">
      <c r="A1827" s="66"/>
      <c r="B1827" s="22"/>
      <c r="C1827" s="77"/>
      <c r="D1827" s="26"/>
      <c r="E1827" s="26"/>
      <c r="F1827" s="952" t="s">
        <v>16</v>
      </c>
      <c r="G1827" s="953"/>
      <c r="H1827" s="295">
        <f>SUM(H1823:H1826)</f>
        <v>350.36750000000001</v>
      </c>
    </row>
    <row r="1828" spans="1:8">
      <c r="A1828" s="66"/>
      <c r="B1828" s="10" t="s">
        <v>17</v>
      </c>
      <c r="C1828" s="102" t="s">
        <v>18</v>
      </c>
      <c r="D1828" s="7"/>
      <c r="E1828" s="7"/>
      <c r="F1828" s="7"/>
      <c r="G1828" s="7"/>
      <c r="H1828" s="136"/>
    </row>
    <row r="1829" spans="1:8">
      <c r="A1829" s="66"/>
      <c r="B1829" s="22"/>
      <c r="C1829" s="22"/>
      <c r="D1829" s="22"/>
      <c r="E1829" s="22"/>
      <c r="F1829" s="22"/>
      <c r="G1829" s="22"/>
      <c r="H1829" s="287"/>
    </row>
    <row r="1830" spans="1:8">
      <c r="A1830" s="66"/>
      <c r="B1830" s="22"/>
      <c r="C1830" s="23"/>
      <c r="D1830" s="23"/>
      <c r="E1830" s="23"/>
      <c r="F1830" s="23"/>
      <c r="G1830" s="23"/>
      <c r="H1830" s="288"/>
    </row>
    <row r="1831" spans="1:8">
      <c r="A1831" s="66"/>
      <c r="B1831" s="22"/>
      <c r="C1831" s="77"/>
      <c r="D1831" s="26"/>
      <c r="E1831" s="26"/>
      <c r="F1831" s="952" t="s">
        <v>19</v>
      </c>
      <c r="G1831" s="953"/>
      <c r="H1831" s="296"/>
    </row>
    <row r="1832" spans="1:8">
      <c r="A1832" s="66"/>
      <c r="B1832" s="23"/>
      <c r="C1832" s="19"/>
      <c r="D1832" s="19"/>
      <c r="E1832" s="19"/>
      <c r="F1832" s="126"/>
      <c r="G1832" s="331"/>
      <c r="H1832" s="296"/>
    </row>
    <row r="1833" spans="1:8">
      <c r="A1833" s="66"/>
      <c r="B1833" s="27" t="s">
        <v>20</v>
      </c>
      <c r="C1833" s="943" t="s">
        <v>21</v>
      </c>
      <c r="D1833" s="939"/>
      <c r="E1833" s="939"/>
      <c r="F1833" s="939"/>
      <c r="G1833" s="940"/>
      <c r="H1833" s="297">
        <f>H1831+H1827+H1821</f>
        <v>1955.3675000000001</v>
      </c>
    </row>
    <row r="1834" spans="1:8">
      <c r="A1834" s="66"/>
      <c r="B1834" s="27" t="s">
        <v>22</v>
      </c>
      <c r="C1834" s="949" t="s">
        <v>23</v>
      </c>
      <c r="D1834" s="950"/>
      <c r="E1834" s="951"/>
      <c r="F1834" s="28">
        <v>0.05</v>
      </c>
      <c r="G1834" s="29" t="s">
        <v>26</v>
      </c>
      <c r="H1834" s="297">
        <f>H1833*5%</f>
        <v>97.768375000000006</v>
      </c>
    </row>
    <row r="1835" spans="1:8">
      <c r="A1835" s="66"/>
      <c r="B1835" s="82" t="s">
        <v>24</v>
      </c>
      <c r="C1835" s="944" t="s">
        <v>45</v>
      </c>
      <c r="D1835" s="937"/>
      <c r="E1835" s="937"/>
      <c r="F1835" s="937"/>
      <c r="G1835" s="942"/>
      <c r="H1835" s="295">
        <f>H1834+H1833</f>
        <v>2053.1358749999999</v>
      </c>
    </row>
    <row r="1836" spans="1:8">
      <c r="A1836" s="66"/>
    </row>
    <row r="1837" spans="1:8">
      <c r="A1837" s="67" t="s">
        <v>530</v>
      </c>
      <c r="C1837" s="2" t="s">
        <v>757</v>
      </c>
      <c r="D1837" s="2"/>
      <c r="E1837" s="2"/>
      <c r="F1837" s="2"/>
      <c r="G1837" s="2"/>
      <c r="H1837" s="2"/>
    </row>
    <row r="1838" spans="1:8" ht="31.5">
      <c r="A1838" s="66"/>
      <c r="B1838" s="68" t="s">
        <v>0</v>
      </c>
      <c r="C1838" s="68" t="s">
        <v>1</v>
      </c>
      <c r="D1838" s="68" t="s">
        <v>2</v>
      </c>
      <c r="E1838" s="68" t="s">
        <v>3</v>
      </c>
      <c r="F1838" s="68" t="s">
        <v>4</v>
      </c>
      <c r="G1838" s="69" t="s">
        <v>321</v>
      </c>
      <c r="H1838" s="69" t="s">
        <v>322</v>
      </c>
    </row>
    <row r="1839" spans="1:8">
      <c r="A1839" s="66"/>
      <c r="B1839" s="5" t="s">
        <v>5</v>
      </c>
      <c r="C1839" s="127" t="s">
        <v>6</v>
      </c>
      <c r="D1839" s="7"/>
      <c r="E1839" s="7"/>
      <c r="F1839" s="7"/>
      <c r="G1839" s="7"/>
      <c r="H1839" s="7"/>
    </row>
    <row r="1840" spans="1:8">
      <c r="A1840" s="66"/>
      <c r="B1840" s="22"/>
      <c r="C1840" s="128" t="s">
        <v>7</v>
      </c>
      <c r="D1840" s="10" t="s">
        <v>8</v>
      </c>
      <c r="E1840" s="10" t="s">
        <v>9</v>
      </c>
      <c r="F1840" s="11">
        <v>1.8000000000000002E-2</v>
      </c>
      <c r="G1840" s="86">
        <f>'BAHAN+UPAH'!$F$65</f>
        <v>85000</v>
      </c>
      <c r="H1840" s="13">
        <f>G1840*F1840</f>
        <v>1530.0000000000002</v>
      </c>
    </row>
    <row r="1841" spans="1:8">
      <c r="A1841" s="66"/>
      <c r="B1841" s="22"/>
      <c r="C1841" s="128" t="s">
        <v>10</v>
      </c>
      <c r="D1841" s="10" t="s">
        <v>25</v>
      </c>
      <c r="E1841" s="10" t="s">
        <v>9</v>
      </c>
      <c r="F1841" s="121">
        <v>2E-3</v>
      </c>
      <c r="G1841" s="87">
        <f>'BAHAN+UPAH'!$F$70</f>
        <v>140000</v>
      </c>
      <c r="H1841" s="13">
        <f>G1841*F1841</f>
        <v>280</v>
      </c>
    </row>
    <row r="1842" spans="1:8">
      <c r="A1842" s="66"/>
      <c r="B1842" s="22"/>
      <c r="C1842" s="129"/>
      <c r="D1842" s="14"/>
      <c r="E1842" s="14"/>
      <c r="F1842" s="122"/>
      <c r="G1842" s="115"/>
      <c r="H1842" s="17"/>
    </row>
    <row r="1843" spans="1:8">
      <c r="A1843" s="66"/>
      <c r="B1843" s="113"/>
      <c r="C1843" s="123"/>
      <c r="D1843" s="123"/>
      <c r="E1843" s="123"/>
      <c r="F1843" s="952" t="s">
        <v>16</v>
      </c>
      <c r="G1843" s="953"/>
      <c r="H1843" s="20">
        <f>SUM(H1840:H1841)</f>
        <v>1810.0000000000002</v>
      </c>
    </row>
    <row r="1844" spans="1:8">
      <c r="A1844" s="66"/>
      <c r="B1844" s="10" t="s">
        <v>13</v>
      </c>
      <c r="C1844" s="102" t="s">
        <v>14</v>
      </c>
      <c r="D1844" s="7"/>
      <c r="E1844" s="7"/>
      <c r="F1844" s="7"/>
      <c r="G1844" s="7"/>
      <c r="H1844" s="21"/>
    </row>
    <row r="1845" spans="1:8" ht="17.25">
      <c r="A1845" s="66"/>
      <c r="B1845" s="22"/>
      <c r="C1845" s="9" t="s">
        <v>128</v>
      </c>
      <c r="D1845" s="22"/>
      <c r="E1845" s="81" t="s">
        <v>323</v>
      </c>
      <c r="F1845" s="124">
        <v>9.8099999999999993E-3</v>
      </c>
      <c r="G1845" s="95">
        <f>'BAHAN+UPAH'!$F$12</f>
        <v>100</v>
      </c>
      <c r="H1845" s="13">
        <f>G1845*F1845</f>
        <v>0.98099999999999987</v>
      </c>
    </row>
    <row r="1846" spans="1:8">
      <c r="A1846" s="66"/>
      <c r="B1846" s="22"/>
      <c r="C1846" s="9" t="s">
        <v>142</v>
      </c>
      <c r="D1846" s="22"/>
      <c r="E1846" s="10" t="s">
        <v>99</v>
      </c>
      <c r="F1846" s="11">
        <v>1</v>
      </c>
      <c r="G1846" s="95">
        <f>G1824</f>
        <v>350</v>
      </c>
      <c r="H1846" s="13">
        <f>G1846*F1846</f>
        <v>350</v>
      </c>
    </row>
    <row r="1847" spans="1:8">
      <c r="A1847" s="66"/>
      <c r="B1847" s="22"/>
      <c r="C1847" s="9"/>
      <c r="D1847" s="22"/>
      <c r="E1847" s="10"/>
      <c r="F1847" s="11"/>
      <c r="G1847" s="125"/>
      <c r="H1847" s="13"/>
    </row>
    <row r="1848" spans="1:8">
      <c r="A1848" s="66"/>
      <c r="B1848" s="22"/>
      <c r="C1848" s="23"/>
      <c r="D1848" s="23"/>
      <c r="E1848" s="23"/>
      <c r="F1848" s="23"/>
      <c r="G1848" s="23"/>
      <c r="H1848" s="17"/>
    </row>
    <row r="1849" spans="1:8">
      <c r="A1849" s="66"/>
      <c r="B1849" s="22"/>
      <c r="C1849" s="77"/>
      <c r="D1849" s="26"/>
      <c r="E1849" s="26"/>
      <c r="F1849" s="952" t="s">
        <v>16</v>
      </c>
      <c r="G1849" s="953"/>
      <c r="H1849" s="20">
        <f>SUM(H1845:H1848)</f>
        <v>350.98099999999999</v>
      </c>
    </row>
    <row r="1850" spans="1:8">
      <c r="A1850" s="66"/>
      <c r="B1850" s="10" t="s">
        <v>17</v>
      </c>
      <c r="C1850" s="102" t="s">
        <v>18</v>
      </c>
      <c r="D1850" s="7"/>
      <c r="E1850" s="7"/>
      <c r="F1850" s="7"/>
      <c r="G1850" s="7"/>
      <c r="H1850" s="21"/>
    </row>
    <row r="1851" spans="1:8">
      <c r="A1851" s="66"/>
      <c r="B1851" s="22"/>
      <c r="C1851" s="22"/>
      <c r="D1851" s="22"/>
      <c r="E1851" s="22"/>
      <c r="F1851" s="22"/>
      <c r="G1851" s="22"/>
      <c r="H1851" s="13"/>
    </row>
    <row r="1852" spans="1:8">
      <c r="A1852" s="66"/>
      <c r="B1852" s="22"/>
      <c r="C1852" s="23"/>
      <c r="D1852" s="23"/>
      <c r="E1852" s="23"/>
      <c r="F1852" s="23"/>
      <c r="G1852" s="23"/>
      <c r="H1852" s="17"/>
    </row>
    <row r="1853" spans="1:8">
      <c r="A1853" s="66"/>
      <c r="B1853" s="22"/>
      <c r="C1853" s="77"/>
      <c r="D1853" s="26"/>
      <c r="E1853" s="26"/>
      <c r="F1853" s="952" t="s">
        <v>19</v>
      </c>
      <c r="G1853" s="953"/>
      <c r="H1853" s="24"/>
    </row>
    <row r="1854" spans="1:8">
      <c r="A1854" s="66"/>
      <c r="B1854" s="23"/>
      <c r="C1854" s="19"/>
      <c r="D1854" s="19"/>
      <c r="E1854" s="19"/>
      <c r="F1854" s="130"/>
      <c r="G1854" s="332"/>
      <c r="H1854" s="24"/>
    </row>
    <row r="1855" spans="1:8">
      <c r="A1855" s="66"/>
      <c r="B1855" s="27" t="s">
        <v>20</v>
      </c>
      <c r="C1855" s="943" t="s">
        <v>21</v>
      </c>
      <c r="D1855" s="939"/>
      <c r="E1855" s="939"/>
      <c r="F1855" s="939"/>
      <c r="G1855" s="940"/>
      <c r="H1855" s="24">
        <f>H1853+H1849+H1843</f>
        <v>2160.9810000000002</v>
      </c>
    </row>
    <row r="1856" spans="1:8">
      <c r="A1856" s="66"/>
      <c r="B1856" s="27" t="s">
        <v>22</v>
      </c>
      <c r="C1856" s="949" t="s">
        <v>23</v>
      </c>
      <c r="D1856" s="950"/>
      <c r="E1856" s="951"/>
      <c r="F1856" s="28">
        <v>0.05</v>
      </c>
      <c r="G1856" s="29" t="s">
        <v>26</v>
      </c>
      <c r="H1856" s="24">
        <f>H1855*5%</f>
        <v>108.04905000000002</v>
      </c>
    </row>
    <row r="1857" spans="1:8">
      <c r="A1857" s="66"/>
      <c r="B1857" s="82" t="s">
        <v>24</v>
      </c>
      <c r="C1857" s="944" t="s">
        <v>45</v>
      </c>
      <c r="D1857" s="937"/>
      <c r="E1857" s="937"/>
      <c r="F1857" s="937"/>
      <c r="G1857" s="942"/>
      <c r="H1857" s="20">
        <f>H1856+H1855</f>
        <v>2269.0300500000003</v>
      </c>
    </row>
    <row r="1858" spans="1:8">
      <c r="A1858" s="66"/>
    </row>
    <row r="1859" spans="1:8">
      <c r="A1859" s="67" t="s">
        <v>531</v>
      </c>
      <c r="C1859" s="2" t="s">
        <v>759</v>
      </c>
      <c r="D1859" s="2"/>
      <c r="E1859" s="2"/>
      <c r="F1859" s="2"/>
      <c r="G1859" s="2"/>
      <c r="H1859" s="2"/>
    </row>
    <row r="1860" spans="1:8" ht="31.5">
      <c r="A1860" s="66"/>
      <c r="B1860" s="68" t="s">
        <v>0</v>
      </c>
      <c r="C1860" s="68" t="s">
        <v>1</v>
      </c>
      <c r="D1860" s="68" t="s">
        <v>2</v>
      </c>
      <c r="E1860" s="68" t="s">
        <v>3</v>
      </c>
      <c r="F1860" s="68" t="s">
        <v>4</v>
      </c>
      <c r="G1860" s="69" t="s">
        <v>321</v>
      </c>
      <c r="H1860" s="69" t="s">
        <v>322</v>
      </c>
    </row>
    <row r="1861" spans="1:8">
      <c r="A1861" s="66"/>
      <c r="B1861" s="79" t="s">
        <v>5</v>
      </c>
      <c r="C1861" s="6" t="s">
        <v>6</v>
      </c>
      <c r="D1861" s="7"/>
      <c r="E1861" s="7"/>
      <c r="F1861" s="7"/>
      <c r="G1861" s="7"/>
      <c r="H1861" s="7"/>
    </row>
    <row r="1862" spans="1:8">
      <c r="A1862" s="66"/>
      <c r="B1862" s="131"/>
      <c r="C1862" s="9" t="s">
        <v>7</v>
      </c>
      <c r="D1862" s="10" t="s">
        <v>8</v>
      </c>
      <c r="E1862" s="10" t="s">
        <v>9</v>
      </c>
      <c r="F1862" s="11">
        <v>0.02</v>
      </c>
      <c r="G1862" s="86">
        <f>'BAHAN+UPAH'!$F$65</f>
        <v>85000</v>
      </c>
      <c r="H1862" s="95">
        <f>G1862*F1862</f>
        <v>1700</v>
      </c>
    </row>
    <row r="1863" spans="1:8">
      <c r="A1863" s="66"/>
      <c r="B1863" s="131"/>
      <c r="C1863" s="9" t="s">
        <v>10</v>
      </c>
      <c r="D1863" s="10" t="s">
        <v>25</v>
      </c>
      <c r="E1863" s="10" t="s">
        <v>9</v>
      </c>
      <c r="F1863" s="121">
        <v>2.2000000000000001E-3</v>
      </c>
      <c r="G1863" s="87">
        <f>'BAHAN+UPAH'!$F$70</f>
        <v>140000</v>
      </c>
      <c r="H1863" s="95">
        <f>G1863*F1863</f>
        <v>308</v>
      </c>
    </row>
    <row r="1864" spans="1:8">
      <c r="A1864" s="66"/>
      <c r="B1864" s="131"/>
      <c r="C1864" s="71"/>
      <c r="D1864" s="14"/>
      <c r="E1864" s="14"/>
      <c r="F1864" s="122"/>
      <c r="G1864" s="115"/>
      <c r="H1864" s="96"/>
    </row>
    <row r="1865" spans="1:8">
      <c r="A1865" s="66"/>
      <c r="B1865" s="132"/>
      <c r="C1865" s="123"/>
      <c r="D1865" s="123"/>
      <c r="E1865" s="123"/>
      <c r="F1865" s="944" t="s">
        <v>16</v>
      </c>
      <c r="G1865" s="942"/>
      <c r="H1865" s="283">
        <f>SUM(H1862:H1863)</f>
        <v>2008</v>
      </c>
    </row>
    <row r="1866" spans="1:8">
      <c r="A1866" s="66"/>
      <c r="B1866" s="80" t="s">
        <v>13</v>
      </c>
      <c r="C1866" s="6" t="s">
        <v>14</v>
      </c>
      <c r="D1866" s="7"/>
      <c r="E1866" s="7"/>
      <c r="F1866" s="7"/>
      <c r="G1866" s="7"/>
      <c r="H1866" s="277"/>
    </row>
    <row r="1867" spans="1:8" ht="17.25">
      <c r="A1867" s="66"/>
      <c r="B1867" s="131"/>
      <c r="C1867" s="9" t="s">
        <v>128</v>
      </c>
      <c r="D1867" s="22"/>
      <c r="E1867" s="81" t="s">
        <v>323</v>
      </c>
      <c r="F1867" s="11">
        <v>2.512E-2</v>
      </c>
      <c r="G1867" s="95">
        <f>G1845</f>
        <v>100</v>
      </c>
      <c r="H1867" s="95">
        <f>G1867*F1867</f>
        <v>2.512</v>
      </c>
    </row>
    <row r="1868" spans="1:8">
      <c r="A1868" s="66"/>
      <c r="B1868" s="131"/>
      <c r="C1868" s="9" t="s">
        <v>142</v>
      </c>
      <c r="D1868" s="22"/>
      <c r="E1868" s="10" t="s">
        <v>99</v>
      </c>
      <c r="F1868" s="11">
        <v>1</v>
      </c>
      <c r="G1868" s="95">
        <f>G1846</f>
        <v>350</v>
      </c>
      <c r="H1868" s="95">
        <f>G1868*F1868</f>
        <v>350</v>
      </c>
    </row>
    <row r="1869" spans="1:8">
      <c r="A1869" s="66"/>
      <c r="B1869" s="131"/>
      <c r="C1869" s="9"/>
      <c r="D1869" s="22"/>
      <c r="E1869" s="10"/>
      <c r="F1869" s="11"/>
      <c r="G1869" s="125"/>
      <c r="H1869" s="95"/>
    </row>
    <row r="1870" spans="1:8">
      <c r="A1870" s="66"/>
      <c r="B1870" s="131"/>
      <c r="C1870" s="23"/>
      <c r="D1870" s="23"/>
      <c r="E1870" s="23"/>
      <c r="F1870" s="23"/>
      <c r="G1870" s="23"/>
      <c r="H1870" s="96"/>
    </row>
    <row r="1871" spans="1:8">
      <c r="A1871" s="66"/>
      <c r="B1871" s="131"/>
      <c r="C1871" s="77"/>
      <c r="D1871" s="26"/>
      <c r="E1871" s="26"/>
      <c r="F1871" s="952" t="s">
        <v>16</v>
      </c>
      <c r="G1871" s="953"/>
      <c r="H1871" s="283">
        <f>SUM(H1867:H1870)</f>
        <v>352.512</v>
      </c>
    </row>
    <row r="1872" spans="1:8">
      <c r="A1872" s="66"/>
      <c r="B1872" s="80" t="s">
        <v>17</v>
      </c>
      <c r="C1872" s="6" t="s">
        <v>18</v>
      </c>
      <c r="D1872" s="7"/>
      <c r="E1872" s="7"/>
      <c r="F1872" s="7"/>
      <c r="G1872" s="7"/>
      <c r="H1872" s="277"/>
    </row>
    <row r="1873" spans="1:8">
      <c r="A1873" s="66"/>
      <c r="B1873" s="131"/>
      <c r="C1873" s="22"/>
      <c r="D1873" s="22"/>
      <c r="E1873" s="22"/>
      <c r="F1873" s="22"/>
      <c r="G1873" s="22"/>
      <c r="H1873" s="95"/>
    </row>
    <row r="1874" spans="1:8">
      <c r="A1874" s="66"/>
      <c r="B1874" s="131"/>
      <c r="C1874" s="23"/>
      <c r="D1874" s="23"/>
      <c r="E1874" s="23"/>
      <c r="F1874" s="23"/>
      <c r="G1874" s="23"/>
      <c r="H1874" s="96"/>
    </row>
    <row r="1875" spans="1:8">
      <c r="A1875" s="66"/>
      <c r="B1875" s="131"/>
      <c r="C1875" s="77"/>
      <c r="D1875" s="26"/>
      <c r="E1875" s="26"/>
      <c r="F1875" s="952" t="s">
        <v>19</v>
      </c>
      <c r="G1875" s="953"/>
      <c r="H1875" s="282"/>
    </row>
    <row r="1876" spans="1:8">
      <c r="A1876" s="66"/>
      <c r="B1876" s="133"/>
      <c r="C1876" s="19"/>
      <c r="D1876" s="19"/>
      <c r="E1876" s="19"/>
      <c r="F1876" s="126"/>
      <c r="G1876" s="331"/>
      <c r="H1876" s="282"/>
    </row>
    <row r="1877" spans="1:8">
      <c r="A1877" s="66"/>
      <c r="B1877" s="82" t="s">
        <v>20</v>
      </c>
      <c r="C1877" s="943" t="s">
        <v>21</v>
      </c>
      <c r="D1877" s="939"/>
      <c r="E1877" s="939"/>
      <c r="F1877" s="939"/>
      <c r="G1877" s="940"/>
      <c r="H1877" s="282">
        <f>H1875+H1871+H1865</f>
        <v>2360.5120000000002</v>
      </c>
    </row>
    <row r="1878" spans="1:8">
      <c r="A1878" s="66"/>
      <c r="B1878" s="82" t="s">
        <v>22</v>
      </c>
      <c r="C1878" s="949" t="s">
        <v>23</v>
      </c>
      <c r="D1878" s="950"/>
      <c r="E1878" s="951"/>
      <c r="F1878" s="28">
        <v>0.05</v>
      </c>
      <c r="G1878" s="29" t="s">
        <v>26</v>
      </c>
      <c r="H1878" s="282">
        <f>H1877*5%</f>
        <v>118.02560000000001</v>
      </c>
    </row>
    <row r="1879" spans="1:8">
      <c r="A1879" s="66"/>
      <c r="B1879" s="82" t="s">
        <v>24</v>
      </c>
      <c r="C1879" s="944" t="s">
        <v>45</v>
      </c>
      <c r="D1879" s="937"/>
      <c r="E1879" s="937"/>
      <c r="F1879" s="937"/>
      <c r="G1879" s="942"/>
      <c r="H1879" s="283">
        <f>H1878+H1877</f>
        <v>2478.5376000000001</v>
      </c>
    </row>
    <row r="1880" spans="1:8">
      <c r="A1880" s="66"/>
      <c r="B1880" s="134"/>
      <c r="C1880" s="315"/>
      <c r="D1880" s="315"/>
      <c r="E1880" s="315"/>
      <c r="F1880" s="315"/>
      <c r="G1880" s="315"/>
      <c r="H1880" s="135"/>
    </row>
    <row r="1881" spans="1:8">
      <c r="A1881" s="67" t="s">
        <v>532</v>
      </c>
      <c r="C1881" s="2" t="s">
        <v>760</v>
      </c>
      <c r="D1881" s="2"/>
      <c r="E1881" s="2"/>
      <c r="F1881" s="2"/>
      <c r="G1881" s="2"/>
      <c r="H1881" s="2"/>
    </row>
    <row r="1882" spans="1:8" ht="31.5">
      <c r="A1882" s="66"/>
      <c r="B1882" s="68" t="s">
        <v>0</v>
      </c>
      <c r="C1882" s="68" t="s">
        <v>1</v>
      </c>
      <c r="D1882" s="68" t="s">
        <v>2</v>
      </c>
      <c r="E1882" s="68" t="s">
        <v>3</v>
      </c>
      <c r="F1882" s="68" t="s">
        <v>4</v>
      </c>
      <c r="G1882" s="69" t="s">
        <v>321</v>
      </c>
      <c r="H1882" s="69" t="s">
        <v>322</v>
      </c>
    </row>
    <row r="1883" spans="1:8">
      <c r="A1883" s="66"/>
      <c r="B1883" s="79" t="s">
        <v>5</v>
      </c>
      <c r="C1883" s="6" t="s">
        <v>6</v>
      </c>
      <c r="D1883" s="7"/>
      <c r="E1883" s="7"/>
      <c r="F1883" s="7"/>
      <c r="G1883" s="7"/>
      <c r="H1883" s="7"/>
    </row>
    <row r="1884" spans="1:8">
      <c r="A1884" s="66"/>
      <c r="B1884" s="131"/>
      <c r="C1884" s="9" t="s">
        <v>7</v>
      </c>
      <c r="D1884" s="10" t="s">
        <v>8</v>
      </c>
      <c r="E1884" s="10" t="s">
        <v>9</v>
      </c>
      <c r="F1884" s="11">
        <v>0.02</v>
      </c>
      <c r="G1884" s="86">
        <f>'BAHAN+UPAH'!$F$65</f>
        <v>85000</v>
      </c>
      <c r="H1884" s="293">
        <f>G1884*F1884</f>
        <v>1700</v>
      </c>
    </row>
    <row r="1885" spans="1:8">
      <c r="A1885" s="66"/>
      <c r="B1885" s="131"/>
      <c r="C1885" s="9" t="s">
        <v>10</v>
      </c>
      <c r="D1885" s="10" t="s">
        <v>25</v>
      </c>
      <c r="E1885" s="10" t="s">
        <v>9</v>
      </c>
      <c r="F1885" s="121">
        <v>2.2000000000000001E-3</v>
      </c>
      <c r="G1885" s="87">
        <f>'BAHAN+UPAH'!$F$70</f>
        <v>140000</v>
      </c>
      <c r="H1885" s="293">
        <f>G1885*F1885</f>
        <v>308</v>
      </c>
    </row>
    <row r="1886" spans="1:8">
      <c r="A1886" s="66"/>
      <c r="B1886" s="131"/>
      <c r="C1886" s="71"/>
      <c r="D1886" s="14"/>
      <c r="E1886" s="14"/>
      <c r="F1886" s="122"/>
      <c r="G1886" s="115"/>
      <c r="H1886" s="294"/>
    </row>
    <row r="1887" spans="1:8">
      <c r="A1887" s="66"/>
      <c r="B1887" s="132"/>
      <c r="C1887" s="123"/>
      <c r="D1887" s="123"/>
      <c r="E1887" s="123"/>
      <c r="F1887" s="952" t="s">
        <v>16</v>
      </c>
      <c r="G1887" s="953"/>
      <c r="H1887" s="295">
        <f>SUM(H1884:H1885)</f>
        <v>2008</v>
      </c>
    </row>
    <row r="1888" spans="1:8">
      <c r="A1888" s="66"/>
      <c r="B1888" s="80" t="s">
        <v>13</v>
      </c>
      <c r="C1888" s="6" t="s">
        <v>14</v>
      </c>
      <c r="D1888" s="7"/>
      <c r="E1888" s="7"/>
      <c r="F1888" s="7"/>
      <c r="G1888" s="136"/>
      <c r="H1888" s="136"/>
    </row>
    <row r="1889" spans="1:8" ht="17.25">
      <c r="A1889" s="66"/>
      <c r="B1889" s="131"/>
      <c r="C1889" s="9" t="s">
        <v>128</v>
      </c>
      <c r="D1889" s="22"/>
      <c r="E1889" s="81" t="s">
        <v>323</v>
      </c>
      <c r="F1889" s="11">
        <v>2.512E-2</v>
      </c>
      <c r="G1889" s="95">
        <f>G1867</f>
        <v>100</v>
      </c>
      <c r="H1889" s="293">
        <f>G1889*F1889</f>
        <v>2.512</v>
      </c>
    </row>
    <row r="1890" spans="1:8">
      <c r="A1890" s="66"/>
      <c r="B1890" s="131"/>
      <c r="C1890" s="9" t="s">
        <v>142</v>
      </c>
      <c r="D1890" s="22"/>
      <c r="E1890" s="10" t="s">
        <v>99</v>
      </c>
      <c r="F1890" s="11">
        <v>1</v>
      </c>
      <c r="G1890" s="95">
        <f>G1868</f>
        <v>350</v>
      </c>
      <c r="H1890" s="293">
        <f>G1890*F1890</f>
        <v>350</v>
      </c>
    </row>
    <row r="1891" spans="1:8">
      <c r="A1891" s="66"/>
      <c r="B1891" s="131"/>
      <c r="C1891" s="23"/>
      <c r="D1891" s="23"/>
      <c r="E1891" s="23"/>
      <c r="F1891" s="23"/>
      <c r="G1891" s="23"/>
      <c r="H1891" s="288"/>
    </row>
    <row r="1892" spans="1:8">
      <c r="A1892" s="66"/>
      <c r="B1892" s="131"/>
      <c r="C1892" s="77"/>
      <c r="D1892" s="26"/>
      <c r="E1892" s="26"/>
      <c r="F1892" s="952" t="s">
        <v>16</v>
      </c>
      <c r="G1892" s="953"/>
      <c r="H1892" s="295">
        <f>SUM(H1889:H1891)</f>
        <v>352.512</v>
      </c>
    </row>
    <row r="1893" spans="1:8">
      <c r="A1893" s="66"/>
      <c r="B1893" s="80" t="s">
        <v>17</v>
      </c>
      <c r="C1893" s="6" t="s">
        <v>18</v>
      </c>
      <c r="D1893" s="7"/>
      <c r="E1893" s="7"/>
      <c r="F1893" s="7"/>
      <c r="G1893" s="7"/>
      <c r="H1893" s="136"/>
    </row>
    <row r="1894" spans="1:8">
      <c r="A1894" s="66"/>
      <c r="B1894" s="131"/>
      <c r="C1894" s="22"/>
      <c r="D1894" s="22"/>
      <c r="E1894" s="22"/>
      <c r="F1894" s="22"/>
      <c r="G1894" s="22"/>
      <c r="H1894" s="287"/>
    </row>
    <row r="1895" spans="1:8">
      <c r="A1895" s="66"/>
      <c r="B1895" s="131"/>
      <c r="C1895" s="23"/>
      <c r="D1895" s="23"/>
      <c r="E1895" s="23"/>
      <c r="F1895" s="23"/>
      <c r="G1895" s="23"/>
      <c r="H1895" s="288"/>
    </row>
    <row r="1896" spans="1:8">
      <c r="A1896" s="66"/>
      <c r="B1896" s="133"/>
      <c r="C1896" s="77"/>
      <c r="D1896" s="26"/>
      <c r="E1896" s="26"/>
      <c r="F1896" s="952" t="s">
        <v>19</v>
      </c>
      <c r="G1896" s="953"/>
      <c r="H1896" s="296"/>
    </row>
    <row r="1897" spans="1:8">
      <c r="A1897" s="66"/>
      <c r="B1897" s="133"/>
      <c r="C1897" s="19"/>
      <c r="D1897" s="19"/>
      <c r="E1897" s="19"/>
      <c r="F1897" s="126"/>
      <c r="G1897" s="331"/>
      <c r="H1897" s="296"/>
    </row>
    <row r="1898" spans="1:8">
      <c r="A1898" s="66"/>
      <c r="B1898" s="82" t="s">
        <v>20</v>
      </c>
      <c r="C1898" s="943" t="s">
        <v>21</v>
      </c>
      <c r="D1898" s="939"/>
      <c r="E1898" s="939"/>
      <c r="F1898" s="939"/>
      <c r="G1898" s="940"/>
      <c r="H1898" s="297">
        <f>H1896+H1892+H1887</f>
        <v>2360.5120000000002</v>
      </c>
    </row>
    <row r="1899" spans="1:8">
      <c r="A1899" s="66"/>
      <c r="B1899" s="82" t="s">
        <v>22</v>
      </c>
      <c r="C1899" s="949" t="s">
        <v>23</v>
      </c>
      <c r="D1899" s="950"/>
      <c r="E1899" s="951"/>
      <c r="F1899" s="28">
        <v>0.05</v>
      </c>
      <c r="G1899" s="29" t="s">
        <v>26</v>
      </c>
      <c r="H1899" s="297">
        <f>H1898*5%</f>
        <v>118.02560000000001</v>
      </c>
    </row>
    <row r="1900" spans="1:8">
      <c r="A1900" s="66"/>
      <c r="B1900" s="82" t="s">
        <v>24</v>
      </c>
      <c r="C1900" s="944" t="s">
        <v>45</v>
      </c>
      <c r="D1900" s="937"/>
      <c r="E1900" s="937"/>
      <c r="F1900" s="937"/>
      <c r="G1900" s="942"/>
      <c r="H1900" s="295">
        <f>H1899+H1898</f>
        <v>2478.5376000000001</v>
      </c>
    </row>
    <row r="1901" spans="1:8">
      <c r="A1901" s="66"/>
      <c r="B1901" s="134"/>
      <c r="C1901" s="315"/>
      <c r="D1901" s="315"/>
      <c r="E1901" s="315"/>
      <c r="F1901" s="315"/>
      <c r="G1901" s="315"/>
      <c r="H1901" s="135"/>
    </row>
    <row r="1902" spans="1:8">
      <c r="A1902" s="67" t="s">
        <v>533</v>
      </c>
      <c r="C1902" s="2" t="s">
        <v>761</v>
      </c>
      <c r="D1902" s="2"/>
      <c r="E1902" s="2"/>
      <c r="F1902" s="2"/>
      <c r="G1902" s="2"/>
      <c r="H1902" s="2"/>
    </row>
    <row r="1903" spans="1:8" ht="31.5">
      <c r="A1903" s="66"/>
      <c r="B1903" s="68" t="s">
        <v>0</v>
      </c>
      <c r="C1903" s="68" t="s">
        <v>1</v>
      </c>
      <c r="D1903" s="68" t="s">
        <v>2</v>
      </c>
      <c r="E1903" s="68" t="s">
        <v>3</v>
      </c>
      <c r="F1903" s="68" t="s">
        <v>4</v>
      </c>
      <c r="G1903" s="69" t="s">
        <v>321</v>
      </c>
      <c r="H1903" s="69" t="s">
        <v>322</v>
      </c>
    </row>
    <row r="1904" spans="1:8">
      <c r="A1904" s="66"/>
      <c r="B1904" s="79" t="s">
        <v>5</v>
      </c>
      <c r="C1904" s="6" t="s">
        <v>6</v>
      </c>
      <c r="D1904" s="7"/>
      <c r="E1904" s="7"/>
      <c r="F1904" s="7"/>
      <c r="G1904" s="7"/>
      <c r="H1904" s="7"/>
    </row>
    <row r="1905" spans="1:8">
      <c r="A1905" s="66"/>
      <c r="B1905" s="131"/>
      <c r="C1905" s="9" t="s">
        <v>7</v>
      </c>
      <c r="D1905" s="10" t="s">
        <v>8</v>
      </c>
      <c r="E1905" s="10" t="s">
        <v>9</v>
      </c>
      <c r="F1905" s="11">
        <v>2.7E-2</v>
      </c>
      <c r="G1905" s="86">
        <f>'BAHAN+UPAH'!$F$65</f>
        <v>85000</v>
      </c>
      <c r="H1905" s="293">
        <f>G1905*F1905</f>
        <v>2295</v>
      </c>
    </row>
    <row r="1906" spans="1:8">
      <c r="A1906" s="66"/>
      <c r="B1906" s="131"/>
      <c r="C1906" s="9" t="s">
        <v>10</v>
      </c>
      <c r="D1906" s="10" t="s">
        <v>25</v>
      </c>
      <c r="E1906" s="10" t="s">
        <v>9</v>
      </c>
      <c r="F1906" s="121">
        <v>2.7000000000000001E-3</v>
      </c>
      <c r="G1906" s="87">
        <f>'BAHAN+UPAH'!$F$70</f>
        <v>140000</v>
      </c>
      <c r="H1906" s="293">
        <f>G1906*F1906</f>
        <v>378</v>
      </c>
    </row>
    <row r="1907" spans="1:8">
      <c r="A1907" s="66"/>
      <c r="B1907" s="131"/>
      <c r="C1907" s="71"/>
      <c r="D1907" s="14"/>
      <c r="E1907" s="14"/>
      <c r="F1907" s="122"/>
      <c r="G1907" s="115"/>
      <c r="H1907" s="294"/>
    </row>
    <row r="1908" spans="1:8">
      <c r="A1908" s="66"/>
      <c r="B1908" s="132"/>
      <c r="C1908" s="123"/>
      <c r="D1908" s="123"/>
      <c r="E1908" s="123"/>
      <c r="F1908" s="952" t="s">
        <v>16</v>
      </c>
      <c r="G1908" s="953"/>
      <c r="H1908" s="295">
        <f>SUM(H1905:H1906)</f>
        <v>2673</v>
      </c>
    </row>
    <row r="1909" spans="1:8">
      <c r="A1909" s="66"/>
      <c r="B1909" s="80" t="s">
        <v>13</v>
      </c>
      <c r="C1909" s="6" t="s">
        <v>14</v>
      </c>
      <c r="D1909" s="7"/>
      <c r="E1909" s="7"/>
      <c r="F1909" s="7"/>
      <c r="G1909" s="277"/>
      <c r="H1909" s="136"/>
    </row>
    <row r="1910" spans="1:8" ht="17.25">
      <c r="A1910" s="66"/>
      <c r="B1910" s="131"/>
      <c r="C1910" s="9" t="s">
        <v>128</v>
      </c>
      <c r="D1910" s="22"/>
      <c r="E1910" s="81" t="s">
        <v>323</v>
      </c>
      <c r="F1910" s="11">
        <v>2.512E-2</v>
      </c>
      <c r="G1910" s="95">
        <f>'BAHAN+UPAH'!$F$12</f>
        <v>100</v>
      </c>
      <c r="H1910" s="293">
        <f>G1910*F1910</f>
        <v>2.512</v>
      </c>
    </row>
    <row r="1911" spans="1:8">
      <c r="A1911" s="66"/>
      <c r="B1911" s="131"/>
      <c r="C1911" s="9" t="s">
        <v>142</v>
      </c>
      <c r="D1911" s="22"/>
      <c r="E1911" s="10" t="s">
        <v>99</v>
      </c>
      <c r="F1911" s="11">
        <v>1</v>
      </c>
      <c r="G1911" s="95">
        <f>G1890</f>
        <v>350</v>
      </c>
      <c r="H1911" s="293">
        <f>G1911*F1911</f>
        <v>350</v>
      </c>
    </row>
    <row r="1912" spans="1:8">
      <c r="A1912" s="66"/>
      <c r="B1912" s="131"/>
      <c r="C1912" s="23"/>
      <c r="D1912" s="23"/>
      <c r="E1912" s="23"/>
      <c r="F1912" s="23"/>
      <c r="G1912" s="23"/>
      <c r="H1912" s="288"/>
    </row>
    <row r="1913" spans="1:8">
      <c r="A1913" s="66"/>
      <c r="B1913" s="131"/>
      <c r="C1913" s="77"/>
      <c r="D1913" s="26"/>
      <c r="E1913" s="26"/>
      <c r="F1913" s="952" t="s">
        <v>16</v>
      </c>
      <c r="G1913" s="953"/>
      <c r="H1913" s="295">
        <f>SUM(H1910:H1912)</f>
        <v>352.512</v>
      </c>
    </row>
    <row r="1914" spans="1:8">
      <c r="A1914" s="66"/>
      <c r="B1914" s="80" t="s">
        <v>17</v>
      </c>
      <c r="C1914" s="6" t="s">
        <v>18</v>
      </c>
      <c r="D1914" s="7"/>
      <c r="E1914" s="7"/>
      <c r="F1914" s="7"/>
      <c r="G1914" s="7"/>
      <c r="H1914" s="136"/>
    </row>
    <row r="1915" spans="1:8">
      <c r="A1915" s="66"/>
      <c r="B1915" s="131"/>
      <c r="C1915" s="22"/>
      <c r="D1915" s="22"/>
      <c r="E1915" s="22"/>
      <c r="F1915" s="22"/>
      <c r="G1915" s="22"/>
      <c r="H1915" s="287"/>
    </row>
    <row r="1916" spans="1:8">
      <c r="A1916" s="66"/>
      <c r="B1916" s="131"/>
      <c r="C1916" s="23"/>
      <c r="D1916" s="23"/>
      <c r="E1916" s="23"/>
      <c r="F1916" s="23"/>
      <c r="G1916" s="23"/>
      <c r="H1916" s="288"/>
    </row>
    <row r="1917" spans="1:8">
      <c r="A1917" s="66"/>
      <c r="B1917" s="133"/>
      <c r="C1917" s="77"/>
      <c r="D1917" s="26"/>
      <c r="E1917" s="26"/>
      <c r="F1917" s="952" t="s">
        <v>19</v>
      </c>
      <c r="G1917" s="953"/>
      <c r="H1917" s="296"/>
    </row>
    <row r="1918" spans="1:8">
      <c r="A1918" s="66"/>
      <c r="B1918" s="133"/>
      <c r="C1918" s="19"/>
      <c r="D1918" s="19"/>
      <c r="E1918" s="19"/>
      <c r="F1918" s="126"/>
      <c r="G1918" s="331"/>
      <c r="H1918" s="296"/>
    </row>
    <row r="1919" spans="1:8">
      <c r="A1919" s="66"/>
      <c r="B1919" s="82" t="s">
        <v>20</v>
      </c>
      <c r="C1919" s="943" t="s">
        <v>21</v>
      </c>
      <c r="D1919" s="939"/>
      <c r="E1919" s="939"/>
      <c r="F1919" s="939"/>
      <c r="G1919" s="940"/>
      <c r="H1919" s="297">
        <f>H1917+H1913+H1908</f>
        <v>3025.5120000000002</v>
      </c>
    </row>
    <row r="1920" spans="1:8">
      <c r="A1920" s="66"/>
      <c r="B1920" s="82" t="s">
        <v>22</v>
      </c>
      <c r="C1920" s="949" t="s">
        <v>23</v>
      </c>
      <c r="D1920" s="950"/>
      <c r="E1920" s="951"/>
      <c r="F1920" s="28">
        <v>0.05</v>
      </c>
      <c r="G1920" s="29" t="s">
        <v>26</v>
      </c>
      <c r="H1920" s="297">
        <f>H1919*5%</f>
        <v>151.27560000000003</v>
      </c>
    </row>
    <row r="1921" spans="1:8">
      <c r="A1921" s="66"/>
      <c r="B1921" s="82" t="s">
        <v>24</v>
      </c>
      <c r="C1921" s="944" t="s">
        <v>45</v>
      </c>
      <c r="D1921" s="937"/>
      <c r="E1921" s="937"/>
      <c r="F1921" s="937"/>
      <c r="G1921" s="942"/>
      <c r="H1921" s="295">
        <f>H1920+H1919</f>
        <v>3176.7876000000001</v>
      </c>
    </row>
    <row r="1922" spans="1:8">
      <c r="A1922" s="66"/>
      <c r="B1922" s="134"/>
      <c r="C1922" s="315"/>
      <c r="D1922" s="315"/>
      <c r="E1922" s="315"/>
      <c r="F1922" s="315"/>
      <c r="G1922" s="315"/>
      <c r="H1922" s="135"/>
    </row>
    <row r="1923" spans="1:8">
      <c r="A1923" s="67" t="s">
        <v>534</v>
      </c>
      <c r="C1923" s="2" t="s">
        <v>132</v>
      </c>
      <c r="D1923" s="2"/>
      <c r="E1923" s="2"/>
      <c r="F1923" s="2"/>
      <c r="G1923" s="2"/>
      <c r="H1923" s="2"/>
    </row>
    <row r="1924" spans="1:8" ht="31.5">
      <c r="A1924" s="66"/>
      <c r="B1924" s="68" t="s">
        <v>0</v>
      </c>
      <c r="C1924" s="68" t="s">
        <v>1</v>
      </c>
      <c r="D1924" s="68" t="s">
        <v>2</v>
      </c>
      <c r="E1924" s="68" t="s">
        <v>3</v>
      </c>
      <c r="F1924" s="68" t="s">
        <v>4</v>
      </c>
      <c r="G1924" s="69" t="s">
        <v>321</v>
      </c>
      <c r="H1924" s="69" t="s">
        <v>322</v>
      </c>
    </row>
    <row r="1925" spans="1:8">
      <c r="A1925" s="66"/>
      <c r="B1925" s="79" t="s">
        <v>5</v>
      </c>
      <c r="C1925" s="6" t="s">
        <v>6</v>
      </c>
      <c r="D1925" s="7"/>
      <c r="E1925" s="7"/>
      <c r="F1925" s="7"/>
      <c r="G1925" s="7"/>
      <c r="H1925" s="7"/>
    </row>
    <row r="1926" spans="1:8">
      <c r="A1926" s="66"/>
      <c r="B1926" s="131"/>
      <c r="C1926" s="113" t="s">
        <v>7</v>
      </c>
      <c r="D1926" s="10" t="s">
        <v>8</v>
      </c>
      <c r="E1926" s="10" t="s">
        <v>9</v>
      </c>
      <c r="F1926" s="11">
        <v>2.4500000000000002</v>
      </c>
      <c r="G1926" s="86">
        <f>'BAHAN+UPAH'!$F$65</f>
        <v>85000</v>
      </c>
      <c r="H1926" s="293">
        <f>G1926*F1926</f>
        <v>208250.00000000003</v>
      </c>
    </row>
    <row r="1927" spans="1:8">
      <c r="A1927" s="66"/>
      <c r="B1927" s="131"/>
      <c r="C1927" s="113" t="s">
        <v>133</v>
      </c>
      <c r="D1927" s="10" t="s">
        <v>29</v>
      </c>
      <c r="E1927" s="10" t="s">
        <v>9</v>
      </c>
      <c r="F1927" s="11">
        <v>0.96</v>
      </c>
      <c r="G1927" s="95" t="e">
        <f>'BAHAN+UPAH'!#REF!</f>
        <v>#REF!</v>
      </c>
      <c r="H1927" s="293" t="e">
        <f>G1927*F1927</f>
        <v>#REF!</v>
      </c>
    </row>
    <row r="1928" spans="1:8">
      <c r="A1928" s="66"/>
      <c r="B1928" s="131"/>
      <c r="C1928" s="113" t="s">
        <v>10</v>
      </c>
      <c r="D1928" s="10" t="s">
        <v>25</v>
      </c>
      <c r="E1928" s="10" t="s">
        <v>9</v>
      </c>
      <c r="F1928" s="11">
        <v>0.14000000000000001</v>
      </c>
      <c r="G1928" s="87">
        <f>'BAHAN+UPAH'!$F$70</f>
        <v>140000</v>
      </c>
      <c r="H1928" s="293">
        <f>G1928*F1928</f>
        <v>19600.000000000004</v>
      </c>
    </row>
    <row r="1929" spans="1:8">
      <c r="A1929" s="66"/>
      <c r="B1929" s="131"/>
      <c r="C1929" s="114"/>
      <c r="D1929" s="14"/>
      <c r="E1929" s="14"/>
      <c r="F1929" s="15"/>
      <c r="G1929" s="115"/>
      <c r="H1929" s="294"/>
    </row>
    <row r="1930" spans="1:8">
      <c r="A1930" s="66"/>
      <c r="B1930" s="131"/>
      <c r="C1930" s="26"/>
      <c r="D1930" s="26"/>
      <c r="E1930" s="26"/>
      <c r="F1930" s="952" t="s">
        <v>12</v>
      </c>
      <c r="G1930" s="953"/>
      <c r="H1930" s="295" t="e">
        <f>SUM(H1926:H1928)</f>
        <v>#REF!</v>
      </c>
    </row>
    <row r="1931" spans="1:8">
      <c r="A1931" s="66"/>
      <c r="B1931" s="80" t="s">
        <v>13</v>
      </c>
      <c r="C1931" s="6" t="s">
        <v>14</v>
      </c>
      <c r="D1931" s="7"/>
      <c r="E1931" s="7"/>
      <c r="F1931" s="7"/>
      <c r="G1931" s="7"/>
      <c r="H1931" s="136"/>
    </row>
    <row r="1932" spans="1:8">
      <c r="A1932" s="66"/>
      <c r="B1932" s="131"/>
      <c r="C1932" s="113" t="s">
        <v>134</v>
      </c>
      <c r="D1932" s="22"/>
      <c r="E1932" s="10" t="s">
        <v>135</v>
      </c>
      <c r="F1932" s="116">
        <v>5</v>
      </c>
      <c r="G1932" s="13" t="e">
        <f>'BAHAN+UPAH'!#REF!</f>
        <v>#REF!</v>
      </c>
      <c r="H1932" s="293" t="e">
        <f>G1932*F1932</f>
        <v>#REF!</v>
      </c>
    </row>
    <row r="1933" spans="1:8">
      <c r="A1933" s="66"/>
      <c r="B1933" s="131"/>
      <c r="C1933" s="113"/>
      <c r="D1933" s="22"/>
      <c r="E1933" s="10"/>
      <c r="F1933" s="116"/>
      <c r="G1933" s="12"/>
      <c r="H1933" s="293"/>
    </row>
    <row r="1934" spans="1:8">
      <c r="A1934" s="66"/>
      <c r="B1934" s="131"/>
      <c r="C1934" s="117"/>
      <c r="D1934" s="23"/>
      <c r="E1934" s="14"/>
      <c r="F1934" s="118"/>
      <c r="G1934" s="16"/>
      <c r="H1934" s="294"/>
    </row>
    <row r="1935" spans="1:8">
      <c r="A1935" s="66"/>
      <c r="B1935" s="131"/>
      <c r="C1935" s="26"/>
      <c r="D1935" s="26"/>
      <c r="E1935" s="26"/>
      <c r="F1935" s="952" t="s">
        <v>16</v>
      </c>
      <c r="G1935" s="953"/>
      <c r="H1935" s="295" t="e">
        <f>SUM(H1932:H1934)</f>
        <v>#REF!</v>
      </c>
    </row>
    <row r="1936" spans="1:8">
      <c r="A1936" s="66"/>
      <c r="B1936" s="80" t="s">
        <v>17</v>
      </c>
      <c r="C1936" s="6" t="s">
        <v>18</v>
      </c>
      <c r="D1936" s="7"/>
      <c r="E1936" s="108"/>
      <c r="F1936" s="7"/>
      <c r="G1936" s="7"/>
      <c r="H1936" s="136"/>
    </row>
    <row r="1937" spans="1:8">
      <c r="A1937" s="66"/>
      <c r="B1937" s="80"/>
      <c r="C1937" s="9" t="s">
        <v>136</v>
      </c>
      <c r="D1937" s="22"/>
      <c r="E1937" s="8" t="s">
        <v>137</v>
      </c>
      <c r="F1937" s="8">
        <v>1.5</v>
      </c>
      <c r="G1937" s="298">
        <v>40000</v>
      </c>
      <c r="H1937" s="293">
        <f>G1937*F1937</f>
        <v>60000</v>
      </c>
    </row>
    <row r="1938" spans="1:8">
      <c r="A1938" s="66"/>
      <c r="B1938" s="80"/>
      <c r="C1938" s="9" t="s">
        <v>138</v>
      </c>
      <c r="D1938" s="22"/>
      <c r="E1938" s="8" t="s">
        <v>137</v>
      </c>
      <c r="F1938" s="8">
        <v>1.5</v>
      </c>
      <c r="G1938" s="298">
        <v>15000</v>
      </c>
      <c r="H1938" s="293">
        <f>G1938*F1938</f>
        <v>22500</v>
      </c>
    </row>
    <row r="1939" spans="1:8">
      <c r="A1939" s="66"/>
      <c r="B1939" s="131"/>
      <c r="C1939" s="23"/>
      <c r="D1939" s="23"/>
      <c r="E1939" s="23"/>
      <c r="F1939" s="23"/>
      <c r="G1939" s="23"/>
      <c r="H1939" s="288"/>
    </row>
    <row r="1940" spans="1:8">
      <c r="A1940" s="66"/>
      <c r="B1940" s="131"/>
      <c r="C1940" s="26"/>
      <c r="D1940" s="26"/>
      <c r="E1940" s="26"/>
      <c r="F1940" s="952" t="s">
        <v>19</v>
      </c>
      <c r="G1940" s="953"/>
      <c r="H1940" s="296"/>
    </row>
    <row r="1941" spans="1:8">
      <c r="A1941" s="66"/>
      <c r="B1941" s="133"/>
      <c r="C1941" s="18"/>
      <c r="D1941" s="19"/>
      <c r="E1941" s="19"/>
      <c r="F1941" s="19"/>
      <c r="G1941" s="19"/>
      <c r="H1941" s="299"/>
    </row>
    <row r="1942" spans="1:8">
      <c r="A1942" s="66"/>
      <c r="B1942" s="82" t="s">
        <v>20</v>
      </c>
      <c r="C1942" s="943" t="s">
        <v>21</v>
      </c>
      <c r="D1942" s="939"/>
      <c r="E1942" s="939"/>
      <c r="F1942" s="939"/>
      <c r="G1942" s="940"/>
      <c r="H1942" s="297" t="e">
        <f>H1940+H1935+H1930</f>
        <v>#REF!</v>
      </c>
    </row>
    <row r="1943" spans="1:8">
      <c r="A1943" s="66"/>
      <c r="B1943" s="82" t="s">
        <v>22</v>
      </c>
      <c r="C1943" s="949" t="s">
        <v>23</v>
      </c>
      <c r="D1943" s="950"/>
      <c r="E1943" s="951"/>
      <c r="F1943" s="28">
        <v>0.05</v>
      </c>
      <c r="G1943" s="29" t="s">
        <v>26</v>
      </c>
      <c r="H1943" s="297" t="e">
        <f>H1942*5%</f>
        <v>#REF!</v>
      </c>
    </row>
    <row r="1944" spans="1:8">
      <c r="A1944" s="66"/>
      <c r="B1944" s="82" t="s">
        <v>24</v>
      </c>
      <c r="C1944" s="943" t="s">
        <v>45</v>
      </c>
      <c r="D1944" s="939"/>
      <c r="E1944" s="939"/>
      <c r="F1944" s="939"/>
      <c r="G1944" s="940"/>
      <c r="H1944" s="295" t="e">
        <f>H1943+H1942</f>
        <v>#REF!</v>
      </c>
    </row>
    <row r="1945" spans="1:8">
      <c r="A1945" s="66"/>
    </row>
    <row r="1946" spans="1:8">
      <c r="A1946" s="67" t="s">
        <v>535</v>
      </c>
      <c r="C1946" s="2" t="s">
        <v>139</v>
      </c>
      <c r="D1946" s="2"/>
      <c r="E1946" s="2"/>
      <c r="F1946" s="2"/>
      <c r="G1946" s="2"/>
      <c r="H1946" s="2"/>
    </row>
    <row r="1947" spans="1:8" ht="31.5">
      <c r="A1947" s="66"/>
      <c r="B1947" s="68" t="s">
        <v>0</v>
      </c>
      <c r="C1947" s="68" t="s">
        <v>1</v>
      </c>
      <c r="D1947" s="68" t="s">
        <v>2</v>
      </c>
      <c r="E1947" s="68" t="s">
        <v>3</v>
      </c>
      <c r="F1947" s="68" t="s">
        <v>4</v>
      </c>
      <c r="G1947" s="69" t="s">
        <v>321</v>
      </c>
      <c r="H1947" s="69" t="s">
        <v>322</v>
      </c>
    </row>
    <row r="1948" spans="1:8">
      <c r="A1948" s="66"/>
      <c r="B1948" s="79" t="s">
        <v>5</v>
      </c>
      <c r="C1948" s="6" t="s">
        <v>6</v>
      </c>
      <c r="D1948" s="7"/>
      <c r="E1948" s="7"/>
      <c r="F1948" s="7"/>
      <c r="G1948" s="136"/>
      <c r="H1948" s="7"/>
    </row>
    <row r="1949" spans="1:8">
      <c r="A1949" s="66"/>
      <c r="B1949" s="131"/>
      <c r="C1949" s="113" t="s">
        <v>7</v>
      </c>
      <c r="D1949" s="10" t="s">
        <v>8</v>
      </c>
      <c r="E1949" s="10" t="s">
        <v>9</v>
      </c>
      <c r="F1949" s="11">
        <v>1.8</v>
      </c>
      <c r="G1949" s="86">
        <f>'BAHAN+UPAH'!$F$65</f>
        <v>85000</v>
      </c>
      <c r="H1949" s="70">
        <f>G1949*F1949</f>
        <v>153000</v>
      </c>
    </row>
    <row r="1950" spans="1:8">
      <c r="A1950" s="66"/>
      <c r="B1950" s="131"/>
      <c r="C1950" s="113" t="s">
        <v>133</v>
      </c>
      <c r="D1950" s="10" t="s">
        <v>29</v>
      </c>
      <c r="E1950" s="10" t="s">
        <v>9</v>
      </c>
      <c r="F1950" s="11">
        <v>0.45</v>
      </c>
      <c r="G1950" s="95" t="e">
        <f>'BAHAN+UPAH'!#REF!</f>
        <v>#REF!</v>
      </c>
      <c r="H1950" s="293" t="e">
        <f>G1950*F1950</f>
        <v>#REF!</v>
      </c>
    </row>
    <row r="1951" spans="1:8">
      <c r="A1951" s="66"/>
      <c r="B1951" s="131"/>
      <c r="C1951" s="113" t="s">
        <v>10</v>
      </c>
      <c r="D1951" s="10" t="s">
        <v>25</v>
      </c>
      <c r="E1951" s="10" t="s">
        <v>9</v>
      </c>
      <c r="F1951" s="11">
        <v>0.08</v>
      </c>
      <c r="G1951" s="87">
        <f>'BAHAN+UPAH'!$F$70</f>
        <v>140000</v>
      </c>
      <c r="H1951" s="293">
        <f>G1951*F1951</f>
        <v>11200</v>
      </c>
    </row>
    <row r="1952" spans="1:8">
      <c r="A1952" s="66"/>
      <c r="B1952" s="131"/>
      <c r="C1952" s="114"/>
      <c r="D1952" s="14"/>
      <c r="E1952" s="14"/>
      <c r="F1952" s="15"/>
      <c r="G1952" s="138"/>
      <c r="H1952" s="294"/>
    </row>
    <row r="1953" spans="1:8">
      <c r="A1953" s="66"/>
      <c r="B1953" s="131"/>
      <c r="C1953" s="26"/>
      <c r="D1953" s="26"/>
      <c r="E1953" s="26"/>
      <c r="F1953" s="952" t="s">
        <v>12</v>
      </c>
      <c r="G1953" s="953"/>
      <c r="H1953" s="295" t="e">
        <f>SUM(H1949:H1951)</f>
        <v>#REF!</v>
      </c>
    </row>
    <row r="1954" spans="1:8">
      <c r="A1954" s="66"/>
      <c r="B1954" s="80" t="s">
        <v>13</v>
      </c>
      <c r="C1954" s="6" t="s">
        <v>14</v>
      </c>
      <c r="D1954" s="7"/>
      <c r="E1954" s="7"/>
      <c r="F1954" s="7"/>
      <c r="G1954" s="7"/>
      <c r="H1954" s="136"/>
    </row>
    <row r="1955" spans="1:8">
      <c r="A1955" s="66"/>
      <c r="B1955" s="131"/>
      <c r="C1955" s="113" t="s">
        <v>140</v>
      </c>
      <c r="D1955" s="22"/>
      <c r="E1955" s="10" t="s">
        <v>62</v>
      </c>
      <c r="F1955" s="116">
        <v>46.2</v>
      </c>
      <c r="G1955" s="13">
        <v>12500</v>
      </c>
      <c r="H1955" s="293">
        <f>G1955*F1955</f>
        <v>577500</v>
      </c>
    </row>
    <row r="1956" spans="1:8">
      <c r="A1956" s="66"/>
      <c r="B1956" s="131"/>
      <c r="C1956" s="113"/>
      <c r="D1956" s="22"/>
      <c r="E1956" s="10"/>
      <c r="F1956" s="116"/>
      <c r="G1956" s="12"/>
      <c r="H1956" s="293"/>
    </row>
    <row r="1957" spans="1:8">
      <c r="A1957" s="66"/>
      <c r="B1957" s="131"/>
      <c r="C1957" s="117"/>
      <c r="D1957" s="23"/>
      <c r="E1957" s="14"/>
      <c r="F1957" s="118"/>
      <c r="G1957" s="16"/>
      <c r="H1957" s="294"/>
    </row>
    <row r="1958" spans="1:8">
      <c r="A1958" s="66"/>
      <c r="B1958" s="131"/>
      <c r="C1958" s="26"/>
      <c r="D1958" s="26"/>
      <c r="E1958" s="26"/>
      <c r="F1958" s="952" t="s">
        <v>16</v>
      </c>
      <c r="G1958" s="953"/>
      <c r="H1958" s="295">
        <f>SUM(H1955:H1957)</f>
        <v>577500</v>
      </c>
    </row>
    <row r="1959" spans="1:8">
      <c r="A1959" s="66"/>
      <c r="B1959" s="80" t="s">
        <v>17</v>
      </c>
      <c r="C1959" s="6" t="s">
        <v>18</v>
      </c>
      <c r="D1959" s="7"/>
      <c r="E1959" s="7"/>
      <c r="F1959" s="7"/>
      <c r="G1959" s="7"/>
      <c r="H1959" s="136"/>
    </row>
    <row r="1960" spans="1:8">
      <c r="A1960" s="66"/>
      <c r="B1960" s="80"/>
      <c r="C1960" s="9" t="s">
        <v>136</v>
      </c>
      <c r="D1960" s="22"/>
      <c r="E1960" s="8" t="s">
        <v>137</v>
      </c>
      <c r="F1960" s="8">
        <v>0.05</v>
      </c>
      <c r="G1960" s="298">
        <v>40000</v>
      </c>
      <c r="H1960" s="293">
        <f>G1960*F1960</f>
        <v>2000</v>
      </c>
    </row>
    <row r="1961" spans="1:8">
      <c r="A1961" s="66"/>
      <c r="B1961" s="80"/>
      <c r="C1961" s="9" t="s">
        <v>138</v>
      </c>
      <c r="D1961" s="22"/>
      <c r="E1961" s="8" t="s">
        <v>137</v>
      </c>
      <c r="F1961" s="8">
        <v>0.05</v>
      </c>
      <c r="G1961" s="298">
        <v>15000</v>
      </c>
      <c r="H1961" s="293">
        <f>G1961*F1961</f>
        <v>750</v>
      </c>
    </row>
    <row r="1962" spans="1:8">
      <c r="A1962" s="66"/>
      <c r="B1962" s="131"/>
      <c r="C1962" s="23"/>
      <c r="D1962" s="23"/>
      <c r="E1962" s="25"/>
      <c r="F1962" s="23"/>
      <c r="G1962" s="23"/>
      <c r="H1962" s="288"/>
    </row>
    <row r="1963" spans="1:8">
      <c r="A1963" s="66"/>
      <c r="B1963" s="131"/>
      <c r="C1963" s="26"/>
      <c r="D1963" s="26"/>
      <c r="E1963" s="26"/>
      <c r="F1963" s="952" t="s">
        <v>19</v>
      </c>
      <c r="G1963" s="953"/>
      <c r="H1963" s="296"/>
    </row>
    <row r="1964" spans="1:8">
      <c r="A1964" s="66"/>
      <c r="B1964" s="133"/>
      <c r="C1964" s="18"/>
      <c r="D1964" s="19"/>
      <c r="E1964" s="19"/>
      <c r="F1964" s="19"/>
      <c r="G1964" s="19"/>
      <c r="H1964" s="299"/>
    </row>
    <row r="1965" spans="1:8">
      <c r="A1965" s="66"/>
      <c r="B1965" s="82" t="s">
        <v>20</v>
      </c>
      <c r="C1965" s="943" t="s">
        <v>21</v>
      </c>
      <c r="D1965" s="939"/>
      <c r="E1965" s="939"/>
      <c r="F1965" s="939"/>
      <c r="G1965" s="940"/>
      <c r="H1965" s="297" t="e">
        <f>H1963+H1958+H1953</f>
        <v>#REF!</v>
      </c>
    </row>
    <row r="1966" spans="1:8">
      <c r="A1966" s="66"/>
      <c r="B1966" s="82" t="s">
        <v>22</v>
      </c>
      <c r="C1966" s="949" t="s">
        <v>23</v>
      </c>
      <c r="D1966" s="950"/>
      <c r="E1966" s="951"/>
      <c r="F1966" s="28">
        <v>0.05</v>
      </c>
      <c r="G1966" s="29" t="s">
        <v>26</v>
      </c>
      <c r="H1966" s="297" t="e">
        <f>H1965*5%</f>
        <v>#REF!</v>
      </c>
    </row>
    <row r="1967" spans="1:8">
      <c r="A1967" s="66"/>
      <c r="B1967" s="82" t="s">
        <v>24</v>
      </c>
      <c r="C1967" s="944" t="s">
        <v>45</v>
      </c>
      <c r="D1967" s="937"/>
      <c r="E1967" s="937"/>
      <c r="F1967" s="937"/>
      <c r="G1967" s="942"/>
      <c r="H1967" s="295" t="e">
        <f>H1966+H1965</f>
        <v>#REF!</v>
      </c>
    </row>
    <row r="1968" spans="1:8">
      <c r="A1968" s="66"/>
    </row>
    <row r="1969" spans="1:8">
      <c r="A1969" s="67" t="s">
        <v>536</v>
      </c>
      <c r="C1969" s="2" t="s">
        <v>141</v>
      </c>
      <c r="D1969" s="2"/>
      <c r="E1969" s="2"/>
      <c r="F1969" s="2"/>
      <c r="G1969" s="2"/>
      <c r="H1969" s="2"/>
    </row>
    <row r="1970" spans="1:8" ht="31.5">
      <c r="A1970" s="66"/>
      <c r="B1970" s="68" t="s">
        <v>0</v>
      </c>
      <c r="C1970" s="68" t="s">
        <v>1</v>
      </c>
      <c r="D1970" s="68" t="s">
        <v>2</v>
      </c>
      <c r="E1970" s="68" t="s">
        <v>3</v>
      </c>
      <c r="F1970" s="68" t="s">
        <v>4</v>
      </c>
      <c r="G1970" s="69" t="s">
        <v>321</v>
      </c>
      <c r="H1970" s="69" t="s">
        <v>322</v>
      </c>
    </row>
    <row r="1971" spans="1:8">
      <c r="A1971" s="66"/>
      <c r="B1971" s="79" t="s">
        <v>5</v>
      </c>
      <c r="C1971" s="6" t="s">
        <v>6</v>
      </c>
      <c r="D1971" s="7"/>
      <c r="E1971" s="7"/>
      <c r="F1971" s="7"/>
      <c r="G1971" s="7"/>
      <c r="H1971" s="7"/>
    </row>
    <row r="1972" spans="1:8">
      <c r="A1972" s="66"/>
      <c r="B1972" s="131"/>
      <c r="C1972" s="113" t="s">
        <v>7</v>
      </c>
      <c r="D1972" s="10" t="s">
        <v>8</v>
      </c>
      <c r="E1972" s="10" t="s">
        <v>9</v>
      </c>
      <c r="F1972" s="11">
        <v>1.8</v>
      </c>
      <c r="G1972" s="86">
        <f>'BAHAN+UPAH'!$F$65</f>
        <v>85000</v>
      </c>
      <c r="H1972" s="70">
        <f>G1972*F1972</f>
        <v>153000</v>
      </c>
    </row>
    <row r="1973" spans="1:8">
      <c r="A1973" s="66"/>
      <c r="B1973" s="131"/>
      <c r="C1973" s="113" t="s">
        <v>133</v>
      </c>
      <c r="D1973" s="10" t="s">
        <v>29</v>
      </c>
      <c r="E1973" s="10" t="s">
        <v>9</v>
      </c>
      <c r="F1973" s="11">
        <v>0.45</v>
      </c>
      <c r="G1973" s="95" t="e">
        <f>'BAHAN+UPAH'!#REF!</f>
        <v>#REF!</v>
      </c>
      <c r="H1973" s="70" t="e">
        <f>G1973*F1973</f>
        <v>#REF!</v>
      </c>
    </row>
    <row r="1974" spans="1:8">
      <c r="A1974" s="66"/>
      <c r="B1974" s="131"/>
      <c r="C1974" s="113" t="s">
        <v>10</v>
      </c>
      <c r="D1974" s="10" t="s">
        <v>25</v>
      </c>
      <c r="E1974" s="10" t="s">
        <v>9</v>
      </c>
      <c r="F1974" s="11">
        <v>0.08</v>
      </c>
      <c r="G1974" s="87">
        <f>'BAHAN+UPAH'!$F$70</f>
        <v>140000</v>
      </c>
      <c r="H1974" s="70">
        <f>G1974*F1974</f>
        <v>11200</v>
      </c>
    </row>
    <row r="1975" spans="1:8">
      <c r="A1975" s="66"/>
      <c r="B1975" s="131"/>
      <c r="C1975" s="114"/>
      <c r="D1975" s="14"/>
      <c r="E1975" s="14"/>
      <c r="F1975" s="15"/>
      <c r="G1975" s="115"/>
      <c r="H1975" s="72"/>
    </row>
    <row r="1976" spans="1:8">
      <c r="A1976" s="66"/>
      <c r="B1976" s="131"/>
      <c r="C1976" s="26"/>
      <c r="D1976" s="26"/>
      <c r="E1976" s="26"/>
      <c r="F1976" s="952" t="s">
        <v>12</v>
      </c>
      <c r="G1976" s="953"/>
      <c r="H1976" s="73" t="e">
        <f>SUM(H1972:H1974)</f>
        <v>#REF!</v>
      </c>
    </row>
    <row r="1977" spans="1:8">
      <c r="A1977" s="66"/>
      <c r="B1977" s="80" t="s">
        <v>13</v>
      </c>
      <c r="C1977" s="6" t="s">
        <v>14</v>
      </c>
      <c r="D1977" s="7"/>
      <c r="E1977" s="7"/>
      <c r="F1977" s="7"/>
      <c r="G1977" s="7"/>
      <c r="H1977" s="7"/>
    </row>
    <row r="1978" spans="1:8">
      <c r="A1978" s="66"/>
      <c r="B1978" s="131"/>
      <c r="C1978" s="113" t="s">
        <v>140</v>
      </c>
      <c r="D1978" s="22"/>
      <c r="E1978" s="10" t="s">
        <v>62</v>
      </c>
      <c r="F1978" s="116">
        <v>35.369999999999997</v>
      </c>
      <c r="G1978" s="13">
        <v>12500</v>
      </c>
      <c r="H1978" s="70">
        <f>G1978*F1978</f>
        <v>442124.99999999994</v>
      </c>
    </row>
    <row r="1979" spans="1:8">
      <c r="A1979" s="66"/>
      <c r="B1979" s="131"/>
      <c r="C1979" s="113"/>
      <c r="D1979" s="22"/>
      <c r="E1979" s="10"/>
      <c r="F1979" s="116"/>
      <c r="G1979" s="12"/>
      <c r="H1979" s="70"/>
    </row>
    <row r="1980" spans="1:8">
      <c r="A1980" s="66"/>
      <c r="B1980" s="131"/>
      <c r="C1980" s="117"/>
      <c r="D1980" s="23"/>
      <c r="E1980" s="14"/>
      <c r="F1980" s="118"/>
      <c r="G1980" s="16"/>
      <c r="H1980" s="72"/>
    </row>
    <row r="1981" spans="1:8">
      <c r="A1981" s="66"/>
      <c r="B1981" s="131"/>
      <c r="C1981" s="26"/>
      <c r="D1981" s="26"/>
      <c r="E1981" s="26"/>
      <c r="F1981" s="952" t="s">
        <v>16</v>
      </c>
      <c r="G1981" s="953"/>
      <c r="H1981" s="73">
        <f>SUM(H1978:H1980)</f>
        <v>442124.99999999994</v>
      </c>
    </row>
    <row r="1982" spans="1:8">
      <c r="A1982" s="66"/>
      <c r="B1982" s="80" t="s">
        <v>17</v>
      </c>
      <c r="C1982" s="6" t="s">
        <v>18</v>
      </c>
      <c r="D1982" s="7"/>
      <c r="E1982" s="7"/>
      <c r="F1982" s="7"/>
      <c r="G1982" s="7"/>
      <c r="H1982" s="7"/>
    </row>
    <row r="1983" spans="1:8">
      <c r="A1983" s="66"/>
      <c r="B1983" s="80"/>
      <c r="C1983" s="9" t="s">
        <v>136</v>
      </c>
      <c r="D1983" s="22"/>
      <c r="E1983" s="8" t="s">
        <v>137</v>
      </c>
      <c r="F1983" s="8">
        <v>0.05</v>
      </c>
      <c r="G1983" s="298">
        <v>40000</v>
      </c>
      <c r="H1983" s="70">
        <f>G1983*F1983</f>
        <v>2000</v>
      </c>
    </row>
    <row r="1984" spans="1:8">
      <c r="A1984" s="66"/>
      <c r="B1984" s="80"/>
      <c r="C1984" s="9" t="s">
        <v>138</v>
      </c>
      <c r="D1984" s="22"/>
      <c r="E1984" s="8" t="s">
        <v>137</v>
      </c>
      <c r="F1984" s="8">
        <v>0.05</v>
      </c>
      <c r="G1984" s="298">
        <v>15000</v>
      </c>
      <c r="H1984" s="70">
        <f>G1984*F1984</f>
        <v>750</v>
      </c>
    </row>
    <row r="1985" spans="1:8">
      <c r="A1985" s="66"/>
      <c r="B1985" s="131"/>
      <c r="C1985" s="23"/>
      <c r="D1985" s="23"/>
      <c r="E1985" s="23"/>
      <c r="F1985" s="23"/>
      <c r="G1985" s="23"/>
      <c r="H1985" s="23"/>
    </row>
    <row r="1986" spans="1:8">
      <c r="A1986" s="66"/>
      <c r="B1986" s="131"/>
      <c r="C1986" s="26"/>
      <c r="D1986" s="26"/>
      <c r="E1986" s="26"/>
      <c r="F1986" s="952" t="s">
        <v>19</v>
      </c>
      <c r="G1986" s="953"/>
      <c r="H1986" s="26"/>
    </row>
    <row r="1987" spans="1:8">
      <c r="A1987" s="66"/>
      <c r="B1987" s="133"/>
      <c r="C1987" s="18"/>
      <c r="D1987" s="19"/>
      <c r="E1987" s="19"/>
      <c r="F1987" s="19"/>
      <c r="G1987" s="19"/>
      <c r="H1987" s="137"/>
    </row>
    <row r="1988" spans="1:8">
      <c r="A1988" s="66"/>
      <c r="B1988" s="82" t="s">
        <v>20</v>
      </c>
      <c r="C1988" s="943" t="s">
        <v>21</v>
      </c>
      <c r="D1988" s="939"/>
      <c r="E1988" s="939"/>
      <c r="F1988" s="939"/>
      <c r="G1988" s="940"/>
      <c r="H1988" s="78" t="e">
        <f>H1986+H1981+H1976</f>
        <v>#REF!</v>
      </c>
    </row>
    <row r="1989" spans="1:8">
      <c r="A1989" s="66"/>
      <c r="B1989" s="82" t="s">
        <v>22</v>
      </c>
      <c r="C1989" s="949" t="s">
        <v>23</v>
      </c>
      <c r="D1989" s="950"/>
      <c r="E1989" s="951"/>
      <c r="F1989" s="28">
        <v>0.05</v>
      </c>
      <c r="G1989" s="29" t="s">
        <v>26</v>
      </c>
      <c r="H1989" s="78" t="e">
        <f>H1988*5%</f>
        <v>#REF!</v>
      </c>
    </row>
    <row r="1990" spans="1:8">
      <c r="A1990" s="66"/>
      <c r="B1990" s="82" t="s">
        <v>24</v>
      </c>
      <c r="C1990" s="944" t="s">
        <v>45</v>
      </c>
      <c r="D1990" s="937"/>
      <c r="E1990" s="937"/>
      <c r="F1990" s="937"/>
      <c r="G1990" s="942"/>
      <c r="H1990" s="73" t="e">
        <f>H1989+H1988</f>
        <v>#REF!</v>
      </c>
    </row>
    <row r="1991" spans="1:8">
      <c r="A1991" s="66"/>
      <c r="H1991" s="300"/>
    </row>
    <row r="1992" spans="1:8">
      <c r="A1992" s="67" t="s">
        <v>537</v>
      </c>
      <c r="C1992" s="2" t="s">
        <v>525</v>
      </c>
      <c r="D1992" s="2"/>
      <c r="E1992" s="2"/>
      <c r="F1992" s="2"/>
      <c r="G1992" s="2"/>
      <c r="H1992" s="2"/>
    </row>
    <row r="1993" spans="1:8" ht="31.5">
      <c r="A1993" s="66"/>
      <c r="B1993" s="68" t="s">
        <v>0</v>
      </c>
      <c r="C1993" s="68" t="s">
        <v>1</v>
      </c>
      <c r="D1993" s="68" t="s">
        <v>2</v>
      </c>
      <c r="E1993" s="68" t="s">
        <v>3</v>
      </c>
      <c r="F1993" s="68" t="s">
        <v>4</v>
      </c>
      <c r="G1993" s="69" t="s">
        <v>321</v>
      </c>
      <c r="H1993" s="69" t="s">
        <v>322</v>
      </c>
    </row>
    <row r="1994" spans="1:8">
      <c r="A1994" s="66"/>
      <c r="B1994" s="139" t="s">
        <v>5</v>
      </c>
      <c r="C1994" s="140" t="s">
        <v>6</v>
      </c>
      <c r="D1994" s="7"/>
      <c r="E1994" s="7"/>
      <c r="F1994" s="7"/>
      <c r="G1994" s="7"/>
      <c r="H1994" s="7"/>
    </row>
    <row r="1995" spans="1:8">
      <c r="A1995" s="66"/>
      <c r="B1995" s="141"/>
      <c r="C1995" s="128" t="s">
        <v>7</v>
      </c>
      <c r="D1995" s="10" t="s">
        <v>8</v>
      </c>
      <c r="E1995" s="10" t="s">
        <v>9</v>
      </c>
      <c r="F1995" s="11">
        <v>0.14399999999999999</v>
      </c>
      <c r="G1995" s="86">
        <f>'BAHAN+UPAH'!$F$65</f>
        <v>85000</v>
      </c>
      <c r="H1995" s="293">
        <f>G1995*F1995</f>
        <v>12239.999999999998</v>
      </c>
    </row>
    <row r="1996" spans="1:8">
      <c r="A1996" s="66"/>
      <c r="B1996" s="141"/>
      <c r="C1996" s="128" t="s">
        <v>133</v>
      </c>
      <c r="D1996" s="10" t="s">
        <v>29</v>
      </c>
      <c r="E1996" s="10" t="s">
        <v>9</v>
      </c>
      <c r="F1996" s="11">
        <v>0.24</v>
      </c>
      <c r="G1996" s="95" t="e">
        <f>'BAHAN+UPAH'!#REF!</f>
        <v>#REF!</v>
      </c>
      <c r="H1996" s="293" t="e">
        <f>G1996*F1996</f>
        <v>#REF!</v>
      </c>
    </row>
    <row r="1997" spans="1:8">
      <c r="A1997" s="66"/>
      <c r="B1997" s="141"/>
      <c r="C1997" s="128" t="s">
        <v>212</v>
      </c>
      <c r="D1997" s="10" t="s">
        <v>31</v>
      </c>
      <c r="E1997" s="10" t="s">
        <v>9</v>
      </c>
      <c r="F1997" s="11">
        <v>2.4E-2</v>
      </c>
      <c r="G1997" s="86" t="e">
        <f>'BAHAN+UPAH'!#REF!</f>
        <v>#REF!</v>
      </c>
      <c r="H1997" s="293" t="e">
        <f>G1997*F1997</f>
        <v>#REF!</v>
      </c>
    </row>
    <row r="1998" spans="1:8">
      <c r="A1998" s="66"/>
      <c r="B1998" s="141"/>
      <c r="C1998" s="128" t="s">
        <v>10</v>
      </c>
      <c r="D1998" s="10" t="s">
        <v>11</v>
      </c>
      <c r="E1998" s="10" t="s">
        <v>9</v>
      </c>
      <c r="F1998" s="11">
        <v>7.1999999999999998E-3</v>
      </c>
      <c r="G1998" s="87">
        <f>'BAHAN+UPAH'!$F$70</f>
        <v>140000</v>
      </c>
      <c r="H1998" s="293">
        <f>G1998*F1998</f>
        <v>1008</v>
      </c>
    </row>
    <row r="1999" spans="1:8">
      <c r="A1999" s="66"/>
      <c r="B1999" s="142"/>
      <c r="C1999" s="123"/>
      <c r="D1999" s="123"/>
      <c r="E1999" s="123"/>
      <c r="F1999" s="945" t="s">
        <v>16</v>
      </c>
      <c r="G1999" s="946"/>
      <c r="H1999" s="295" t="e">
        <f>SUM(H1995:H1998)</f>
        <v>#REF!</v>
      </c>
    </row>
    <row r="2000" spans="1:8">
      <c r="A2000" s="66"/>
      <c r="B2000" s="143" t="s">
        <v>13</v>
      </c>
      <c r="C2000" s="127" t="s">
        <v>14</v>
      </c>
      <c r="D2000" s="7"/>
      <c r="E2000" s="7"/>
      <c r="F2000" s="7"/>
      <c r="G2000" s="319"/>
      <c r="H2000" s="136"/>
    </row>
    <row r="2001" spans="1:8">
      <c r="A2001" s="66"/>
      <c r="B2001" s="143"/>
      <c r="C2001" s="128" t="s">
        <v>213</v>
      </c>
      <c r="D2001" s="22"/>
      <c r="E2001" s="8" t="s">
        <v>47</v>
      </c>
      <c r="F2001" s="144">
        <f>F2007*0.3*0.4</f>
        <v>0.96</v>
      </c>
      <c r="G2001" s="76" t="e">
        <f>'DEVISI 2'!#REF!</f>
        <v>#REF!</v>
      </c>
      <c r="H2001" s="293" t="e">
        <f t="shared" ref="H2001:H2019" si="9">G2001*F2001</f>
        <v>#REF!</v>
      </c>
    </row>
    <row r="2002" spans="1:8">
      <c r="A2002" s="66"/>
      <c r="B2002" s="143"/>
      <c r="C2002" s="128" t="s">
        <v>509</v>
      </c>
      <c r="D2002" s="22"/>
      <c r="E2002" s="8" t="s">
        <v>47</v>
      </c>
      <c r="F2002" s="144">
        <f>F2001*95%</f>
        <v>0.91199999999999992</v>
      </c>
      <c r="G2002" s="13">
        <f>'REKAP ANALISA'!$E$10</f>
        <v>54450</v>
      </c>
      <c r="H2002" s="293">
        <f t="shared" si="9"/>
        <v>49658.399999999994</v>
      </c>
    </row>
    <row r="2003" spans="1:8">
      <c r="A2003" s="66"/>
      <c r="B2003" s="143"/>
      <c r="C2003" s="128" t="s">
        <v>485</v>
      </c>
      <c r="D2003" s="22"/>
      <c r="E2003" s="8" t="s">
        <v>135</v>
      </c>
      <c r="F2003" s="88">
        <v>1</v>
      </c>
      <c r="G2003" s="76" t="e">
        <f>'BAHAN+UPAH'!#REF!</f>
        <v>#REF!</v>
      </c>
      <c r="H2003" s="293" t="e">
        <f t="shared" si="9"/>
        <v>#REF!</v>
      </c>
    </row>
    <row r="2004" spans="1:8" ht="31.5">
      <c r="A2004" s="66"/>
      <c r="B2004" s="143"/>
      <c r="C2004" s="128" t="s">
        <v>486</v>
      </c>
      <c r="D2004" s="22"/>
      <c r="E2004" s="8" t="s">
        <v>135</v>
      </c>
      <c r="F2004" s="88">
        <v>1</v>
      </c>
      <c r="G2004" s="76" t="e">
        <f>'BAHAN+UPAH'!#REF!</f>
        <v>#REF!</v>
      </c>
      <c r="H2004" s="293" t="e">
        <f t="shared" si="9"/>
        <v>#REF!</v>
      </c>
    </row>
    <row r="2005" spans="1:8" ht="31.5">
      <c r="A2005" s="66"/>
      <c r="B2005" s="143"/>
      <c r="C2005" s="128" t="s">
        <v>487</v>
      </c>
      <c r="D2005" s="22"/>
      <c r="E2005" s="8" t="s">
        <v>135</v>
      </c>
      <c r="F2005" s="88">
        <v>1</v>
      </c>
      <c r="G2005" s="76" t="e">
        <f>'BAHAN+UPAH'!#REF!</f>
        <v>#REF!</v>
      </c>
      <c r="H2005" s="293" t="e">
        <f t="shared" si="9"/>
        <v>#REF!</v>
      </c>
    </row>
    <row r="2006" spans="1:8" ht="31.5">
      <c r="A2006" s="66"/>
      <c r="B2006" s="143"/>
      <c r="C2006" s="128" t="s">
        <v>488</v>
      </c>
      <c r="D2006" s="22"/>
      <c r="E2006" s="8" t="s">
        <v>161</v>
      </c>
      <c r="F2006" s="88">
        <v>1.7</v>
      </c>
      <c r="G2006" s="76" t="e">
        <f>'BAHAN+UPAH'!#REF!</f>
        <v>#REF!</v>
      </c>
      <c r="H2006" s="293" t="e">
        <f t="shared" si="9"/>
        <v>#REF!</v>
      </c>
    </row>
    <row r="2007" spans="1:8" ht="31.5">
      <c r="A2007" s="66"/>
      <c r="B2007" s="143"/>
      <c r="C2007" s="128" t="s">
        <v>501</v>
      </c>
      <c r="D2007" s="22"/>
      <c r="E2007" s="8" t="s">
        <v>161</v>
      </c>
      <c r="F2007" s="88">
        <v>8</v>
      </c>
      <c r="G2007" s="76" t="e">
        <f>'BAHAN+UPAH'!#REF!</f>
        <v>#REF!</v>
      </c>
      <c r="H2007" s="293" t="e">
        <f t="shared" si="9"/>
        <v>#REF!</v>
      </c>
    </row>
    <row r="2008" spans="1:8" ht="31.5">
      <c r="A2008" s="66"/>
      <c r="B2008" s="143"/>
      <c r="C2008" s="145" t="s">
        <v>500</v>
      </c>
      <c r="D2008" s="75"/>
      <c r="E2008" s="98" t="s">
        <v>175</v>
      </c>
      <c r="F2008" s="146">
        <v>1</v>
      </c>
      <c r="G2008" s="76" t="e">
        <f>'BAHAN+UPAH'!#REF!</f>
        <v>#REF!</v>
      </c>
      <c r="H2008" s="301" t="e">
        <f t="shared" si="9"/>
        <v>#REF!</v>
      </c>
    </row>
    <row r="2009" spans="1:8" ht="31.5">
      <c r="A2009" s="66"/>
      <c r="B2009" s="143"/>
      <c r="C2009" s="128" t="s">
        <v>499</v>
      </c>
      <c r="D2009" s="22"/>
      <c r="E2009" s="8" t="s">
        <v>135</v>
      </c>
      <c r="F2009" s="88">
        <v>1</v>
      </c>
      <c r="G2009" s="76" t="e">
        <f>'BAHAN+UPAH'!#REF!</f>
        <v>#REF!</v>
      </c>
      <c r="H2009" s="293" t="e">
        <f t="shared" si="9"/>
        <v>#REF!</v>
      </c>
    </row>
    <row r="2010" spans="1:8" ht="31.5">
      <c r="A2010" s="66"/>
      <c r="B2010" s="143"/>
      <c r="C2010" s="128" t="s">
        <v>498</v>
      </c>
      <c r="D2010" s="22"/>
      <c r="E2010" s="8" t="s">
        <v>135</v>
      </c>
      <c r="F2010" s="88">
        <v>2</v>
      </c>
      <c r="G2010" s="76" t="e">
        <f>'BAHAN+UPAH'!#REF!</f>
        <v>#REF!</v>
      </c>
      <c r="H2010" s="293" t="e">
        <f t="shared" si="9"/>
        <v>#REF!</v>
      </c>
    </row>
    <row r="2011" spans="1:8">
      <c r="A2011" s="66"/>
      <c r="B2011" s="143"/>
      <c r="C2011" s="128" t="s">
        <v>497</v>
      </c>
      <c r="D2011" s="22"/>
      <c r="E2011" s="8" t="s">
        <v>135</v>
      </c>
      <c r="F2011" s="88">
        <v>1</v>
      </c>
      <c r="G2011" s="76" t="e">
        <f>'BAHAN+UPAH'!#REF!</f>
        <v>#REF!</v>
      </c>
      <c r="H2011" s="293" t="e">
        <f t="shared" si="9"/>
        <v>#REF!</v>
      </c>
    </row>
    <row r="2012" spans="1:8" ht="31.5">
      <c r="A2012" s="66"/>
      <c r="B2012" s="143"/>
      <c r="C2012" s="128" t="s">
        <v>496</v>
      </c>
      <c r="D2012" s="22"/>
      <c r="E2012" s="8" t="s">
        <v>135</v>
      </c>
      <c r="F2012" s="88">
        <v>1</v>
      </c>
      <c r="G2012" s="76" t="e">
        <f>'BAHAN+UPAH'!#REF!</f>
        <v>#REF!</v>
      </c>
      <c r="H2012" s="293" t="e">
        <f t="shared" si="9"/>
        <v>#REF!</v>
      </c>
    </row>
    <row r="2013" spans="1:8">
      <c r="A2013" s="66"/>
      <c r="B2013" s="143"/>
      <c r="C2013" s="128" t="s">
        <v>495</v>
      </c>
      <c r="D2013" s="22"/>
      <c r="E2013" s="8" t="s">
        <v>214</v>
      </c>
      <c r="F2013" s="88">
        <v>2</v>
      </c>
      <c r="G2013" s="76" t="e">
        <f>'BAHAN+UPAH'!#REF!</f>
        <v>#REF!</v>
      </c>
      <c r="H2013" s="293" t="e">
        <f t="shared" si="9"/>
        <v>#REF!</v>
      </c>
    </row>
    <row r="2014" spans="1:8">
      <c r="A2014" s="66"/>
      <c r="B2014" s="143"/>
      <c r="C2014" s="128" t="s">
        <v>494</v>
      </c>
      <c r="D2014" s="22"/>
      <c r="E2014" s="8" t="s">
        <v>135</v>
      </c>
      <c r="F2014" s="88">
        <v>2</v>
      </c>
      <c r="G2014" s="76" t="e">
        <f>'BAHAN+UPAH'!#REF!</f>
        <v>#REF!</v>
      </c>
      <c r="H2014" s="293" t="e">
        <f t="shared" si="9"/>
        <v>#REF!</v>
      </c>
    </row>
    <row r="2015" spans="1:8" ht="31.5">
      <c r="A2015" s="66"/>
      <c r="B2015" s="143"/>
      <c r="C2015" s="128" t="s">
        <v>493</v>
      </c>
      <c r="D2015" s="22"/>
      <c r="E2015" s="8" t="s">
        <v>135</v>
      </c>
      <c r="F2015" s="88">
        <v>1</v>
      </c>
      <c r="G2015" s="76" t="e">
        <f>'BAHAN+UPAH'!#REF!</f>
        <v>#REF!</v>
      </c>
      <c r="H2015" s="293" t="e">
        <f t="shared" si="9"/>
        <v>#REF!</v>
      </c>
    </row>
    <row r="2016" spans="1:8" ht="31.5">
      <c r="A2016" s="66"/>
      <c r="B2016" s="143"/>
      <c r="C2016" s="128" t="s">
        <v>489</v>
      </c>
      <c r="D2016" s="22"/>
      <c r="E2016" s="8" t="s">
        <v>135</v>
      </c>
      <c r="F2016" s="88">
        <v>3</v>
      </c>
      <c r="G2016" s="76" t="e">
        <f>'BAHAN+UPAH'!#REF!</f>
        <v>#REF!</v>
      </c>
      <c r="H2016" s="293" t="e">
        <f t="shared" si="9"/>
        <v>#REF!</v>
      </c>
    </row>
    <row r="2017" spans="1:8" ht="31.5">
      <c r="A2017" s="66"/>
      <c r="B2017" s="143"/>
      <c r="C2017" s="128" t="s">
        <v>492</v>
      </c>
      <c r="D2017" s="22"/>
      <c r="E2017" s="8" t="s">
        <v>62</v>
      </c>
      <c r="F2017" s="88">
        <v>0.03</v>
      </c>
      <c r="G2017" s="76" t="e">
        <f>'BAHAN+UPAH'!#REF!</f>
        <v>#REF!</v>
      </c>
      <c r="H2017" s="293" t="e">
        <f t="shared" si="9"/>
        <v>#REF!</v>
      </c>
    </row>
    <row r="2018" spans="1:8">
      <c r="A2018" s="66"/>
      <c r="B2018" s="143"/>
      <c r="C2018" s="330" t="s">
        <v>491</v>
      </c>
      <c r="D2018" s="22"/>
      <c r="E2018" s="8" t="s">
        <v>135</v>
      </c>
      <c r="F2018" s="88">
        <v>1</v>
      </c>
      <c r="G2018" s="76" t="e">
        <f>'BAHAN+UPAH'!#REF!</f>
        <v>#REF!</v>
      </c>
      <c r="H2018" s="293" t="e">
        <f t="shared" si="9"/>
        <v>#REF!</v>
      </c>
    </row>
    <row r="2019" spans="1:8" ht="31.5">
      <c r="A2019" s="66"/>
      <c r="B2019" s="143"/>
      <c r="C2019" s="128" t="s">
        <v>490</v>
      </c>
      <c r="D2019" s="22"/>
      <c r="E2019" s="8" t="s">
        <v>180</v>
      </c>
      <c r="F2019" s="88">
        <v>1</v>
      </c>
      <c r="G2019" s="76" t="e">
        <f>'BAHAN+UPAH'!#REF!</f>
        <v>#REF!</v>
      </c>
      <c r="H2019" s="293" t="e">
        <f t="shared" si="9"/>
        <v>#REF!</v>
      </c>
    </row>
    <row r="2020" spans="1:8">
      <c r="A2020" s="66"/>
      <c r="B2020" s="141"/>
      <c r="C2020" s="77"/>
      <c r="D2020" s="26"/>
      <c r="E2020" s="26"/>
      <c r="F2020" s="945" t="s">
        <v>16</v>
      </c>
      <c r="G2020" s="946"/>
      <c r="H2020" s="295" t="e">
        <f>SUM(H2001:H2019)</f>
        <v>#REF!</v>
      </c>
    </row>
    <row r="2021" spans="1:8">
      <c r="A2021" s="66"/>
      <c r="B2021" s="143" t="s">
        <v>17</v>
      </c>
      <c r="C2021" s="147" t="s">
        <v>18</v>
      </c>
      <c r="D2021" s="148"/>
      <c r="E2021" s="148"/>
      <c r="F2021" s="148"/>
      <c r="G2021" s="148"/>
      <c r="H2021" s="302"/>
    </row>
    <row r="2022" spans="1:8">
      <c r="A2022" s="66"/>
      <c r="B2022" s="141"/>
      <c r="C2022" s="149"/>
      <c r="D2022" s="149"/>
      <c r="E2022" s="149"/>
      <c r="F2022" s="149"/>
      <c r="G2022" s="149"/>
      <c r="H2022" s="303"/>
    </row>
    <row r="2023" spans="1:8">
      <c r="A2023" s="66"/>
      <c r="B2023" s="141"/>
      <c r="C2023" s="150"/>
      <c r="D2023" s="150"/>
      <c r="E2023" s="150"/>
      <c r="F2023" s="150"/>
      <c r="G2023" s="150"/>
      <c r="H2023" s="304"/>
    </row>
    <row r="2024" spans="1:8">
      <c r="A2024" s="66"/>
      <c r="B2024" s="151"/>
      <c r="C2024" s="77"/>
      <c r="D2024" s="26"/>
      <c r="E2024" s="26"/>
      <c r="F2024" s="947" t="s">
        <v>19</v>
      </c>
      <c r="G2024" s="948"/>
      <c r="H2024" s="296"/>
    </row>
    <row r="2025" spans="1:8">
      <c r="A2025" s="66"/>
      <c r="B2025" s="82" t="s">
        <v>20</v>
      </c>
      <c r="C2025" s="943" t="s">
        <v>21</v>
      </c>
      <c r="D2025" s="939"/>
      <c r="E2025" s="939"/>
      <c r="F2025" s="939"/>
      <c r="G2025" s="940"/>
      <c r="H2025" s="297" t="e">
        <f>H2024+H2020+H1999</f>
        <v>#REF!</v>
      </c>
    </row>
    <row r="2026" spans="1:8">
      <c r="A2026" s="66"/>
      <c r="B2026" s="82" t="s">
        <v>22</v>
      </c>
      <c r="C2026" s="949" t="s">
        <v>23</v>
      </c>
      <c r="D2026" s="950"/>
      <c r="E2026" s="951"/>
      <c r="F2026" s="28">
        <v>0.05</v>
      </c>
      <c r="G2026" s="29" t="s">
        <v>26</v>
      </c>
      <c r="H2026" s="297" t="e">
        <f>H2025*5%</f>
        <v>#REF!</v>
      </c>
    </row>
    <row r="2027" spans="1:8">
      <c r="A2027" s="66"/>
      <c r="B2027" s="82" t="s">
        <v>24</v>
      </c>
      <c r="C2027" s="944" t="s">
        <v>45</v>
      </c>
      <c r="D2027" s="937"/>
      <c r="E2027" s="937"/>
      <c r="F2027" s="937"/>
      <c r="G2027" s="942"/>
      <c r="H2027" s="295" t="e">
        <f>H2026+H2025</f>
        <v>#REF!</v>
      </c>
    </row>
    <row r="2030" spans="1:8">
      <c r="A2030" s="67" t="s">
        <v>538</v>
      </c>
      <c r="C2030" s="2" t="s">
        <v>526</v>
      </c>
      <c r="D2030" s="2"/>
      <c r="E2030" s="2"/>
      <c r="F2030" s="2"/>
      <c r="G2030" s="2"/>
      <c r="H2030" s="2"/>
    </row>
    <row r="2031" spans="1:8" ht="31.5">
      <c r="B2031" s="68" t="s">
        <v>0</v>
      </c>
      <c r="C2031" s="68" t="s">
        <v>1</v>
      </c>
      <c r="D2031" s="68" t="s">
        <v>2</v>
      </c>
      <c r="E2031" s="68" t="s">
        <v>3</v>
      </c>
      <c r="F2031" s="68" t="s">
        <v>4</v>
      </c>
      <c r="G2031" s="69" t="s">
        <v>321</v>
      </c>
      <c r="H2031" s="69" t="s">
        <v>322</v>
      </c>
    </row>
    <row r="2032" spans="1:8">
      <c r="B2032" s="139" t="s">
        <v>5</v>
      </c>
      <c r="C2032" s="140" t="s">
        <v>6</v>
      </c>
      <c r="D2032" s="7"/>
      <c r="E2032" s="7"/>
      <c r="F2032" s="7"/>
      <c r="G2032" s="7"/>
      <c r="H2032" s="7"/>
    </row>
    <row r="2033" spans="2:8">
      <c r="B2033" s="141"/>
      <c r="C2033" s="128" t="s">
        <v>7</v>
      </c>
      <c r="D2033" s="10" t="s">
        <v>8</v>
      </c>
      <c r="E2033" s="10" t="s">
        <v>9</v>
      </c>
      <c r="F2033" s="11">
        <v>0.14399999999999999</v>
      </c>
      <c r="G2033" s="86">
        <f>'BAHAN+UPAH'!$F$65</f>
        <v>85000</v>
      </c>
      <c r="H2033" s="293">
        <f>G2033*F2033</f>
        <v>12239.999999999998</v>
      </c>
    </row>
    <row r="2034" spans="2:8">
      <c r="B2034" s="141"/>
      <c r="C2034" s="128" t="s">
        <v>133</v>
      </c>
      <c r="D2034" s="10" t="s">
        <v>29</v>
      </c>
      <c r="E2034" s="10" t="s">
        <v>9</v>
      </c>
      <c r="F2034" s="11">
        <v>0.24</v>
      </c>
      <c r="G2034" s="95" t="e">
        <f>'BAHAN+UPAH'!#REF!</f>
        <v>#REF!</v>
      </c>
      <c r="H2034" s="293" t="e">
        <f>G2034*F2034</f>
        <v>#REF!</v>
      </c>
    </row>
    <row r="2035" spans="2:8">
      <c r="B2035" s="141"/>
      <c r="C2035" s="128" t="s">
        <v>212</v>
      </c>
      <c r="D2035" s="10" t="s">
        <v>31</v>
      </c>
      <c r="E2035" s="10" t="s">
        <v>9</v>
      </c>
      <c r="F2035" s="11">
        <v>2.4E-2</v>
      </c>
      <c r="G2035" s="86" t="e">
        <f>'BAHAN+UPAH'!#REF!</f>
        <v>#REF!</v>
      </c>
      <c r="H2035" s="293" t="e">
        <f>G2035*F2035</f>
        <v>#REF!</v>
      </c>
    </row>
    <row r="2036" spans="2:8">
      <c r="B2036" s="141"/>
      <c r="C2036" s="128" t="s">
        <v>10</v>
      </c>
      <c r="D2036" s="10" t="s">
        <v>11</v>
      </c>
      <c r="E2036" s="10" t="s">
        <v>9</v>
      </c>
      <c r="F2036" s="11">
        <v>7.1999999999999998E-3</v>
      </c>
      <c r="G2036" s="87">
        <f>'BAHAN+UPAH'!$F$70</f>
        <v>140000</v>
      </c>
      <c r="H2036" s="293">
        <f>G2036*F2036</f>
        <v>1008</v>
      </c>
    </row>
    <row r="2037" spans="2:8">
      <c r="B2037" s="142"/>
      <c r="C2037" s="123"/>
      <c r="D2037" s="123"/>
      <c r="E2037" s="123"/>
      <c r="F2037" s="945" t="s">
        <v>16</v>
      </c>
      <c r="G2037" s="946"/>
      <c r="H2037" s="295" t="e">
        <f>SUM(H2033:H2036)</f>
        <v>#REF!</v>
      </c>
    </row>
    <row r="2038" spans="2:8">
      <c r="B2038" s="143" t="s">
        <v>13</v>
      </c>
      <c r="C2038" s="127" t="s">
        <v>14</v>
      </c>
      <c r="D2038" s="7"/>
      <c r="E2038" s="7"/>
      <c r="F2038" s="7"/>
      <c r="G2038" s="7"/>
      <c r="H2038" s="136"/>
    </row>
    <row r="2039" spans="2:8">
      <c r="B2039" s="143"/>
      <c r="C2039" s="128" t="s">
        <v>213</v>
      </c>
      <c r="D2039" s="22"/>
      <c r="E2039" s="98" t="s">
        <v>47</v>
      </c>
      <c r="F2039" s="320">
        <f>F2043*0.3*0.4</f>
        <v>0.96</v>
      </c>
      <c r="G2039" s="76" t="e">
        <f>'DEVISI 2'!#REF!</f>
        <v>#REF!</v>
      </c>
      <c r="H2039" s="301" t="e">
        <f t="shared" ref="H2039:H2057" si="10">G2039*F2039</f>
        <v>#REF!</v>
      </c>
    </row>
    <row r="2040" spans="2:8">
      <c r="B2040" s="143"/>
      <c r="C2040" s="128" t="s">
        <v>509</v>
      </c>
      <c r="D2040" s="22"/>
      <c r="E2040" s="98" t="s">
        <v>47</v>
      </c>
      <c r="F2040" s="320">
        <f>F2039*95%</f>
        <v>0.91199999999999992</v>
      </c>
      <c r="G2040" s="76">
        <f>'REKAP ANALISA'!$E$10</f>
        <v>54450</v>
      </c>
      <c r="H2040" s="301">
        <f t="shared" si="10"/>
        <v>49658.399999999994</v>
      </c>
    </row>
    <row r="2041" spans="2:8" ht="31.5">
      <c r="B2041" s="143"/>
      <c r="C2041" s="330" t="s">
        <v>510</v>
      </c>
      <c r="D2041" s="8" t="s">
        <v>502</v>
      </c>
      <c r="E2041" s="98" t="s">
        <v>135</v>
      </c>
      <c r="F2041" s="146">
        <v>1</v>
      </c>
      <c r="G2041" s="76" t="e">
        <f>'BAHAN+UPAH'!#REF!</f>
        <v>#REF!</v>
      </c>
      <c r="H2041" s="301" t="e">
        <f t="shared" si="10"/>
        <v>#REF!</v>
      </c>
    </row>
    <row r="2042" spans="2:8" ht="31.5">
      <c r="B2042" s="143"/>
      <c r="C2042" s="128" t="s">
        <v>511</v>
      </c>
      <c r="D2042" s="8" t="s">
        <v>503</v>
      </c>
      <c r="E2042" s="98" t="s">
        <v>135</v>
      </c>
      <c r="F2042" s="146">
        <v>1</v>
      </c>
      <c r="G2042" s="76" t="e">
        <f>'BAHAN+UPAH'!#REF!</f>
        <v>#REF!</v>
      </c>
      <c r="H2042" s="301" t="e">
        <f t="shared" si="10"/>
        <v>#REF!</v>
      </c>
    </row>
    <row r="2043" spans="2:8">
      <c r="B2043" s="143"/>
      <c r="C2043" s="128" t="s">
        <v>512</v>
      </c>
      <c r="D2043" s="8" t="s">
        <v>504</v>
      </c>
      <c r="E2043" s="98" t="s">
        <v>135</v>
      </c>
      <c r="F2043" s="146">
        <v>8</v>
      </c>
      <c r="G2043" s="76" t="e">
        <f>'BAHAN+UPAH'!#REF!</f>
        <v>#REF!</v>
      </c>
      <c r="H2043" s="301" t="e">
        <f t="shared" si="10"/>
        <v>#REF!</v>
      </c>
    </row>
    <row r="2044" spans="2:8" ht="31.5">
      <c r="B2044" s="143"/>
      <c r="C2044" s="330" t="s">
        <v>513</v>
      </c>
      <c r="D2044" s="8" t="s">
        <v>505</v>
      </c>
      <c r="E2044" s="98" t="s">
        <v>161</v>
      </c>
      <c r="F2044" s="146">
        <v>3</v>
      </c>
      <c r="G2044" s="76" t="e">
        <f>'BAHAN+UPAH'!#REF!</f>
        <v>#REF!</v>
      </c>
      <c r="H2044" s="301" t="e">
        <f t="shared" si="10"/>
        <v>#REF!</v>
      </c>
    </row>
    <row r="2045" spans="2:8" ht="31.5">
      <c r="B2045" s="143"/>
      <c r="C2045" s="128" t="s">
        <v>514</v>
      </c>
      <c r="D2045" s="8" t="s">
        <v>506</v>
      </c>
      <c r="E2045" s="98" t="s">
        <v>161</v>
      </c>
      <c r="F2045" s="146">
        <v>1</v>
      </c>
      <c r="G2045" s="76" t="e">
        <f>'BAHAN+UPAH'!#REF!</f>
        <v>#REF!</v>
      </c>
      <c r="H2045" s="301" t="e">
        <f t="shared" si="10"/>
        <v>#REF!</v>
      </c>
    </row>
    <row r="2046" spans="2:8" ht="31.5">
      <c r="B2046" s="143"/>
      <c r="C2046" s="145" t="s">
        <v>524</v>
      </c>
      <c r="D2046" s="98" t="s">
        <v>506</v>
      </c>
      <c r="E2046" s="98" t="s">
        <v>175</v>
      </c>
      <c r="F2046" s="146">
        <v>1</v>
      </c>
      <c r="G2046" s="76" t="e">
        <f>'BAHAN+UPAH'!#REF!</f>
        <v>#REF!</v>
      </c>
      <c r="H2046" s="301" t="e">
        <f t="shared" si="10"/>
        <v>#REF!</v>
      </c>
    </row>
    <row r="2047" spans="2:8" ht="31.5">
      <c r="B2047" s="143"/>
      <c r="C2047" s="128" t="s">
        <v>518</v>
      </c>
      <c r="D2047" s="8" t="s">
        <v>506</v>
      </c>
      <c r="E2047" s="98" t="s">
        <v>135</v>
      </c>
      <c r="F2047" s="146">
        <v>1</v>
      </c>
      <c r="G2047" s="76" t="e">
        <f>'BAHAN+UPAH'!#REF!</f>
        <v>#REF!</v>
      </c>
      <c r="H2047" s="301" t="e">
        <f t="shared" si="10"/>
        <v>#REF!</v>
      </c>
    </row>
    <row r="2048" spans="2:8" ht="31.5">
      <c r="B2048" s="143"/>
      <c r="C2048" s="128" t="s">
        <v>519</v>
      </c>
      <c r="D2048" s="8" t="s">
        <v>506</v>
      </c>
      <c r="E2048" s="98" t="s">
        <v>135</v>
      </c>
      <c r="F2048" s="146">
        <v>1</v>
      </c>
      <c r="G2048" s="76" t="e">
        <f>'BAHAN+UPAH'!#REF!</f>
        <v>#REF!</v>
      </c>
      <c r="H2048" s="301" t="e">
        <f t="shared" si="10"/>
        <v>#REF!</v>
      </c>
    </row>
    <row r="2049" spans="2:8">
      <c r="B2049" s="143"/>
      <c r="C2049" s="128" t="s">
        <v>520</v>
      </c>
      <c r="D2049" s="8" t="s">
        <v>506</v>
      </c>
      <c r="E2049" s="98" t="s">
        <v>135</v>
      </c>
      <c r="F2049" s="146">
        <v>3</v>
      </c>
      <c r="G2049" s="76" t="e">
        <f>'BAHAN+UPAH'!#REF!</f>
        <v>#REF!</v>
      </c>
      <c r="H2049" s="301" t="e">
        <f t="shared" si="10"/>
        <v>#REF!</v>
      </c>
    </row>
    <row r="2050" spans="2:8" ht="31.5">
      <c r="B2050" s="143"/>
      <c r="C2050" s="128" t="s">
        <v>521</v>
      </c>
      <c r="D2050" s="8" t="s">
        <v>506</v>
      </c>
      <c r="E2050" s="98" t="s">
        <v>135</v>
      </c>
      <c r="F2050" s="146">
        <v>2</v>
      </c>
      <c r="G2050" s="76" t="e">
        <f>'BAHAN+UPAH'!#REF!</f>
        <v>#REF!</v>
      </c>
      <c r="H2050" s="301" t="e">
        <f t="shared" si="10"/>
        <v>#REF!</v>
      </c>
    </row>
    <row r="2051" spans="2:8" ht="31.5">
      <c r="B2051" s="143"/>
      <c r="C2051" s="128" t="s">
        <v>527</v>
      </c>
      <c r="D2051" s="8" t="s">
        <v>506</v>
      </c>
      <c r="E2051" s="98" t="s">
        <v>214</v>
      </c>
      <c r="F2051" s="146">
        <v>1</v>
      </c>
      <c r="G2051" s="76" t="e">
        <f>'BAHAN+UPAH'!#REF!</f>
        <v>#REF!</v>
      </c>
      <c r="H2051" s="301" t="e">
        <f t="shared" si="10"/>
        <v>#REF!</v>
      </c>
    </row>
    <row r="2052" spans="2:8" ht="31.5">
      <c r="B2052" s="143"/>
      <c r="C2052" s="128" t="s">
        <v>522</v>
      </c>
      <c r="D2052" s="8" t="s">
        <v>507</v>
      </c>
      <c r="E2052" s="98" t="s">
        <v>135</v>
      </c>
      <c r="F2052" s="146">
        <v>1</v>
      </c>
      <c r="G2052" s="76" t="e">
        <f>'BAHAN+UPAH'!#REF!</f>
        <v>#REF!</v>
      </c>
      <c r="H2052" s="301" t="e">
        <f t="shared" si="10"/>
        <v>#REF!</v>
      </c>
    </row>
    <row r="2053" spans="2:8" ht="31.5">
      <c r="B2053" s="143"/>
      <c r="C2053" s="128" t="s">
        <v>523</v>
      </c>
      <c r="D2053" s="8" t="s">
        <v>508</v>
      </c>
      <c r="E2053" s="98" t="s">
        <v>135</v>
      </c>
      <c r="F2053" s="146">
        <v>1</v>
      </c>
      <c r="G2053" s="76" t="e">
        <f>'BAHAN+UPAH'!#REF!</f>
        <v>#REF!</v>
      </c>
      <c r="H2053" s="301" t="e">
        <f t="shared" si="10"/>
        <v>#REF!</v>
      </c>
    </row>
    <row r="2054" spans="2:8">
      <c r="B2054" s="143"/>
      <c r="C2054" s="128" t="s">
        <v>515</v>
      </c>
      <c r="D2054" s="8" t="s">
        <v>506</v>
      </c>
      <c r="E2054" s="98" t="s">
        <v>135</v>
      </c>
      <c r="F2054" s="146">
        <v>1</v>
      </c>
      <c r="G2054" s="76">
        <v>18315</v>
      </c>
      <c r="H2054" s="301">
        <f t="shared" si="10"/>
        <v>18315</v>
      </c>
    </row>
    <row r="2055" spans="2:8" ht="31.5">
      <c r="B2055" s="143"/>
      <c r="C2055" s="128" t="s">
        <v>516</v>
      </c>
      <c r="D2055" s="22"/>
      <c r="E2055" s="98" t="s">
        <v>62</v>
      </c>
      <c r="F2055" s="146">
        <v>1</v>
      </c>
      <c r="G2055" s="76" t="e">
        <f>'BAHAN+UPAH'!#REF!</f>
        <v>#REF!</v>
      </c>
      <c r="H2055" s="301" t="e">
        <f t="shared" si="10"/>
        <v>#REF!</v>
      </c>
    </row>
    <row r="2056" spans="2:8" ht="31.5">
      <c r="B2056" s="143"/>
      <c r="C2056" s="128" t="s">
        <v>517</v>
      </c>
      <c r="D2056" s="22"/>
      <c r="E2056" s="98" t="s">
        <v>135</v>
      </c>
      <c r="F2056" s="146">
        <v>1</v>
      </c>
      <c r="G2056" s="76" t="e">
        <f>'BAHAN+UPAH'!#REF!</f>
        <v>#REF!</v>
      </c>
      <c r="H2056" s="301" t="e">
        <f t="shared" si="10"/>
        <v>#REF!</v>
      </c>
    </row>
    <row r="2057" spans="2:8">
      <c r="B2057" s="143"/>
      <c r="C2057" s="128" t="s">
        <v>484</v>
      </c>
      <c r="D2057" s="22"/>
      <c r="E2057" s="98" t="s">
        <v>180</v>
      </c>
      <c r="F2057" s="146">
        <v>3</v>
      </c>
      <c r="G2057" s="76" t="e">
        <f>'BAHAN+UPAH'!#REF!</f>
        <v>#REF!</v>
      </c>
      <c r="H2057" s="301" t="e">
        <f t="shared" si="10"/>
        <v>#REF!</v>
      </c>
    </row>
    <row r="2058" spans="2:8">
      <c r="B2058" s="141"/>
      <c r="C2058" s="77"/>
      <c r="D2058" s="26"/>
      <c r="E2058" s="26"/>
      <c r="F2058" s="945" t="s">
        <v>16</v>
      </c>
      <c r="G2058" s="946"/>
      <c r="H2058" s="295" t="e">
        <f>SUM(H2039:H2057)</f>
        <v>#REF!</v>
      </c>
    </row>
    <row r="2059" spans="2:8">
      <c r="B2059" s="143" t="s">
        <v>17</v>
      </c>
      <c r="C2059" s="147" t="s">
        <v>18</v>
      </c>
      <c r="D2059" s="148"/>
      <c r="E2059" s="148"/>
      <c r="F2059" s="148"/>
      <c r="G2059" s="148"/>
      <c r="H2059" s="302"/>
    </row>
    <row r="2060" spans="2:8">
      <c r="B2060" s="141"/>
      <c r="C2060" s="149"/>
      <c r="D2060" s="149"/>
      <c r="E2060" s="149"/>
      <c r="F2060" s="149"/>
      <c r="G2060" s="149"/>
      <c r="H2060" s="303"/>
    </row>
    <row r="2061" spans="2:8">
      <c r="B2061" s="141"/>
      <c r="C2061" s="150"/>
      <c r="D2061" s="150"/>
      <c r="E2061" s="150"/>
      <c r="F2061" s="150"/>
      <c r="G2061" s="150"/>
      <c r="H2061" s="304"/>
    </row>
    <row r="2062" spans="2:8">
      <c r="B2062" s="151"/>
      <c r="C2062" s="77"/>
      <c r="D2062" s="26"/>
      <c r="E2062" s="26"/>
      <c r="F2062" s="947" t="s">
        <v>19</v>
      </c>
      <c r="G2062" s="948"/>
      <c r="H2062" s="296"/>
    </row>
    <row r="2063" spans="2:8">
      <c r="B2063" s="82" t="s">
        <v>20</v>
      </c>
      <c r="C2063" s="943" t="s">
        <v>21</v>
      </c>
      <c r="D2063" s="939"/>
      <c r="E2063" s="939"/>
      <c r="F2063" s="939"/>
      <c r="G2063" s="940"/>
      <c r="H2063" s="297" t="e">
        <f>H2062+H2058+H2037</f>
        <v>#REF!</v>
      </c>
    </row>
    <row r="2064" spans="2:8">
      <c r="B2064" s="82" t="s">
        <v>22</v>
      </c>
      <c r="C2064" s="949" t="s">
        <v>23</v>
      </c>
      <c r="D2064" s="950"/>
      <c r="E2064" s="951"/>
      <c r="F2064" s="28">
        <v>0.05</v>
      </c>
      <c r="G2064" s="29" t="s">
        <v>26</v>
      </c>
      <c r="H2064" s="297" t="e">
        <f>H2063*5%</f>
        <v>#REF!</v>
      </c>
    </row>
    <row r="2065" spans="2:8">
      <c r="B2065" s="82" t="s">
        <v>24</v>
      </c>
      <c r="C2065" s="944" t="s">
        <v>45</v>
      </c>
      <c r="D2065" s="937"/>
      <c r="E2065" s="937"/>
      <c r="F2065" s="937"/>
      <c r="G2065" s="942"/>
      <c r="H2065" s="295" t="e">
        <f>H2064+H2063</f>
        <v>#REF!</v>
      </c>
    </row>
    <row r="2069" spans="2:8">
      <c r="H2069" s="321"/>
    </row>
  </sheetData>
  <mergeCells count="534">
    <mergeCell ref="F1616:G1616"/>
    <mergeCell ref="F1621:G1621"/>
    <mergeCell ref="F1625:G1625"/>
    <mergeCell ref="C1627:G1627"/>
    <mergeCell ref="C1628:E1628"/>
    <mergeCell ref="C1629:G1629"/>
    <mergeCell ref="C1583:G1583"/>
    <mergeCell ref="C1584:E1584"/>
    <mergeCell ref="C1585:G1585"/>
    <mergeCell ref="F1594:G1594"/>
    <mergeCell ref="F1599:G1599"/>
    <mergeCell ref="F1603:G1603"/>
    <mergeCell ref="C1605:G1605"/>
    <mergeCell ref="C1606:E1606"/>
    <mergeCell ref="C1607:G1607"/>
    <mergeCell ref="F1550:G1550"/>
    <mergeCell ref="F1555:G1555"/>
    <mergeCell ref="F1559:G1559"/>
    <mergeCell ref="C1561:G1561"/>
    <mergeCell ref="C1562:E1562"/>
    <mergeCell ref="C1563:G1563"/>
    <mergeCell ref="F1572:G1572"/>
    <mergeCell ref="F1577:G1577"/>
    <mergeCell ref="F1581:G1581"/>
    <mergeCell ref="C1517:G1517"/>
    <mergeCell ref="C1518:E1518"/>
    <mergeCell ref="C1519:G1519"/>
    <mergeCell ref="F1528:G1528"/>
    <mergeCell ref="F1533:G1533"/>
    <mergeCell ref="F1537:G1537"/>
    <mergeCell ref="C1539:G1539"/>
    <mergeCell ref="C1540:E1540"/>
    <mergeCell ref="C1541:G1541"/>
    <mergeCell ref="F1484:G1484"/>
    <mergeCell ref="F1489:G1489"/>
    <mergeCell ref="F1493:G1493"/>
    <mergeCell ref="C1495:G1495"/>
    <mergeCell ref="C1496:E1496"/>
    <mergeCell ref="C1497:G1497"/>
    <mergeCell ref="F1506:G1506"/>
    <mergeCell ref="F1511:G1511"/>
    <mergeCell ref="F1515:G1515"/>
    <mergeCell ref="C1451:G1451"/>
    <mergeCell ref="C1452:E1452"/>
    <mergeCell ref="C1453:G1453"/>
    <mergeCell ref="F1462:G1462"/>
    <mergeCell ref="F1467:G1467"/>
    <mergeCell ref="F1471:G1471"/>
    <mergeCell ref="C1473:G1473"/>
    <mergeCell ref="C1474:E1474"/>
    <mergeCell ref="C1475:G1475"/>
    <mergeCell ref="F1418:G1418"/>
    <mergeCell ref="F1423:G1423"/>
    <mergeCell ref="F1427:G1427"/>
    <mergeCell ref="C1429:G1429"/>
    <mergeCell ref="C1430:E1430"/>
    <mergeCell ref="C1431:G1431"/>
    <mergeCell ref="F1440:G1440"/>
    <mergeCell ref="F1445:G1445"/>
    <mergeCell ref="F1449:G1449"/>
    <mergeCell ref="C1385:G1385"/>
    <mergeCell ref="C1386:E1386"/>
    <mergeCell ref="C1387:G1387"/>
    <mergeCell ref="F1396:G1396"/>
    <mergeCell ref="F1401:G1401"/>
    <mergeCell ref="F1405:G1405"/>
    <mergeCell ref="C1407:G1407"/>
    <mergeCell ref="C1408:E1408"/>
    <mergeCell ref="C1409:G1409"/>
    <mergeCell ref="F1352:G1352"/>
    <mergeCell ref="F1357:G1357"/>
    <mergeCell ref="F1361:G1361"/>
    <mergeCell ref="C1363:G1363"/>
    <mergeCell ref="C1364:E1364"/>
    <mergeCell ref="C1365:G1365"/>
    <mergeCell ref="F1374:G1374"/>
    <mergeCell ref="F1379:G1379"/>
    <mergeCell ref="F1383:G1383"/>
    <mergeCell ref="C1319:G1319"/>
    <mergeCell ref="C1320:E1320"/>
    <mergeCell ref="C1321:G1321"/>
    <mergeCell ref="F1330:G1330"/>
    <mergeCell ref="F1335:G1335"/>
    <mergeCell ref="F1339:G1339"/>
    <mergeCell ref="C1341:G1341"/>
    <mergeCell ref="C1342:E1342"/>
    <mergeCell ref="C1343:G1343"/>
    <mergeCell ref="F1286:G1286"/>
    <mergeCell ref="F1291:G1291"/>
    <mergeCell ref="F1295:G1295"/>
    <mergeCell ref="C1297:G1297"/>
    <mergeCell ref="C1298:E1298"/>
    <mergeCell ref="C1299:G1299"/>
    <mergeCell ref="F1308:G1308"/>
    <mergeCell ref="F1313:G1313"/>
    <mergeCell ref="F1317:G1317"/>
    <mergeCell ref="C1253:G1253"/>
    <mergeCell ref="C1254:E1254"/>
    <mergeCell ref="C1255:G1255"/>
    <mergeCell ref="F1264:G1264"/>
    <mergeCell ref="F1269:G1269"/>
    <mergeCell ref="F1273:G1273"/>
    <mergeCell ref="C1275:G1275"/>
    <mergeCell ref="C1276:E1276"/>
    <mergeCell ref="C1277:G1277"/>
    <mergeCell ref="C1942:G1942"/>
    <mergeCell ref="C1943:E1943"/>
    <mergeCell ref="F1999:G1999"/>
    <mergeCell ref="F1716:G1716"/>
    <mergeCell ref="F1693:G1693"/>
    <mergeCell ref="C1697:G1697"/>
    <mergeCell ref="C1695:G1695"/>
    <mergeCell ref="C1696:E1696"/>
    <mergeCell ref="F1752:G1752"/>
    <mergeCell ref="F1758:G1758"/>
    <mergeCell ref="F1763:G1763"/>
    <mergeCell ref="C1765:G1765"/>
    <mergeCell ref="C1766:E1766"/>
    <mergeCell ref="C1767:G1767"/>
    <mergeCell ref="F1776:G1776"/>
    <mergeCell ref="F1782:G1782"/>
    <mergeCell ref="F1787:G1787"/>
    <mergeCell ref="C1789:G1789"/>
    <mergeCell ref="C1790:E1790"/>
    <mergeCell ref="C1791:G1791"/>
    <mergeCell ref="F1799:G1799"/>
    <mergeCell ref="F1729:G1729"/>
    <mergeCell ref="C1743:G1743"/>
    <mergeCell ref="C1813:G1813"/>
    <mergeCell ref="F1821:G1821"/>
    <mergeCell ref="F1827:G1827"/>
    <mergeCell ref="C1833:G1833"/>
    <mergeCell ref="C1834:E1834"/>
    <mergeCell ref="F1831:G1831"/>
    <mergeCell ref="F1843:G1843"/>
    <mergeCell ref="C1857:G1857"/>
    <mergeCell ref="F1865:G1865"/>
    <mergeCell ref="C1835:G1835"/>
    <mergeCell ref="F1887:G1887"/>
    <mergeCell ref="F1871:G1871"/>
    <mergeCell ref="C1879:G1879"/>
    <mergeCell ref="F1892:G1892"/>
    <mergeCell ref="F1849:G1849"/>
    <mergeCell ref="F1853:G1853"/>
    <mergeCell ref="C1855:G1855"/>
    <mergeCell ref="C1856:E1856"/>
    <mergeCell ref="F1875:G1875"/>
    <mergeCell ref="C1877:G1877"/>
    <mergeCell ref="C1673:G1673"/>
    <mergeCell ref="C1674:E1674"/>
    <mergeCell ref="C1675:G1675"/>
    <mergeCell ref="F1683:G1683"/>
    <mergeCell ref="F1689:G1689"/>
    <mergeCell ref="F1805:G1805"/>
    <mergeCell ref="F1809:G1809"/>
    <mergeCell ref="C1811:G1811"/>
    <mergeCell ref="C1812:E1812"/>
    <mergeCell ref="F1706:G1706"/>
    <mergeCell ref="F1712:G1712"/>
    <mergeCell ref="C1718:G1718"/>
    <mergeCell ref="C1719:E1719"/>
    <mergeCell ref="C1720:G1720"/>
    <mergeCell ref="F1735:G1735"/>
    <mergeCell ref="C1741:G1741"/>
    <mergeCell ref="C1742:E1742"/>
    <mergeCell ref="F1739:G1739"/>
    <mergeCell ref="F1132:G1132"/>
    <mergeCell ref="F1086:G1086"/>
    <mergeCell ref="F1109:G1109"/>
    <mergeCell ref="F1056:G1056"/>
    <mergeCell ref="F1061:G1061"/>
    <mergeCell ref="F1066:G1066"/>
    <mergeCell ref="C1068:G1068"/>
    <mergeCell ref="C1069:E1069"/>
    <mergeCell ref="C1070:G1070"/>
    <mergeCell ref="F1127:G1127"/>
    <mergeCell ref="F1081:G1081"/>
    <mergeCell ref="F1090:G1090"/>
    <mergeCell ref="C1093:E1093"/>
    <mergeCell ref="C1094:G1094"/>
    <mergeCell ref="F1113:G1113"/>
    <mergeCell ref="C1115:G1115"/>
    <mergeCell ref="C1116:E1116"/>
    <mergeCell ref="C1117:G1117"/>
    <mergeCell ref="F1104:G1104"/>
    <mergeCell ref="C1092:G1092"/>
    <mergeCell ref="F1661:G1661"/>
    <mergeCell ref="F1667:G1667"/>
    <mergeCell ref="F1671:G1671"/>
    <mergeCell ref="F1197:G1197"/>
    <mergeCell ref="F1202:G1202"/>
    <mergeCell ref="F1207:G1207"/>
    <mergeCell ref="C1209:G1209"/>
    <mergeCell ref="C1210:E1210"/>
    <mergeCell ref="C1211:G1211"/>
    <mergeCell ref="F1645:G1645"/>
    <mergeCell ref="F1649:G1649"/>
    <mergeCell ref="C1653:G1653"/>
    <mergeCell ref="F1639:G1639"/>
    <mergeCell ref="C1651:G1651"/>
    <mergeCell ref="C1652:E1652"/>
    <mergeCell ref="F1220:G1220"/>
    <mergeCell ref="F1225:G1225"/>
    <mergeCell ref="F1229:G1229"/>
    <mergeCell ref="C1231:G1231"/>
    <mergeCell ref="C1232:E1232"/>
    <mergeCell ref="C1233:G1233"/>
    <mergeCell ref="F1242:G1242"/>
    <mergeCell ref="F1247:G1247"/>
    <mergeCell ref="F1251:G1251"/>
    <mergeCell ref="F1136:G1136"/>
    <mergeCell ref="C1138:G1138"/>
    <mergeCell ref="C1139:E1139"/>
    <mergeCell ref="C1140:G1140"/>
    <mergeCell ref="F1183:G1183"/>
    <mergeCell ref="F1179:G1179"/>
    <mergeCell ref="F1150:G1150"/>
    <mergeCell ref="F1155:G1155"/>
    <mergeCell ref="F1160:G1160"/>
    <mergeCell ref="C1162:G1162"/>
    <mergeCell ref="C1163:E1163"/>
    <mergeCell ref="C1164:G1164"/>
    <mergeCell ref="F857:G857"/>
    <mergeCell ref="F861:G861"/>
    <mergeCell ref="C863:G863"/>
    <mergeCell ref="C864:E864"/>
    <mergeCell ref="C865:G865"/>
    <mergeCell ref="C999:G999"/>
    <mergeCell ref="C1000:E1000"/>
    <mergeCell ref="F1037:G1037"/>
    <mergeCell ref="F1042:G1042"/>
    <mergeCell ref="C1001:G1001"/>
    <mergeCell ref="F1032:G1032"/>
    <mergeCell ref="C1022:E1022"/>
    <mergeCell ref="C1023:G1023"/>
    <mergeCell ref="F1015:G1015"/>
    <mergeCell ref="F1019:G1019"/>
    <mergeCell ref="C1021:G1021"/>
    <mergeCell ref="C932:G932"/>
    <mergeCell ref="F941:G941"/>
    <mergeCell ref="F879:G879"/>
    <mergeCell ref="F883:G883"/>
    <mergeCell ref="C885:G885"/>
    <mergeCell ref="C886:E886"/>
    <mergeCell ref="C887:G887"/>
    <mergeCell ref="F896:G896"/>
    <mergeCell ref="F297:G297"/>
    <mergeCell ref="F327:G327"/>
    <mergeCell ref="F332:G332"/>
    <mergeCell ref="F391:G391"/>
    <mergeCell ref="F345:G345"/>
    <mergeCell ref="F355:G355"/>
    <mergeCell ref="F373:G373"/>
    <mergeCell ref="F378:G378"/>
    <mergeCell ref="C380:G380"/>
    <mergeCell ref="C381:E381"/>
    <mergeCell ref="C382:G382"/>
    <mergeCell ref="F350:G350"/>
    <mergeCell ref="C357:G357"/>
    <mergeCell ref="C358:E358"/>
    <mergeCell ref="C359:G359"/>
    <mergeCell ref="F368:G368"/>
    <mergeCell ref="C334:G334"/>
    <mergeCell ref="C335:E335"/>
    <mergeCell ref="C336:G336"/>
    <mergeCell ref="F303:G303"/>
    <mergeCell ref="F308:G308"/>
    <mergeCell ref="C310:G310"/>
    <mergeCell ref="C311:E311"/>
    <mergeCell ref="F231:G231"/>
    <mergeCell ref="F236:G236"/>
    <mergeCell ref="C238:G238"/>
    <mergeCell ref="C239:E239"/>
    <mergeCell ref="C240:G240"/>
    <mergeCell ref="F284:G284"/>
    <mergeCell ref="C286:G286"/>
    <mergeCell ref="C287:E287"/>
    <mergeCell ref="C288:G288"/>
    <mergeCell ref="F135:G135"/>
    <mergeCell ref="F140:G140"/>
    <mergeCell ref="C142:G142"/>
    <mergeCell ref="C143:E143"/>
    <mergeCell ref="C144:G144"/>
    <mergeCell ref="F63:G63"/>
    <mergeCell ref="F68:G68"/>
    <mergeCell ref="C70:G70"/>
    <mergeCell ref="C71:E71"/>
    <mergeCell ref="C72:G72"/>
    <mergeCell ref="F81:G81"/>
    <mergeCell ref="F111:G111"/>
    <mergeCell ref="F87:G87"/>
    <mergeCell ref="F92:G92"/>
    <mergeCell ref="C94:G94"/>
    <mergeCell ref="C95:E95"/>
    <mergeCell ref="C96:G96"/>
    <mergeCell ref="F105:G105"/>
    <mergeCell ref="F116:G116"/>
    <mergeCell ref="C118:G118"/>
    <mergeCell ref="C119:E119"/>
    <mergeCell ref="C120:G120"/>
    <mergeCell ref="C166:G166"/>
    <mergeCell ref="C167:E167"/>
    <mergeCell ref="C168:G168"/>
    <mergeCell ref="F250:G250"/>
    <mergeCell ref="F279:G279"/>
    <mergeCell ref="F255:G255"/>
    <mergeCell ref="F260:G260"/>
    <mergeCell ref="C262:G262"/>
    <mergeCell ref="C263:E263"/>
    <mergeCell ref="C264:G264"/>
    <mergeCell ref="F273:G273"/>
    <mergeCell ref="F202:G202"/>
    <mergeCell ref="F207:G207"/>
    <mergeCell ref="F212:G212"/>
    <mergeCell ref="C214:G214"/>
    <mergeCell ref="C215:E215"/>
    <mergeCell ref="C216:G216"/>
    <mergeCell ref="F178:G178"/>
    <mergeCell ref="F183:G183"/>
    <mergeCell ref="F188:G188"/>
    <mergeCell ref="C190:G190"/>
    <mergeCell ref="C191:E191"/>
    <mergeCell ref="C192:G192"/>
    <mergeCell ref="F226:G226"/>
    <mergeCell ref="F396:G396"/>
    <mergeCell ref="F401:G401"/>
    <mergeCell ref="C403:G403"/>
    <mergeCell ref="C404:E404"/>
    <mergeCell ref="C405:G405"/>
    <mergeCell ref="F11:G11"/>
    <mergeCell ref="F39:G39"/>
    <mergeCell ref="F44:G44"/>
    <mergeCell ref="C46:G46"/>
    <mergeCell ref="C47:E47"/>
    <mergeCell ref="C48:G48"/>
    <mergeCell ref="F57:G57"/>
    <mergeCell ref="F16:G16"/>
    <mergeCell ref="F21:G21"/>
    <mergeCell ref="C23:G23"/>
    <mergeCell ref="C24:E24"/>
    <mergeCell ref="C25:G25"/>
    <mergeCell ref="F34:G34"/>
    <mergeCell ref="C312:G312"/>
    <mergeCell ref="F321:G321"/>
    <mergeCell ref="F130:G130"/>
    <mergeCell ref="F154:G154"/>
    <mergeCell ref="F159:G159"/>
    <mergeCell ref="F164:G164"/>
    <mergeCell ref="F438:G438"/>
    <mergeCell ref="F415:G415"/>
    <mergeCell ref="F466:G466"/>
    <mergeCell ref="F471:G471"/>
    <mergeCell ref="C473:G473"/>
    <mergeCell ref="C474:E474"/>
    <mergeCell ref="C475:G475"/>
    <mergeCell ref="F484:G484"/>
    <mergeCell ref="F443:G443"/>
    <mergeCell ref="F448:G448"/>
    <mergeCell ref="C450:G450"/>
    <mergeCell ref="C451:E451"/>
    <mergeCell ref="C452:G452"/>
    <mergeCell ref="F461:G461"/>
    <mergeCell ref="F420:G420"/>
    <mergeCell ref="F425:G425"/>
    <mergeCell ref="C427:G427"/>
    <mergeCell ref="C428:E428"/>
    <mergeCell ref="C429:G429"/>
    <mergeCell ref="F512:G512"/>
    <mergeCell ref="F516:G516"/>
    <mergeCell ref="C518:G518"/>
    <mergeCell ref="C519:E519"/>
    <mergeCell ref="C520:G520"/>
    <mergeCell ref="F529:G529"/>
    <mergeCell ref="F489:G489"/>
    <mergeCell ref="F494:G494"/>
    <mergeCell ref="C496:G496"/>
    <mergeCell ref="C497:E497"/>
    <mergeCell ref="C498:G498"/>
    <mergeCell ref="F507:G507"/>
    <mergeCell ref="F556:G556"/>
    <mergeCell ref="F560:G560"/>
    <mergeCell ref="C562:G562"/>
    <mergeCell ref="C563:E563"/>
    <mergeCell ref="C564:G564"/>
    <mergeCell ref="F573:G573"/>
    <mergeCell ref="F534:G534"/>
    <mergeCell ref="F538:G538"/>
    <mergeCell ref="C540:G540"/>
    <mergeCell ref="C541:E541"/>
    <mergeCell ref="C542:G542"/>
    <mergeCell ref="F551:G551"/>
    <mergeCell ref="F693:G693"/>
    <mergeCell ref="F697:G697"/>
    <mergeCell ref="C699:G699"/>
    <mergeCell ref="C700:E700"/>
    <mergeCell ref="F670:G670"/>
    <mergeCell ref="F675:G675"/>
    <mergeCell ref="F578:G578"/>
    <mergeCell ref="F583:G583"/>
    <mergeCell ref="C585:G585"/>
    <mergeCell ref="C586:E586"/>
    <mergeCell ref="C587:G587"/>
    <mergeCell ref="F601:G601"/>
    <mergeCell ref="F605:G605"/>
    <mergeCell ref="C607:G607"/>
    <mergeCell ref="C608:E608"/>
    <mergeCell ref="F738:G738"/>
    <mergeCell ref="F742:G742"/>
    <mergeCell ref="C744:G744"/>
    <mergeCell ref="C745:E745"/>
    <mergeCell ref="C746:G746"/>
    <mergeCell ref="F756:G756"/>
    <mergeCell ref="C609:G609"/>
    <mergeCell ref="F596:G596"/>
    <mergeCell ref="F621:G621"/>
    <mergeCell ref="F733:G733"/>
    <mergeCell ref="C723:G723"/>
    <mergeCell ref="C701:G701"/>
    <mergeCell ref="F710:G710"/>
    <mergeCell ref="F688:G688"/>
    <mergeCell ref="F648:G648"/>
    <mergeCell ref="F652:G652"/>
    <mergeCell ref="C654:G654"/>
    <mergeCell ref="C655:E655"/>
    <mergeCell ref="C656:G656"/>
    <mergeCell ref="F665:G665"/>
    <mergeCell ref="F715:G715"/>
    <mergeCell ref="F719:G719"/>
    <mergeCell ref="C721:G721"/>
    <mergeCell ref="C722:E722"/>
    <mergeCell ref="F852:G852"/>
    <mergeCell ref="C841:G841"/>
    <mergeCell ref="C842:E842"/>
    <mergeCell ref="C843:G843"/>
    <mergeCell ref="F761:G761"/>
    <mergeCell ref="F765:G765"/>
    <mergeCell ref="C767:G767"/>
    <mergeCell ref="C768:E768"/>
    <mergeCell ref="C769:G769"/>
    <mergeCell ref="F780:G780"/>
    <mergeCell ref="F804:G804"/>
    <mergeCell ref="F809:G809"/>
    <mergeCell ref="F814:G814"/>
    <mergeCell ref="C816:G816"/>
    <mergeCell ref="C817:E817"/>
    <mergeCell ref="C818:G818"/>
    <mergeCell ref="F829:G829"/>
    <mergeCell ref="F834:G834"/>
    <mergeCell ref="F839:G839"/>
    <mergeCell ref="C793:G793"/>
    <mergeCell ref="F919:G919"/>
    <mergeCell ref="F924:G924"/>
    <mergeCell ref="F928:G928"/>
    <mergeCell ref="C930:G930"/>
    <mergeCell ref="C931:E931"/>
    <mergeCell ref="C677:G677"/>
    <mergeCell ref="C678:E678"/>
    <mergeCell ref="C679:G679"/>
    <mergeCell ref="F626:G626"/>
    <mergeCell ref="F630:G630"/>
    <mergeCell ref="C632:G632"/>
    <mergeCell ref="C633:E633"/>
    <mergeCell ref="C634:G634"/>
    <mergeCell ref="F643:G643"/>
    <mergeCell ref="F901:G901"/>
    <mergeCell ref="F905:G905"/>
    <mergeCell ref="C907:G907"/>
    <mergeCell ref="C908:E908"/>
    <mergeCell ref="C909:G909"/>
    <mergeCell ref="F874:G874"/>
    <mergeCell ref="F785:G785"/>
    <mergeCell ref="F789:G789"/>
    <mergeCell ref="C791:G791"/>
    <mergeCell ref="C792:E792"/>
    <mergeCell ref="C1919:G1919"/>
    <mergeCell ref="C1920:E1920"/>
    <mergeCell ref="F1896:G1896"/>
    <mergeCell ref="C1898:G1898"/>
    <mergeCell ref="C1899:E1899"/>
    <mergeCell ref="F946:G946"/>
    <mergeCell ref="F950:G950"/>
    <mergeCell ref="C952:G952"/>
    <mergeCell ref="C953:E953"/>
    <mergeCell ref="C954:G954"/>
    <mergeCell ref="F975:G975"/>
    <mergeCell ref="F1010:G1010"/>
    <mergeCell ref="F966:G966"/>
    <mergeCell ref="F993:G993"/>
    <mergeCell ref="F997:G997"/>
    <mergeCell ref="F971:G971"/>
    <mergeCell ref="C977:G977"/>
    <mergeCell ref="C978:E978"/>
    <mergeCell ref="C979:G979"/>
    <mergeCell ref="F988:G988"/>
    <mergeCell ref="C1044:G1044"/>
    <mergeCell ref="C1045:E1045"/>
    <mergeCell ref="C1046:G1046"/>
    <mergeCell ref="F1174:G1174"/>
    <mergeCell ref="C1185:G1185"/>
    <mergeCell ref="C1186:E1186"/>
    <mergeCell ref="C1187:G1187"/>
    <mergeCell ref="C1967:G1967"/>
    <mergeCell ref="F1976:G1976"/>
    <mergeCell ref="F1981:G1981"/>
    <mergeCell ref="F1986:G1986"/>
    <mergeCell ref="C1988:G1988"/>
    <mergeCell ref="C1989:E1989"/>
    <mergeCell ref="C1944:G1944"/>
    <mergeCell ref="F1953:G1953"/>
    <mergeCell ref="F1958:G1958"/>
    <mergeCell ref="F1963:G1963"/>
    <mergeCell ref="C1965:G1965"/>
    <mergeCell ref="C1966:E1966"/>
    <mergeCell ref="C1878:E1878"/>
    <mergeCell ref="C1921:G1921"/>
    <mergeCell ref="F1930:G1930"/>
    <mergeCell ref="F1935:G1935"/>
    <mergeCell ref="F1940:G1940"/>
    <mergeCell ref="C1900:G1900"/>
    <mergeCell ref="F1908:G1908"/>
    <mergeCell ref="F1913:G1913"/>
    <mergeCell ref="F1917:G1917"/>
    <mergeCell ref="F2037:G2037"/>
    <mergeCell ref="F2058:G2058"/>
    <mergeCell ref="F2062:G2062"/>
    <mergeCell ref="C2063:G2063"/>
    <mergeCell ref="C2064:E2064"/>
    <mergeCell ref="C2065:G2065"/>
    <mergeCell ref="C2027:G2027"/>
    <mergeCell ref="C1990:G1990"/>
    <mergeCell ref="F2020:G2020"/>
    <mergeCell ref="F2024:G2024"/>
    <mergeCell ref="C2025:G2025"/>
    <mergeCell ref="C2026:E2026"/>
  </mergeCells>
  <pageMargins left="0.70866141732283472" right="0.70866141732283472" top="0.74803149606299213" bottom="0.74803149606299213" header="0.31496062992125984" footer="0.31496062992125984"/>
  <pageSetup paperSize="14" scale="64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topLeftCell="A151" zoomScale="115" zoomScaleNormal="115" workbookViewId="0">
      <selection activeCell="A156" sqref="A156:D164"/>
    </sheetView>
  </sheetViews>
  <sheetFormatPr defaultColWidth="8.85546875" defaultRowHeight="15.75"/>
  <cols>
    <col min="1" max="1" width="5" style="480" customWidth="1"/>
    <col min="2" max="2" width="24.28515625" style="480" customWidth="1"/>
    <col min="3" max="3" width="31.7109375" style="480" customWidth="1"/>
    <col min="4" max="4" width="17.140625" style="479" customWidth="1"/>
    <col min="5" max="16384" width="8.85546875" style="480"/>
  </cols>
  <sheetData>
    <row r="1" spans="1:4" s="479" customFormat="1" ht="16.5">
      <c r="A1" s="580" t="s">
        <v>0</v>
      </c>
      <c r="B1" s="581" t="s">
        <v>1038</v>
      </c>
      <c r="C1" s="581" t="s">
        <v>1039</v>
      </c>
      <c r="D1" s="582" t="s">
        <v>1040</v>
      </c>
    </row>
    <row r="2" spans="1:4" s="479" customFormat="1" ht="31.5">
      <c r="A2" s="583">
        <v>1</v>
      </c>
      <c r="B2" s="584" t="s">
        <v>780</v>
      </c>
      <c r="C2" s="586" t="s">
        <v>1086</v>
      </c>
      <c r="D2" s="585">
        <v>6</v>
      </c>
    </row>
    <row r="3" spans="1:4" s="479" customFormat="1" ht="16.5">
      <c r="A3" s="576"/>
      <c r="B3" s="577"/>
      <c r="C3" s="587" t="s">
        <v>1087</v>
      </c>
      <c r="D3" s="575">
        <v>4</v>
      </c>
    </row>
    <row r="4" spans="1:4" s="479" customFormat="1" ht="17.25" thickBot="1">
      <c r="A4" s="578"/>
      <c r="B4" s="579"/>
      <c r="C4" s="588" t="s">
        <v>1088</v>
      </c>
      <c r="D4" s="589">
        <v>4</v>
      </c>
    </row>
    <row r="5" spans="1:4" ht="16.5" thickBot="1"/>
    <row r="6" spans="1:4" ht="16.5">
      <c r="A6" s="580" t="s">
        <v>0</v>
      </c>
      <c r="B6" s="581" t="s">
        <v>1038</v>
      </c>
      <c r="C6" s="581" t="s">
        <v>1039</v>
      </c>
      <c r="D6" s="582" t="s">
        <v>1040</v>
      </c>
    </row>
    <row r="7" spans="1:4" ht="47.25">
      <c r="A7" s="583">
        <v>1</v>
      </c>
      <c r="B7" s="584" t="s">
        <v>834</v>
      </c>
      <c r="C7" s="586" t="s">
        <v>1086</v>
      </c>
      <c r="D7" s="585">
        <v>6</v>
      </c>
    </row>
    <row r="8" spans="1:4" ht="16.5">
      <c r="A8" s="576"/>
      <c r="B8" s="577"/>
      <c r="C8" s="587" t="s">
        <v>1087</v>
      </c>
      <c r="D8" s="575">
        <v>4</v>
      </c>
    </row>
    <row r="9" spans="1:4" ht="17.25" thickBot="1">
      <c r="A9" s="578"/>
      <c r="B9" s="579"/>
      <c r="C9" s="588" t="s">
        <v>1088</v>
      </c>
      <c r="D9" s="589">
        <v>4</v>
      </c>
    </row>
    <row r="10" spans="1:4" ht="16.5" thickBot="1"/>
    <row r="11" spans="1:4" ht="16.5">
      <c r="A11" s="580" t="s">
        <v>0</v>
      </c>
      <c r="B11" s="581" t="s">
        <v>1038</v>
      </c>
      <c r="C11" s="581" t="s">
        <v>1039</v>
      </c>
      <c r="D11" s="582" t="s">
        <v>1040</v>
      </c>
    </row>
    <row r="12" spans="1:4" ht="47.25">
      <c r="A12" s="583">
        <v>1</v>
      </c>
      <c r="B12" s="584" t="s">
        <v>1016</v>
      </c>
      <c r="C12" s="586" t="s">
        <v>1086</v>
      </c>
      <c r="D12" s="585">
        <v>6</v>
      </c>
    </row>
    <row r="13" spans="1:4" ht="16.5">
      <c r="A13" s="576"/>
      <c r="B13" s="577"/>
      <c r="C13" s="587" t="s">
        <v>1089</v>
      </c>
      <c r="D13" s="575">
        <v>6</v>
      </c>
    </row>
    <row r="14" spans="1:4" ht="17.25" thickBot="1">
      <c r="A14" s="578"/>
      <c r="B14" s="579"/>
      <c r="C14" s="588" t="s">
        <v>1090</v>
      </c>
      <c r="D14" s="589">
        <v>6</v>
      </c>
    </row>
    <row r="15" spans="1:4" ht="16.5" thickBot="1"/>
    <row r="16" spans="1:4" ht="16.5">
      <c r="A16" s="580" t="s">
        <v>0</v>
      </c>
      <c r="B16" s="581" t="s">
        <v>1038</v>
      </c>
      <c r="C16" s="581" t="s">
        <v>1039</v>
      </c>
      <c r="D16" s="582" t="s">
        <v>1040</v>
      </c>
    </row>
    <row r="17" spans="1:4" ht="63">
      <c r="A17" s="583">
        <v>1</v>
      </c>
      <c r="B17" s="584" t="s">
        <v>1021</v>
      </c>
      <c r="C17" s="586" t="s">
        <v>1086</v>
      </c>
      <c r="D17" s="585">
        <v>6</v>
      </c>
    </row>
    <row r="18" spans="1:4" ht="16.5">
      <c r="A18" s="576"/>
      <c r="B18" s="577"/>
      <c r="C18" s="587" t="s">
        <v>1089</v>
      </c>
      <c r="D18" s="575">
        <v>6</v>
      </c>
    </row>
    <row r="19" spans="1:4" ht="16.5">
      <c r="A19" s="576"/>
      <c r="B19" s="577"/>
      <c r="C19" s="587" t="s">
        <v>1090</v>
      </c>
      <c r="D19" s="575">
        <v>6</v>
      </c>
    </row>
    <row r="20" spans="1:4" ht="48" thickBot="1">
      <c r="A20" s="578"/>
      <c r="B20" s="579"/>
      <c r="C20" s="590" t="s">
        <v>1091</v>
      </c>
      <c r="D20" s="589">
        <v>6</v>
      </c>
    </row>
    <row r="21" spans="1:4" ht="16.5" thickBot="1"/>
    <row r="22" spans="1:4" ht="16.5">
      <c r="A22" s="580" t="s">
        <v>0</v>
      </c>
      <c r="B22" s="581" t="s">
        <v>1038</v>
      </c>
      <c r="C22" s="581" t="s">
        <v>1039</v>
      </c>
      <c r="D22" s="582" t="s">
        <v>1040</v>
      </c>
    </row>
    <row r="23" spans="1:4" ht="47.25">
      <c r="A23" s="583">
        <v>1</v>
      </c>
      <c r="B23" s="584" t="s">
        <v>881</v>
      </c>
      <c r="C23" s="586" t="s">
        <v>1095</v>
      </c>
      <c r="D23" s="585">
        <v>6</v>
      </c>
    </row>
    <row r="24" spans="1:4" ht="16.5">
      <c r="A24" s="576"/>
      <c r="B24" s="577"/>
      <c r="C24" s="587" t="s">
        <v>1096</v>
      </c>
      <c r="D24" s="575">
        <v>6</v>
      </c>
    </row>
    <row r="25" spans="1:4" ht="47.25">
      <c r="A25" s="576"/>
      <c r="B25" s="577"/>
      <c r="C25" s="591" t="s">
        <v>1097</v>
      </c>
      <c r="D25" s="575">
        <v>6</v>
      </c>
    </row>
    <row r="26" spans="1:4" ht="17.25" thickBot="1">
      <c r="A26" s="578"/>
      <c r="B26" s="579"/>
      <c r="C26" s="590" t="s">
        <v>1098</v>
      </c>
      <c r="D26" s="589">
        <v>6</v>
      </c>
    </row>
    <row r="27" spans="1:4" ht="16.5" thickBot="1"/>
    <row r="28" spans="1:4" ht="16.5">
      <c r="A28" s="580" t="s">
        <v>0</v>
      </c>
      <c r="B28" s="581" t="s">
        <v>1038</v>
      </c>
      <c r="C28" s="581" t="s">
        <v>1039</v>
      </c>
      <c r="D28" s="582" t="s">
        <v>1040</v>
      </c>
    </row>
    <row r="29" spans="1:4" ht="47.25">
      <c r="A29" s="583">
        <v>1</v>
      </c>
      <c r="B29" s="584" t="s">
        <v>882</v>
      </c>
      <c r="C29" s="586" t="s">
        <v>1095</v>
      </c>
      <c r="D29" s="585">
        <v>6</v>
      </c>
    </row>
    <row r="30" spans="1:4" ht="16.5">
      <c r="A30" s="576"/>
      <c r="B30" s="577"/>
      <c r="C30" s="587" t="s">
        <v>1096</v>
      </c>
      <c r="D30" s="575">
        <v>6</v>
      </c>
    </row>
    <row r="31" spans="1:4" ht="47.25">
      <c r="A31" s="576"/>
      <c r="B31" s="577"/>
      <c r="C31" s="591" t="s">
        <v>1097</v>
      </c>
      <c r="D31" s="575">
        <v>6</v>
      </c>
    </row>
    <row r="32" spans="1:4" ht="17.25" thickBot="1">
      <c r="A32" s="578"/>
      <c r="B32" s="579"/>
      <c r="C32" s="590" t="s">
        <v>1098</v>
      </c>
      <c r="D32" s="589">
        <v>6</v>
      </c>
    </row>
    <row r="33" spans="1:4" ht="16.5" thickBot="1"/>
    <row r="34" spans="1:4" ht="16.5">
      <c r="A34" s="580" t="s">
        <v>0</v>
      </c>
      <c r="B34" s="581" t="s">
        <v>1038</v>
      </c>
      <c r="C34" s="581" t="s">
        <v>1039</v>
      </c>
      <c r="D34" s="582" t="s">
        <v>1040</v>
      </c>
    </row>
    <row r="35" spans="1:4" ht="31.5">
      <c r="A35" s="583">
        <v>1</v>
      </c>
      <c r="B35" s="584" t="s">
        <v>998</v>
      </c>
      <c r="C35" s="586" t="s">
        <v>1095</v>
      </c>
      <c r="D35" s="585">
        <v>4</v>
      </c>
    </row>
    <row r="36" spans="1:4" ht="16.5">
      <c r="A36" s="576"/>
      <c r="B36" s="577"/>
      <c r="C36" s="587" t="s">
        <v>1096</v>
      </c>
      <c r="D36" s="575">
        <v>4</v>
      </c>
    </row>
    <row r="37" spans="1:4" ht="47.25">
      <c r="A37" s="576"/>
      <c r="B37" s="577"/>
      <c r="C37" s="591" t="s">
        <v>1097</v>
      </c>
      <c r="D37" s="575">
        <v>4</v>
      </c>
    </row>
    <row r="38" spans="1:4" ht="32.25" thickBot="1">
      <c r="A38" s="578"/>
      <c r="B38" s="579"/>
      <c r="C38" s="590" t="s">
        <v>1099</v>
      </c>
      <c r="D38" s="589">
        <v>6</v>
      </c>
    </row>
    <row r="39" spans="1:4" ht="16.5" thickBot="1"/>
    <row r="40" spans="1:4" ht="16.5">
      <c r="A40" s="580" t="s">
        <v>0</v>
      </c>
      <c r="B40" s="581" t="s">
        <v>1038</v>
      </c>
      <c r="C40" s="581" t="s">
        <v>1039</v>
      </c>
      <c r="D40" s="582" t="s">
        <v>1040</v>
      </c>
    </row>
    <row r="41" spans="1:4" ht="47.25">
      <c r="A41" s="583">
        <v>1</v>
      </c>
      <c r="B41" s="584" t="s">
        <v>915</v>
      </c>
      <c r="C41" s="586" t="s">
        <v>1100</v>
      </c>
      <c r="D41" s="585">
        <v>6</v>
      </c>
    </row>
    <row r="42" spans="1:4" ht="16.5">
      <c r="A42" s="576"/>
      <c r="B42" s="577"/>
      <c r="C42" s="587" t="s">
        <v>1092</v>
      </c>
      <c r="D42" s="575">
        <v>6</v>
      </c>
    </row>
    <row r="43" spans="1:4" ht="31.5">
      <c r="A43" s="576"/>
      <c r="B43" s="577"/>
      <c r="C43" s="591" t="s">
        <v>1093</v>
      </c>
      <c r="D43" s="575">
        <v>6</v>
      </c>
    </row>
    <row r="44" spans="1:4" ht="31.5">
      <c r="A44" s="576"/>
      <c r="B44" s="577"/>
      <c r="C44" s="593" t="s">
        <v>1094</v>
      </c>
      <c r="D44" s="575">
        <v>6</v>
      </c>
    </row>
    <row r="45" spans="1:4" ht="47.25">
      <c r="A45" s="573">
        <v>2</v>
      </c>
      <c r="B45" s="574" t="s">
        <v>916</v>
      </c>
      <c r="C45" s="594" t="s">
        <v>1100</v>
      </c>
      <c r="D45" s="575">
        <v>6</v>
      </c>
    </row>
    <row r="46" spans="1:4" ht="16.5">
      <c r="A46" s="576"/>
      <c r="B46" s="577"/>
      <c r="C46" s="587" t="s">
        <v>1092</v>
      </c>
      <c r="D46" s="575">
        <v>6</v>
      </c>
    </row>
    <row r="47" spans="1:4" ht="31.5">
      <c r="A47" s="576"/>
      <c r="B47" s="577"/>
      <c r="C47" s="591" t="s">
        <v>1093</v>
      </c>
      <c r="D47" s="575">
        <v>6</v>
      </c>
    </row>
    <row r="48" spans="1:4" ht="32.25" thickBot="1">
      <c r="A48" s="578"/>
      <c r="B48" s="579"/>
      <c r="C48" s="592" t="s">
        <v>1094</v>
      </c>
      <c r="D48" s="589">
        <v>6</v>
      </c>
    </row>
    <row r="49" spans="1:4" ht="16.5" thickBot="1"/>
    <row r="50" spans="1:4" ht="16.5">
      <c r="A50" s="580" t="s">
        <v>0</v>
      </c>
      <c r="B50" s="581" t="s">
        <v>1038</v>
      </c>
      <c r="C50" s="581" t="s">
        <v>1039</v>
      </c>
      <c r="D50" s="582" t="s">
        <v>1040</v>
      </c>
    </row>
    <row r="51" spans="1:4" ht="31.5">
      <c r="A51" s="583">
        <v>1</v>
      </c>
      <c r="B51" s="584" t="s">
        <v>783</v>
      </c>
      <c r="C51" s="586" t="s">
        <v>1095</v>
      </c>
      <c r="D51" s="585">
        <v>6</v>
      </c>
    </row>
    <row r="52" spans="1:4" ht="16.5">
      <c r="A52" s="576"/>
      <c r="B52" s="577"/>
      <c r="C52" s="587" t="s">
        <v>1089</v>
      </c>
      <c r="D52" s="575">
        <v>6</v>
      </c>
    </row>
    <row r="53" spans="1:4" ht="32.25" thickBot="1">
      <c r="A53" s="578"/>
      <c r="B53" s="579"/>
      <c r="C53" s="590" t="s">
        <v>1100</v>
      </c>
      <c r="D53" s="589">
        <v>6</v>
      </c>
    </row>
    <row r="54" spans="1:4" ht="16.5" thickBot="1"/>
    <row r="55" spans="1:4" ht="16.5">
      <c r="A55" s="580" t="s">
        <v>0</v>
      </c>
      <c r="B55" s="581" t="s">
        <v>1038</v>
      </c>
      <c r="C55" s="581" t="s">
        <v>1039</v>
      </c>
      <c r="D55" s="582" t="s">
        <v>1040</v>
      </c>
    </row>
    <row r="56" spans="1:4" ht="47.25">
      <c r="A56" s="583">
        <v>1</v>
      </c>
      <c r="B56" s="584" t="s">
        <v>784</v>
      </c>
      <c r="C56" s="586" t="s">
        <v>1095</v>
      </c>
      <c r="D56" s="585">
        <v>6</v>
      </c>
    </row>
    <row r="57" spans="1:4" ht="16.5">
      <c r="A57" s="576"/>
      <c r="B57" s="577"/>
      <c r="C57" s="587" t="s">
        <v>1089</v>
      </c>
      <c r="D57" s="575">
        <v>6</v>
      </c>
    </row>
    <row r="58" spans="1:4" ht="31.5">
      <c r="A58" s="576"/>
      <c r="B58" s="577"/>
      <c r="C58" s="594" t="s">
        <v>1100</v>
      </c>
      <c r="D58" s="575">
        <v>6</v>
      </c>
    </row>
    <row r="59" spans="1:4" ht="31.5">
      <c r="A59" s="573">
        <v>2</v>
      </c>
      <c r="B59" s="574" t="s">
        <v>1101</v>
      </c>
      <c r="C59" s="595" t="s">
        <v>1100</v>
      </c>
      <c r="D59" s="575">
        <v>6</v>
      </c>
    </row>
    <row r="60" spans="1:4" ht="16.5">
      <c r="A60" s="576"/>
      <c r="B60" s="577"/>
      <c r="C60" s="587" t="s">
        <v>1102</v>
      </c>
      <c r="D60" s="575">
        <v>6</v>
      </c>
    </row>
    <row r="61" spans="1:4" ht="31.5">
      <c r="A61" s="576"/>
      <c r="B61" s="577"/>
      <c r="C61" s="591" t="s">
        <v>1093</v>
      </c>
      <c r="D61" s="575">
        <v>6</v>
      </c>
    </row>
    <row r="62" spans="1:4" ht="47.25">
      <c r="A62" s="573">
        <v>3</v>
      </c>
      <c r="B62" s="574" t="s">
        <v>856</v>
      </c>
      <c r="C62" s="591" t="s">
        <v>1100</v>
      </c>
      <c r="D62" s="575">
        <v>6</v>
      </c>
    </row>
    <row r="63" spans="1:4" ht="16.5">
      <c r="A63" s="576"/>
      <c r="B63" s="577"/>
      <c r="C63" s="587" t="s">
        <v>1102</v>
      </c>
      <c r="D63" s="575">
        <v>6</v>
      </c>
    </row>
    <row r="64" spans="1:4" ht="32.25" thickBot="1">
      <c r="A64" s="578"/>
      <c r="B64" s="579"/>
      <c r="C64" s="590" t="s">
        <v>1093</v>
      </c>
      <c r="D64" s="589">
        <v>6</v>
      </c>
    </row>
    <row r="65" spans="1:4" ht="16.5" thickBot="1"/>
    <row r="66" spans="1:4" ht="16.5">
      <c r="A66" s="580" t="s">
        <v>0</v>
      </c>
      <c r="B66" s="581" t="s">
        <v>1038</v>
      </c>
      <c r="C66" s="581" t="s">
        <v>1039</v>
      </c>
      <c r="D66" s="582" t="s">
        <v>1040</v>
      </c>
    </row>
    <row r="67" spans="1:4" ht="31.5">
      <c r="A67" s="583">
        <v>1</v>
      </c>
      <c r="B67" s="584" t="s">
        <v>1103</v>
      </c>
      <c r="C67" s="591" t="s">
        <v>1093</v>
      </c>
      <c r="D67" s="585">
        <v>6</v>
      </c>
    </row>
    <row r="68" spans="1:4" ht="16.5">
      <c r="A68" s="576"/>
      <c r="B68" s="577"/>
      <c r="C68" s="587" t="s">
        <v>1096</v>
      </c>
      <c r="D68" s="575">
        <v>6</v>
      </c>
    </row>
    <row r="69" spans="1:4" ht="16.5">
      <c r="A69" s="576"/>
      <c r="B69" s="577"/>
      <c r="C69" s="594" t="s">
        <v>1105</v>
      </c>
      <c r="D69" s="575">
        <v>6</v>
      </c>
    </row>
    <row r="70" spans="1:4" ht="47.25">
      <c r="A70" s="573">
        <v>2</v>
      </c>
      <c r="B70" s="574" t="s">
        <v>1104</v>
      </c>
      <c r="C70" s="591" t="s">
        <v>1093</v>
      </c>
      <c r="D70" s="575">
        <v>6</v>
      </c>
    </row>
    <row r="71" spans="1:4" ht="16.5">
      <c r="A71" s="576"/>
      <c r="B71" s="577"/>
      <c r="C71" s="587" t="s">
        <v>1096</v>
      </c>
      <c r="D71" s="575">
        <v>6</v>
      </c>
    </row>
    <row r="72" spans="1:4" ht="17.25" thickBot="1">
      <c r="A72" s="578"/>
      <c r="B72" s="579"/>
      <c r="C72" s="592" t="s">
        <v>1105</v>
      </c>
      <c r="D72" s="589">
        <v>6</v>
      </c>
    </row>
    <row r="73" spans="1:4" ht="16.5" thickBot="1"/>
    <row r="74" spans="1:4" ht="16.5">
      <c r="A74" s="580" t="s">
        <v>0</v>
      </c>
      <c r="B74" s="581" t="s">
        <v>1038</v>
      </c>
      <c r="C74" s="581" t="s">
        <v>1039</v>
      </c>
      <c r="D74" s="582" t="s">
        <v>1040</v>
      </c>
    </row>
    <row r="75" spans="1:4" ht="31.5">
      <c r="A75" s="583">
        <v>1</v>
      </c>
      <c r="B75" s="584" t="s">
        <v>1106</v>
      </c>
      <c r="C75" s="591" t="s">
        <v>1107</v>
      </c>
      <c r="D75" s="585">
        <v>6</v>
      </c>
    </row>
    <row r="76" spans="1:4" ht="16.5">
      <c r="A76" s="576"/>
      <c r="B76" s="577"/>
      <c r="C76" s="587" t="s">
        <v>1108</v>
      </c>
      <c r="D76" s="575">
        <v>6</v>
      </c>
    </row>
    <row r="77" spans="1:4" ht="16.5">
      <c r="A77" s="576"/>
      <c r="B77" s="577"/>
      <c r="C77" s="594" t="s">
        <v>1109</v>
      </c>
      <c r="D77" s="575">
        <v>6</v>
      </c>
    </row>
    <row r="78" spans="1:4" ht="47.25">
      <c r="A78" s="573">
        <v>2</v>
      </c>
      <c r="B78" s="574" t="s">
        <v>833</v>
      </c>
      <c r="C78" s="591" t="s">
        <v>1107</v>
      </c>
      <c r="D78" s="575">
        <v>6</v>
      </c>
    </row>
    <row r="79" spans="1:4" ht="16.5">
      <c r="A79" s="576"/>
      <c r="B79" s="577"/>
      <c r="C79" s="587" t="s">
        <v>1108</v>
      </c>
      <c r="D79" s="575">
        <v>6</v>
      </c>
    </row>
    <row r="80" spans="1:4" ht="16.5">
      <c r="A80" s="576"/>
      <c r="B80" s="577"/>
      <c r="C80" s="594" t="s">
        <v>1109</v>
      </c>
      <c r="D80" s="575">
        <v>6</v>
      </c>
    </row>
    <row r="81" spans="1:4" ht="47.25">
      <c r="A81" s="573">
        <v>3</v>
      </c>
      <c r="B81" s="574" t="s">
        <v>1042</v>
      </c>
      <c r="C81" s="591" t="s">
        <v>1107</v>
      </c>
      <c r="D81" s="575">
        <v>6</v>
      </c>
    </row>
    <row r="82" spans="1:4" ht="16.5">
      <c r="A82" s="576"/>
      <c r="B82" s="577"/>
      <c r="C82" s="587" t="s">
        <v>1108</v>
      </c>
      <c r="D82" s="575">
        <v>6</v>
      </c>
    </row>
    <row r="83" spans="1:4" ht="17.25" thickBot="1">
      <c r="A83" s="578"/>
      <c r="B83" s="579"/>
      <c r="C83" s="592" t="s">
        <v>1109</v>
      </c>
      <c r="D83" s="589">
        <v>6</v>
      </c>
    </row>
    <row r="84" spans="1:4" ht="16.5" thickBot="1"/>
    <row r="85" spans="1:4" ht="16.5">
      <c r="A85" s="580" t="s">
        <v>0</v>
      </c>
      <c r="B85" s="581" t="s">
        <v>1038</v>
      </c>
      <c r="C85" s="581" t="s">
        <v>1039</v>
      </c>
      <c r="D85" s="582" t="s">
        <v>1040</v>
      </c>
    </row>
    <row r="86" spans="1:4" ht="31.5">
      <c r="A86" s="583">
        <v>1</v>
      </c>
      <c r="B86" s="584" t="s">
        <v>1055</v>
      </c>
      <c r="C86" s="591" t="s">
        <v>1095</v>
      </c>
      <c r="D86" s="585">
        <v>6</v>
      </c>
    </row>
    <row r="87" spans="1:4" ht="16.5">
      <c r="A87" s="576"/>
      <c r="B87" s="577"/>
      <c r="C87" s="587" t="s">
        <v>1087</v>
      </c>
      <c r="D87" s="575">
        <v>4</v>
      </c>
    </row>
    <row r="88" spans="1:4" ht="32.25" thickBot="1">
      <c r="A88" s="578"/>
      <c r="B88" s="579"/>
      <c r="C88" s="592" t="s">
        <v>1110</v>
      </c>
      <c r="D88" s="589">
        <v>6</v>
      </c>
    </row>
    <row r="89" spans="1:4" ht="16.5" thickBot="1"/>
    <row r="90" spans="1:4" ht="16.5">
      <c r="A90" s="580" t="s">
        <v>0</v>
      </c>
      <c r="B90" s="581" t="s">
        <v>1038</v>
      </c>
      <c r="C90" s="581" t="s">
        <v>1039</v>
      </c>
      <c r="D90" s="582" t="s">
        <v>1040</v>
      </c>
    </row>
    <row r="91" spans="1:4" ht="63">
      <c r="A91" s="583">
        <v>1</v>
      </c>
      <c r="B91" s="584" t="s">
        <v>1111</v>
      </c>
      <c r="C91" s="591" t="s">
        <v>1095</v>
      </c>
      <c r="D91" s="585">
        <v>6</v>
      </c>
    </row>
    <row r="92" spans="1:4" ht="16.5">
      <c r="A92" s="576"/>
      <c r="B92" s="577"/>
      <c r="C92" s="587" t="s">
        <v>1096</v>
      </c>
      <c r="D92" s="575">
        <v>6</v>
      </c>
    </row>
    <row r="93" spans="1:4" ht="47.25">
      <c r="A93" s="576"/>
      <c r="B93" s="577"/>
      <c r="C93" s="594" t="s">
        <v>1112</v>
      </c>
      <c r="D93" s="575">
        <v>6</v>
      </c>
    </row>
    <row r="94" spans="1:4" ht="16.5" thickBot="1">
      <c r="A94" s="596"/>
      <c r="B94" s="597"/>
      <c r="C94" s="590" t="s">
        <v>1098</v>
      </c>
      <c r="D94" s="589">
        <v>6</v>
      </c>
    </row>
    <row r="95" spans="1:4" ht="16.5" thickBot="1"/>
    <row r="96" spans="1:4" ht="16.5">
      <c r="A96" s="580" t="s">
        <v>0</v>
      </c>
      <c r="B96" s="581" t="s">
        <v>1038</v>
      </c>
      <c r="C96" s="581" t="s">
        <v>1039</v>
      </c>
      <c r="D96" s="582" t="s">
        <v>1040</v>
      </c>
    </row>
    <row r="97" spans="1:4" ht="31.5">
      <c r="A97" s="583">
        <v>1</v>
      </c>
      <c r="B97" s="584" t="s">
        <v>945</v>
      </c>
      <c r="C97" s="591" t="s">
        <v>1107</v>
      </c>
      <c r="D97" s="585">
        <v>6</v>
      </c>
    </row>
    <row r="98" spans="1:4" ht="16.5">
      <c r="A98" s="576"/>
      <c r="B98" s="577"/>
      <c r="C98" s="587" t="s">
        <v>1108</v>
      </c>
      <c r="D98" s="575">
        <v>4</v>
      </c>
    </row>
    <row r="99" spans="1:4" ht="17.25" thickBot="1">
      <c r="A99" s="578"/>
      <c r="B99" s="579"/>
      <c r="C99" s="592" t="s">
        <v>1109</v>
      </c>
      <c r="D99" s="589">
        <v>6</v>
      </c>
    </row>
    <row r="100" spans="1:4" ht="16.5" thickBot="1"/>
    <row r="101" spans="1:4" ht="16.5">
      <c r="A101" s="580" t="s">
        <v>0</v>
      </c>
      <c r="B101" s="581" t="s">
        <v>1038</v>
      </c>
      <c r="C101" s="581" t="s">
        <v>1039</v>
      </c>
      <c r="D101" s="582" t="s">
        <v>1040</v>
      </c>
    </row>
    <row r="102" spans="1:4" ht="31.5">
      <c r="A102" s="598">
        <v>1</v>
      </c>
      <c r="B102" s="599" t="s">
        <v>946</v>
      </c>
      <c r="C102" s="595" t="s">
        <v>1107</v>
      </c>
      <c r="D102" s="600">
        <v>6</v>
      </c>
    </row>
    <row r="103" spans="1:4" ht="16.5">
      <c r="A103" s="576"/>
      <c r="B103" s="577"/>
      <c r="C103" s="587" t="s">
        <v>1108</v>
      </c>
      <c r="D103" s="575">
        <v>4</v>
      </c>
    </row>
    <row r="104" spans="1:4" ht="17.25" thickBot="1">
      <c r="A104" s="578"/>
      <c r="B104" s="579"/>
      <c r="C104" s="592" t="s">
        <v>1109</v>
      </c>
      <c r="D104" s="589">
        <v>6</v>
      </c>
    </row>
    <row r="105" spans="1:4" ht="16.5" thickBot="1"/>
    <row r="106" spans="1:4" ht="16.5">
      <c r="A106" s="580" t="s">
        <v>0</v>
      </c>
      <c r="B106" s="581" t="s">
        <v>1038</v>
      </c>
      <c r="C106" s="581" t="s">
        <v>1039</v>
      </c>
      <c r="D106" s="582" t="s">
        <v>1040</v>
      </c>
    </row>
    <row r="107" spans="1:4" ht="31.5">
      <c r="A107" s="598">
        <v>1</v>
      </c>
      <c r="B107" s="599" t="s">
        <v>790</v>
      </c>
      <c r="C107" s="595" t="s">
        <v>1093</v>
      </c>
      <c r="D107" s="600">
        <v>6</v>
      </c>
    </row>
    <row r="108" spans="1:4" ht="16.5">
      <c r="A108" s="576"/>
      <c r="B108" s="577"/>
      <c r="C108" s="587" t="s">
        <v>1113</v>
      </c>
      <c r="D108" s="575">
        <v>6</v>
      </c>
    </row>
    <row r="109" spans="1:4" ht="17.25" thickBot="1">
      <c r="A109" s="578"/>
      <c r="B109" s="579"/>
      <c r="C109" s="592" t="s">
        <v>1105</v>
      </c>
      <c r="D109" s="589">
        <v>6</v>
      </c>
    </row>
    <row r="110" spans="1:4" ht="16.5" thickBot="1"/>
    <row r="111" spans="1:4" ht="16.5">
      <c r="A111" s="580" t="s">
        <v>0</v>
      </c>
      <c r="B111" s="581" t="s">
        <v>1038</v>
      </c>
      <c r="C111" s="581" t="s">
        <v>1039</v>
      </c>
      <c r="D111" s="582" t="s">
        <v>1040</v>
      </c>
    </row>
    <row r="112" spans="1:4" ht="31.5">
      <c r="A112" s="583">
        <v>1</v>
      </c>
      <c r="B112" s="584" t="s">
        <v>858</v>
      </c>
      <c r="C112" s="591" t="s">
        <v>1095</v>
      </c>
      <c r="D112" s="585">
        <v>6</v>
      </c>
    </row>
    <row r="113" spans="1:4" ht="16.5">
      <c r="A113" s="576"/>
      <c r="B113" s="577"/>
      <c r="C113" s="587" t="s">
        <v>1087</v>
      </c>
      <c r="D113" s="575">
        <v>6</v>
      </c>
    </row>
    <row r="114" spans="1:4" ht="47.25">
      <c r="A114" s="576"/>
      <c r="B114" s="577"/>
      <c r="C114" s="594" t="s">
        <v>1112</v>
      </c>
      <c r="D114" s="575">
        <v>6</v>
      </c>
    </row>
    <row r="115" spans="1:4" ht="16.5" thickBot="1">
      <c r="A115" s="596"/>
      <c r="B115" s="597"/>
      <c r="C115" s="590" t="s">
        <v>1098</v>
      </c>
      <c r="D115" s="589">
        <v>6</v>
      </c>
    </row>
    <row r="116" spans="1:4" ht="16.5" thickBot="1"/>
    <row r="117" spans="1:4" ht="16.5">
      <c r="A117" s="580" t="s">
        <v>0</v>
      </c>
      <c r="B117" s="581" t="s">
        <v>1038</v>
      </c>
      <c r="C117" s="581" t="s">
        <v>1039</v>
      </c>
      <c r="D117" s="582" t="s">
        <v>1040</v>
      </c>
    </row>
    <row r="118" spans="1:4" ht="31.5">
      <c r="A118" s="583">
        <v>1</v>
      </c>
      <c r="B118" s="584" t="s">
        <v>859</v>
      </c>
      <c r="C118" s="591" t="s">
        <v>1095</v>
      </c>
      <c r="D118" s="585">
        <v>6</v>
      </c>
    </row>
    <row r="119" spans="1:4" ht="16.5">
      <c r="A119" s="576"/>
      <c r="B119" s="577"/>
      <c r="C119" s="587" t="s">
        <v>1087</v>
      </c>
      <c r="D119" s="575">
        <v>6</v>
      </c>
    </row>
    <row r="120" spans="1:4" ht="47.25">
      <c r="A120" s="576"/>
      <c r="B120" s="577"/>
      <c r="C120" s="594" t="s">
        <v>1112</v>
      </c>
      <c r="D120" s="575">
        <v>6</v>
      </c>
    </row>
    <row r="121" spans="1:4" ht="16.5" thickBot="1">
      <c r="A121" s="596"/>
      <c r="B121" s="597"/>
      <c r="C121" s="590" t="s">
        <v>1098</v>
      </c>
      <c r="D121" s="589">
        <v>6</v>
      </c>
    </row>
    <row r="122" spans="1:4" ht="16.5" thickBot="1"/>
    <row r="123" spans="1:4" ht="16.5">
      <c r="A123" s="580" t="s">
        <v>0</v>
      </c>
      <c r="B123" s="581" t="s">
        <v>1038</v>
      </c>
      <c r="C123" s="581" t="s">
        <v>1039</v>
      </c>
      <c r="D123" s="582" t="s">
        <v>1040</v>
      </c>
    </row>
    <row r="124" spans="1:4">
      <c r="A124" s="583">
        <v>1</v>
      </c>
      <c r="B124" s="584" t="s">
        <v>861</v>
      </c>
      <c r="C124" s="591" t="s">
        <v>1095</v>
      </c>
      <c r="D124" s="585">
        <v>6</v>
      </c>
    </row>
    <row r="125" spans="1:4" ht="16.5">
      <c r="A125" s="576"/>
      <c r="B125" s="577"/>
      <c r="C125" s="587" t="s">
        <v>1087</v>
      </c>
      <c r="D125" s="575">
        <v>6</v>
      </c>
    </row>
    <row r="126" spans="1:4" ht="47.25">
      <c r="A126" s="576"/>
      <c r="B126" s="577"/>
      <c r="C126" s="594" t="s">
        <v>1112</v>
      </c>
      <c r="D126" s="575">
        <v>6</v>
      </c>
    </row>
    <row r="127" spans="1:4" ht="16.5" thickBot="1">
      <c r="A127" s="596"/>
      <c r="B127" s="597"/>
      <c r="C127" s="590" t="s">
        <v>1098</v>
      </c>
      <c r="D127" s="589">
        <v>6</v>
      </c>
    </row>
    <row r="128" spans="1:4" ht="16.5" thickBot="1"/>
    <row r="129" spans="1:4" ht="16.5">
      <c r="A129" s="580" t="s">
        <v>0</v>
      </c>
      <c r="B129" s="581" t="s">
        <v>1038</v>
      </c>
      <c r="C129" s="581" t="s">
        <v>1039</v>
      </c>
      <c r="D129" s="582" t="s">
        <v>1040</v>
      </c>
    </row>
    <row r="130" spans="1:4" ht="31.5">
      <c r="A130" s="583">
        <v>1</v>
      </c>
      <c r="B130" s="584" t="s">
        <v>860</v>
      </c>
      <c r="C130" s="591" t="s">
        <v>1095</v>
      </c>
      <c r="D130" s="585">
        <v>6</v>
      </c>
    </row>
    <row r="131" spans="1:4" ht="16.5">
      <c r="A131" s="576"/>
      <c r="B131" s="577"/>
      <c r="C131" s="587" t="s">
        <v>1087</v>
      </c>
      <c r="D131" s="575">
        <v>6</v>
      </c>
    </row>
    <row r="132" spans="1:4" ht="47.25">
      <c r="A132" s="576"/>
      <c r="B132" s="577"/>
      <c r="C132" s="594" t="s">
        <v>1112</v>
      </c>
      <c r="D132" s="575">
        <v>6</v>
      </c>
    </row>
    <row r="133" spans="1:4" ht="16.5" thickBot="1">
      <c r="A133" s="596"/>
      <c r="B133" s="597"/>
      <c r="C133" s="590" t="s">
        <v>1098</v>
      </c>
      <c r="D133" s="589">
        <v>6</v>
      </c>
    </row>
    <row r="134" spans="1:4" ht="16.5" thickBot="1"/>
    <row r="135" spans="1:4" ht="16.5">
      <c r="A135" s="580" t="s">
        <v>0</v>
      </c>
      <c r="B135" s="581" t="s">
        <v>1038</v>
      </c>
      <c r="C135" s="581" t="s">
        <v>1039</v>
      </c>
      <c r="D135" s="582" t="s">
        <v>1040</v>
      </c>
    </row>
    <row r="136" spans="1:4" ht="47.25">
      <c r="A136" s="583">
        <v>1</v>
      </c>
      <c r="B136" s="584" t="s">
        <v>1084</v>
      </c>
      <c r="C136" s="591" t="s">
        <v>1095</v>
      </c>
      <c r="D136" s="585">
        <v>6</v>
      </c>
    </row>
    <row r="137" spans="1:4" ht="16.5">
      <c r="A137" s="576"/>
      <c r="B137" s="577"/>
      <c r="C137" s="587" t="s">
        <v>1114</v>
      </c>
      <c r="D137" s="575">
        <v>6</v>
      </c>
    </row>
    <row r="138" spans="1:4" ht="47.25">
      <c r="A138" s="576"/>
      <c r="B138" s="577"/>
      <c r="C138" s="594" t="s">
        <v>1112</v>
      </c>
      <c r="D138" s="575">
        <v>6</v>
      </c>
    </row>
    <row r="139" spans="1:4" ht="16.5" thickBot="1">
      <c r="A139" s="596"/>
      <c r="B139" s="597"/>
      <c r="C139" s="590" t="s">
        <v>1098</v>
      </c>
      <c r="D139" s="589">
        <v>6</v>
      </c>
    </row>
    <row r="140" spans="1:4" ht="16.5" thickBot="1"/>
    <row r="141" spans="1:4" ht="16.5">
      <c r="A141" s="580" t="s">
        <v>0</v>
      </c>
      <c r="B141" s="581" t="s">
        <v>1038</v>
      </c>
      <c r="C141" s="581" t="s">
        <v>1039</v>
      </c>
      <c r="D141" s="582" t="s">
        <v>1040</v>
      </c>
    </row>
    <row r="142" spans="1:4" ht="47.25">
      <c r="A142" s="583">
        <v>1</v>
      </c>
      <c r="B142" s="584" t="s">
        <v>918</v>
      </c>
      <c r="C142" s="591" t="s">
        <v>1095</v>
      </c>
      <c r="D142" s="585">
        <v>6</v>
      </c>
    </row>
    <row r="143" spans="1:4" ht="16.5">
      <c r="A143" s="576"/>
      <c r="B143" s="577"/>
      <c r="C143" s="587" t="s">
        <v>1114</v>
      </c>
      <c r="D143" s="575">
        <v>6</v>
      </c>
    </row>
    <row r="144" spans="1:4" ht="16.5" thickBot="1">
      <c r="A144" s="596"/>
      <c r="B144" s="597"/>
      <c r="C144" s="590" t="s">
        <v>1098</v>
      </c>
      <c r="D144" s="589">
        <v>6</v>
      </c>
    </row>
    <row r="145" spans="1:4" ht="16.5" thickBot="1"/>
    <row r="146" spans="1:4" ht="16.5">
      <c r="A146" s="580" t="s">
        <v>0</v>
      </c>
      <c r="B146" s="581" t="s">
        <v>1038</v>
      </c>
      <c r="C146" s="581" t="s">
        <v>1039</v>
      </c>
      <c r="D146" s="582" t="s">
        <v>1040</v>
      </c>
    </row>
    <row r="147" spans="1:4" ht="31.5">
      <c r="A147" s="583">
        <v>1</v>
      </c>
      <c r="B147" s="584" t="s">
        <v>1115</v>
      </c>
      <c r="C147" s="591" t="s">
        <v>1095</v>
      </c>
      <c r="D147" s="585">
        <v>4</v>
      </c>
    </row>
    <row r="148" spans="1:4" ht="16.5">
      <c r="A148" s="576"/>
      <c r="B148" s="577"/>
      <c r="C148" s="587" t="s">
        <v>1096</v>
      </c>
      <c r="D148" s="575">
        <v>4</v>
      </c>
    </row>
    <row r="149" spans="1:4" ht="16.5" thickBot="1">
      <c r="A149" s="596"/>
      <c r="B149" s="597"/>
      <c r="C149" s="590" t="s">
        <v>1116</v>
      </c>
      <c r="D149" s="589">
        <v>4</v>
      </c>
    </row>
    <row r="150" spans="1:4" ht="16.5" thickBot="1"/>
    <row r="151" spans="1:4" ht="16.5">
      <c r="A151" s="580" t="s">
        <v>0</v>
      </c>
      <c r="B151" s="581" t="s">
        <v>1038</v>
      </c>
      <c r="C151" s="581" t="s">
        <v>1039</v>
      </c>
      <c r="D151" s="582" t="s">
        <v>1040</v>
      </c>
    </row>
    <row r="152" spans="1:4">
      <c r="A152" s="583">
        <v>1</v>
      </c>
      <c r="B152" s="584" t="s">
        <v>799</v>
      </c>
      <c r="C152" s="591" t="s">
        <v>1095</v>
      </c>
      <c r="D152" s="585">
        <v>4</v>
      </c>
    </row>
    <row r="153" spans="1:4" ht="16.5">
      <c r="A153" s="576"/>
      <c r="B153" s="577"/>
      <c r="C153" s="587" t="s">
        <v>1096</v>
      </c>
      <c r="D153" s="575">
        <v>4</v>
      </c>
    </row>
    <row r="154" spans="1:4" ht="16.5" thickBot="1">
      <c r="A154" s="596"/>
      <c r="B154" s="597"/>
      <c r="C154" s="590" t="s">
        <v>1117</v>
      </c>
      <c r="D154" s="589">
        <v>4</v>
      </c>
    </row>
    <row r="155" spans="1:4" ht="16.5" thickBot="1"/>
    <row r="156" spans="1:4" ht="16.5">
      <c r="A156" s="580" t="s">
        <v>0</v>
      </c>
      <c r="B156" s="581" t="s">
        <v>1038</v>
      </c>
      <c r="C156" s="581" t="s">
        <v>1039</v>
      </c>
      <c r="D156" s="582" t="s">
        <v>1040</v>
      </c>
    </row>
    <row r="157" spans="1:4">
      <c r="A157" s="583">
        <v>1</v>
      </c>
      <c r="B157" s="584" t="s">
        <v>1118</v>
      </c>
      <c r="C157" s="591" t="s">
        <v>1095</v>
      </c>
      <c r="D157" s="585">
        <v>6</v>
      </c>
    </row>
    <row r="158" spans="1:4" ht="16.5">
      <c r="A158" s="576"/>
      <c r="B158" s="577"/>
      <c r="C158" s="587" t="s">
        <v>1096</v>
      </c>
      <c r="D158" s="575">
        <v>6</v>
      </c>
    </row>
    <row r="159" spans="1:4" ht="47.25">
      <c r="A159" s="576"/>
      <c r="B159" s="577"/>
      <c r="C159" s="594" t="s">
        <v>1112</v>
      </c>
      <c r="D159" s="575">
        <v>6</v>
      </c>
    </row>
    <row r="160" spans="1:4">
      <c r="A160" s="573"/>
      <c r="B160" s="574"/>
      <c r="C160" s="591" t="s">
        <v>1098</v>
      </c>
      <c r="D160" s="575">
        <v>6</v>
      </c>
    </row>
    <row r="161" spans="1:4" ht="31.5">
      <c r="A161" s="573">
        <v>2</v>
      </c>
      <c r="B161" s="574" t="s">
        <v>1119</v>
      </c>
      <c r="C161" s="591" t="s">
        <v>1095</v>
      </c>
      <c r="D161" s="575">
        <v>6</v>
      </c>
    </row>
    <row r="162" spans="1:4" ht="16.5">
      <c r="A162" s="576"/>
      <c r="B162" s="577"/>
      <c r="C162" s="587" t="s">
        <v>1096</v>
      </c>
      <c r="D162" s="575">
        <v>6</v>
      </c>
    </row>
    <row r="163" spans="1:4" ht="47.25">
      <c r="A163" s="573"/>
      <c r="B163" s="574"/>
      <c r="C163" s="594" t="s">
        <v>1112</v>
      </c>
      <c r="D163" s="575">
        <v>6</v>
      </c>
    </row>
    <row r="164" spans="1:4" ht="17.25" thickBot="1">
      <c r="A164" s="578"/>
      <c r="B164" s="579"/>
      <c r="C164" s="590" t="s">
        <v>1098</v>
      </c>
      <c r="D164" s="589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G27"/>
  <sheetViews>
    <sheetView tabSelected="1" view="pageBreakPreview" topLeftCell="A9" zoomScale="85" zoomScaleNormal="70" zoomScaleSheetLayoutView="85" workbookViewId="0">
      <selection activeCell="F27" sqref="F27"/>
    </sheetView>
  </sheetViews>
  <sheetFormatPr defaultColWidth="8.85546875" defaultRowHeight="17.25"/>
  <cols>
    <col min="1" max="1" width="14.7109375" style="498" customWidth="1"/>
    <col min="2" max="2" width="63.28515625" style="493" customWidth="1"/>
    <col min="3" max="3" width="27.7109375" style="498" customWidth="1"/>
    <col min="4" max="6" width="8.85546875" style="493"/>
    <col min="7" max="7" width="27.7109375" style="493" bestFit="1" customWidth="1"/>
    <col min="8" max="16384" width="8.85546875" style="493"/>
  </cols>
  <sheetData>
    <row r="1" spans="1:3" ht="23.25">
      <c r="A1" s="902" t="s">
        <v>1138</v>
      </c>
      <c r="B1" s="902"/>
      <c r="C1" s="902"/>
    </row>
    <row r="3" spans="1:3">
      <c r="A3" s="494" t="s">
        <v>766</v>
      </c>
      <c r="B3" s="903" t="s">
        <v>801</v>
      </c>
      <c r="C3" s="903"/>
    </row>
    <row r="4" spans="1:3">
      <c r="A4" s="494" t="s">
        <v>802</v>
      </c>
      <c r="B4" s="497">
        <v>2022</v>
      </c>
      <c r="C4" s="493"/>
    </row>
    <row r="5" spans="1:3">
      <c r="A5" s="494" t="s">
        <v>768</v>
      </c>
      <c r="B5" s="493" t="s">
        <v>803</v>
      </c>
    </row>
    <row r="6" spans="1:3" ht="18" thickBot="1"/>
    <row r="7" spans="1:3" ht="18.75" thickTop="1" thickBot="1">
      <c r="A7" s="658" t="s">
        <v>36</v>
      </c>
      <c r="B7" s="659" t="s">
        <v>770</v>
      </c>
      <c r="C7" s="660" t="s">
        <v>804</v>
      </c>
    </row>
    <row r="8" spans="1:3" ht="18" thickBot="1">
      <c r="A8" s="661">
        <v>1</v>
      </c>
      <c r="B8" s="662">
        <v>2</v>
      </c>
      <c r="C8" s="663">
        <v>3</v>
      </c>
    </row>
    <row r="9" spans="1:3" ht="18" thickTop="1">
      <c r="A9" s="664"/>
      <c r="C9" s="665"/>
    </row>
    <row r="10" spans="1:3">
      <c r="A10" s="664" t="str">
        <f>+RAB!A9</f>
        <v>A</v>
      </c>
      <c r="B10" s="493" t="str">
        <f>+RAB!B9</f>
        <v>PEKERJAAN PERSIAPAN</v>
      </c>
      <c r="C10" s="666">
        <f>+RAB!F14</f>
        <v>4230717.26</v>
      </c>
    </row>
    <row r="11" spans="1:3">
      <c r="A11" s="664" t="str">
        <f>+RAB!A15</f>
        <v>B</v>
      </c>
      <c r="B11" s="493" t="str">
        <f>+RAB!B15</f>
        <v xml:space="preserve">BIAYA PENERAPAN SMKK </v>
      </c>
      <c r="C11" s="666">
        <f>+RAB!F17</f>
        <v>11105000</v>
      </c>
    </row>
    <row r="12" spans="1:3">
      <c r="A12" s="664" t="str">
        <f>+RAB!A18</f>
        <v>C</v>
      </c>
      <c r="B12" s="493" t="str">
        <f>+RAB!B18</f>
        <v>PEKERJAAN PAGAR SISI UTARA</v>
      </c>
      <c r="C12" s="666">
        <f>+RAB!F24</f>
        <v>105837326.7465004</v>
      </c>
    </row>
    <row r="13" spans="1:3">
      <c r="A13" s="664" t="str">
        <f>+RAB!A25</f>
        <v>D</v>
      </c>
      <c r="B13" s="493" t="str">
        <f>+RAB!B25</f>
        <v>PEKERJAAN TEMPAT SUCI</v>
      </c>
      <c r="C13" s="666"/>
    </row>
    <row r="14" spans="1:3">
      <c r="A14" s="664" t="str">
        <f>+RAB!A26</f>
        <v>I</v>
      </c>
      <c r="B14" s="493" t="str">
        <f>+RAB!B26</f>
        <v>PEKERJAAN TANAH DAN PASANGAN</v>
      </c>
      <c r="C14" s="666">
        <f>+RAB!F35</f>
        <v>3839458.7750816373</v>
      </c>
    </row>
    <row r="15" spans="1:3">
      <c r="A15" s="664" t="str">
        <f>+RAB!A36</f>
        <v>II</v>
      </c>
      <c r="B15" s="493" t="str">
        <f>+RAB!B36</f>
        <v>PEKERJAAN BETON</v>
      </c>
      <c r="C15" s="666">
        <f>+RAB!F90</f>
        <v>92860199.90475449</v>
      </c>
    </row>
    <row r="16" spans="1:3">
      <c r="A16" s="664" t="str">
        <f>+RAB!A91</f>
        <v>III</v>
      </c>
      <c r="B16" s="493" t="str">
        <f>+RAB!B91</f>
        <v>PEKERJAAN PAGAR TEMPAT SUCI</v>
      </c>
      <c r="C16" s="666">
        <f>+RAB!F100</f>
        <v>142764610.36646798</v>
      </c>
    </row>
    <row r="17" spans="1:7">
      <c r="A17" s="664" t="str">
        <f>+RAB!A101</f>
        <v>IV</v>
      </c>
      <c r="B17" s="493" t="str">
        <f>+RAB!B101</f>
        <v>PEKERJAAN RAILING TANGGA</v>
      </c>
      <c r="C17" s="666">
        <f>+RAB!F104</f>
        <v>2697463.4808</v>
      </c>
    </row>
    <row r="18" spans="1:7">
      <c r="A18" s="664" t="str">
        <f>+RAB!A105</f>
        <v>V</v>
      </c>
      <c r="B18" s="493" t="str">
        <f>+RAB!B105</f>
        <v>PEKERJAAN BANGUNAN SUCI</v>
      </c>
      <c r="C18" s="666">
        <f>+RAB!F112</f>
        <v>100494179.27683444</v>
      </c>
    </row>
    <row r="19" spans="1:7">
      <c r="A19" s="664" t="str">
        <f>+RAB!A113</f>
        <v>VI</v>
      </c>
      <c r="B19" s="493" t="str">
        <f>+RAB!B113</f>
        <v>PEKERJAAN FINISHING LANTAI DAN DINDING</v>
      </c>
      <c r="C19" s="666">
        <f>+RAB!F121</f>
        <v>30575660.364214133</v>
      </c>
    </row>
    <row r="20" spans="1:7">
      <c r="A20" s="664" t="str">
        <f>+RAB!A123</f>
        <v>E</v>
      </c>
      <c r="B20" s="493" t="str">
        <f>+RAB!B123</f>
        <v>PEKERJAAN PIPA DRAINASE</v>
      </c>
      <c r="C20" s="666">
        <f>+RAB!F127</f>
        <v>1929770.9200000002</v>
      </c>
    </row>
    <row r="21" spans="1:7">
      <c r="A21" s="664" t="str">
        <f>+RAB!A128</f>
        <v>F</v>
      </c>
      <c r="B21" s="493" t="str">
        <f>+RAB!B128</f>
        <v>PEKERJAAN PENUTUP LANGIT - LANGIT</v>
      </c>
      <c r="C21" s="666">
        <f>+RAB!F132</f>
        <v>8350318.3499999996</v>
      </c>
      <c r="G21" s="530">
        <f>+G22*G23</f>
        <v>11173410</v>
      </c>
    </row>
    <row r="22" spans="1:7" ht="18" thickBot="1">
      <c r="A22" s="664"/>
      <c r="C22" s="667"/>
      <c r="G22" s="561">
        <v>1.7999999999999999E-2</v>
      </c>
    </row>
    <row r="23" spans="1:7" ht="18" thickBot="1">
      <c r="A23" s="668"/>
      <c r="B23" s="527" t="s">
        <v>805</v>
      </c>
      <c r="C23" s="669">
        <f>+SUM(C10:C22)</f>
        <v>504684705.44465303</v>
      </c>
      <c r="G23" s="530">
        <v>620745000</v>
      </c>
    </row>
    <row r="24" spans="1:7" ht="18" thickBot="1">
      <c r="A24" s="670"/>
      <c r="B24" s="527" t="s">
        <v>806</v>
      </c>
      <c r="C24" s="669">
        <f>+C23*0.11</f>
        <v>55515317.598911837</v>
      </c>
      <c r="G24" s="530">
        <f>C25-G23</f>
        <v>-60544976.956435084</v>
      </c>
    </row>
    <row r="25" spans="1:7" ht="18" thickBot="1">
      <c r="A25" s="671"/>
      <c r="B25" s="672" t="s">
        <v>807</v>
      </c>
      <c r="C25" s="673">
        <f>+SUM(C23:C24)</f>
        <v>560200023.04356492</v>
      </c>
    </row>
    <row r="26" spans="1:7" ht="42.6" customHeight="1" thickTop="1" thickBot="1">
      <c r="A26" s="674" t="s">
        <v>808</v>
      </c>
      <c r="B26" s="904" t="str">
        <f>PROPER(IF(C25=0,"nol",IF(C25&lt;0,"minus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IF(--MID(TEXT(ABS(C25),"000000000000000"),1,3)=0,"",MID(TEXT(ABS(C25),"000000000000000"),1,1)&amp;" Ratus "&amp;MID(TEXT(ABS(C25),"000000000000000"),2,1)&amp;" Puluh "&amp;MID(TEXT(ABS(C25),"000000000000000"),3,1)&amp;" Trilyun ")&amp; IF(--MID(TEXT(ABS(C25),"000000000000000"),4,3)=0,"",MID(TEXT(ABS(C25),"000000000000000"),4,1)&amp;" Ratus "&amp;MID(TEXT(ABS(C25),"000000000000000"),5,1)&amp;" Puluh "&amp;MID(TEXT(ABS(C25),"000000000000000"),6,1)&amp;" Milyar ")&amp; IF(--MID(TEXT(ABS(C25),"000000000000000"),7,3)=0,"",MID(TEXT(ABS(C25),"000000000000000"),7,1)&amp;" Ratus "&amp;MID(TEXT(ABS(C25),"000000000000000"),8,1)&amp;" Puluh "&amp;MID(TEXT(ABS(C25),"000000000000000"),9,1)&amp;" Juta ")&amp; IF(--MID(TEXT(ABS(C25),"000000000000000"),10,3)=0,"",IF(--MID(TEXT(ABS(C25),"000000000000000"),10,3)=1,"*",MID(TEXT(ABS(C25),"000000000000000"),10,1)&amp;" Ratus "&amp;MID(TEXT(ABS(C25),"000000000000000"),11,1)&amp;" Puluh ")&amp;MID(TEXT(ABS(C25),"000000000000000"),12,1)&amp;" Ribu ")&amp; IF(--MID(TEXT(ABS(C25),"000000000000000"),13,3)=0,"",MID(TEXT(ABS(C25),"000000000000000"),13,1)&amp;" Ratus "&amp;MID(TEXT(ABS(C25),"000000000000000"),14,1)&amp;" Puluh "&amp;MID(TEXT(ABS(C25),"000000000000000"),15,1)),1,"Satu"),2,"Dua"),3,"Tiga"),4,"Empat"),5,"Lima"),6,"Enam"),7,"Tujuh"),8,"Delapan"),9,"Sembilan"),"0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Lima","Limabelas"),"Satu Puluh Enam","Enam Belas"),"Satu Puluh Tujuh","Tujuh Belas"),"Satu Puluh Delapan","Delapan Belas"),"Satu Puluh Sembilan","Sembilan Belas"),"Satu Ratus","Seratus"),"*Satu Ribu","Seribu"),0,""))," "," "))&amp;" Rupiah ")</f>
        <v xml:space="preserve">Lima Ratus Enam Puluh Juta Dua Ratus Ribu Dua Puluh Tiga Rupiah </v>
      </c>
      <c r="C26" s="905"/>
      <c r="G26" s="675">
        <f>C25/G23*100</f>
        <v>90.246401186246345</v>
      </c>
    </row>
    <row r="27" spans="1:7" ht="18" thickTop="1"/>
  </sheetData>
  <mergeCells count="3">
    <mergeCell ref="A1:C1"/>
    <mergeCell ref="B3:C3"/>
    <mergeCell ref="B26:C26"/>
  </mergeCells>
  <printOptions horizontalCentered="1"/>
  <pageMargins left="0.74803149606299213" right="0.70866141732283472" top="0.74803149606299213" bottom="0.70866141732283472" header="0.31496062992125984" footer="0.31496062992125984"/>
  <pageSetup paperSize="9" scale="8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8.85546875" defaultRowHeight="15.75"/>
  <cols>
    <col min="1" max="1" width="33.42578125" style="480" customWidth="1"/>
    <col min="2" max="3" width="15.28515625" style="479" customWidth="1"/>
    <col min="4" max="16384" width="8.85546875" style="480"/>
  </cols>
  <sheetData>
    <row r="1" spans="1:3" ht="16.5">
      <c r="A1" s="486" t="s">
        <v>1048</v>
      </c>
      <c r="B1" s="481"/>
      <c r="C1" s="482"/>
    </row>
    <row r="2" spans="1:3">
      <c r="A2" s="487" t="s">
        <v>1051</v>
      </c>
      <c r="B2" s="490" t="s">
        <v>1049</v>
      </c>
      <c r="C2" s="484" t="s">
        <v>1050</v>
      </c>
    </row>
    <row r="3" spans="1:3" ht="47.25">
      <c r="A3" s="488" t="s">
        <v>1052</v>
      </c>
      <c r="B3" s="491">
        <v>12</v>
      </c>
      <c r="C3" s="485">
        <v>10</v>
      </c>
    </row>
    <row r="4" spans="1:3" ht="63">
      <c r="A4" s="488" t="s">
        <v>1053</v>
      </c>
      <c r="B4" s="491">
        <v>9</v>
      </c>
      <c r="C4" s="485">
        <v>7.5</v>
      </c>
    </row>
    <row r="5" spans="1:3" ht="32.25" thickBot="1">
      <c r="A5" s="489" t="s">
        <v>1054</v>
      </c>
      <c r="B5" s="492">
        <v>15</v>
      </c>
      <c r="C5" s="483">
        <v>12.5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J137"/>
  <sheetViews>
    <sheetView view="pageBreakPreview" zoomScale="85" zoomScaleNormal="70" zoomScaleSheetLayoutView="85" workbookViewId="0">
      <pane ySplit="8" topLeftCell="A104" activePane="bottomLeft" state="frozen"/>
      <selection activeCell="B16" sqref="B16"/>
      <selection pane="bottomLeft" activeCell="E106" sqref="E106"/>
    </sheetView>
  </sheetViews>
  <sheetFormatPr defaultColWidth="8.85546875" defaultRowHeight="17.25"/>
  <cols>
    <col min="1" max="1" width="14.85546875" style="498" customWidth="1"/>
    <col min="2" max="2" width="56.7109375" style="493" customWidth="1"/>
    <col min="3" max="3" width="9.7109375" style="499" bestFit="1" customWidth="1"/>
    <col min="4" max="4" width="8.85546875" style="497"/>
    <col min="5" max="5" width="21.7109375" style="497" customWidth="1"/>
    <col min="6" max="6" width="24" style="497" customWidth="1"/>
    <col min="7" max="8" width="8.85546875" style="493"/>
    <col min="9" max="9" width="9.5703125" style="493" bestFit="1" customWidth="1"/>
    <col min="10" max="10" width="21.7109375" style="493" bestFit="1" customWidth="1"/>
    <col min="11" max="16384" width="8.85546875" style="493"/>
  </cols>
  <sheetData>
    <row r="1" spans="1:10" ht="23.25">
      <c r="A1" s="902" t="s">
        <v>1137</v>
      </c>
      <c r="B1" s="902"/>
      <c r="C1" s="902"/>
      <c r="D1" s="902"/>
      <c r="E1" s="902"/>
      <c r="F1" s="902"/>
    </row>
    <row r="3" spans="1:10">
      <c r="A3" s="494" t="s">
        <v>766</v>
      </c>
      <c r="B3" s="493" t="str">
        <f>+'REKAP RAB'!B3</f>
        <v>PEMBANGUNAN PADMASANA &amp; TEMBOK PEMBATAS HALAMAN UTARA GEDUNG BPR</v>
      </c>
      <c r="C3" s="495"/>
      <c r="D3" s="496"/>
      <c r="E3" s="496"/>
      <c r="F3" s="495"/>
    </row>
    <row r="4" spans="1:10">
      <c r="A4" s="494" t="s">
        <v>802</v>
      </c>
      <c r="B4" s="497">
        <f>+'REKAP RAB'!B4</f>
        <v>2022</v>
      </c>
      <c r="C4" s="495"/>
    </row>
    <row r="5" spans="1:10">
      <c r="A5" s="494" t="s">
        <v>768</v>
      </c>
      <c r="B5" s="493" t="str">
        <f>+'REKAP RAB'!B5</f>
        <v>KABUPATEN BANGLI</v>
      </c>
      <c r="C5" s="498"/>
    </row>
    <row r="6" spans="1:10" ht="18" thickBot="1"/>
    <row r="7" spans="1:10" ht="18.75" thickTop="1" thickBot="1">
      <c r="A7" s="500" t="s">
        <v>36</v>
      </c>
      <c r="B7" s="501" t="s">
        <v>770</v>
      </c>
      <c r="C7" s="502" t="s">
        <v>617</v>
      </c>
      <c r="D7" s="503" t="s">
        <v>262</v>
      </c>
      <c r="E7" s="503" t="s">
        <v>263</v>
      </c>
      <c r="F7" s="504" t="s">
        <v>804</v>
      </c>
    </row>
    <row r="8" spans="1:10" ht="18" thickBot="1">
      <c r="A8" s="505">
        <v>1</v>
      </c>
      <c r="B8" s="506">
        <v>2</v>
      </c>
      <c r="C8" s="507">
        <v>3</v>
      </c>
      <c r="D8" s="508">
        <v>4</v>
      </c>
      <c r="E8" s="508">
        <v>5</v>
      </c>
      <c r="F8" s="509" t="s">
        <v>810</v>
      </c>
    </row>
    <row r="9" spans="1:10" ht="18" thickTop="1">
      <c r="A9" s="510" t="s">
        <v>5</v>
      </c>
      <c r="B9" s="511" t="s">
        <v>811</v>
      </c>
      <c r="C9" s="512"/>
      <c r="D9" s="513"/>
      <c r="E9" s="469"/>
      <c r="F9" s="470"/>
    </row>
    <row r="10" spans="1:10">
      <c r="A10" s="514">
        <v>1</v>
      </c>
      <c r="B10" s="515" t="s">
        <v>780</v>
      </c>
      <c r="C10" s="516">
        <f>+'BACK UP VOL'!$C$12</f>
        <v>1</v>
      </c>
      <c r="D10" s="517" t="s">
        <v>85</v>
      </c>
      <c r="E10" s="471">
        <f>+'REKAP ANALISA'!$E$60</f>
        <v>472780.44000000006</v>
      </c>
      <c r="F10" s="472">
        <f>+C10*E10</f>
        <v>472780.44000000006</v>
      </c>
    </row>
    <row r="11" spans="1:10">
      <c r="A11" s="514">
        <v>2</v>
      </c>
      <c r="B11" s="515" t="s">
        <v>834</v>
      </c>
      <c r="C11" s="516">
        <f>+'BACK UP VOL'!$C$13</f>
        <v>44.56</v>
      </c>
      <c r="D11" s="517" t="s">
        <v>341</v>
      </c>
      <c r="E11" s="471">
        <f>+'REKAP ANALISA'!$E$5</f>
        <v>62447</v>
      </c>
      <c r="F11" s="472">
        <f>+C11*E11</f>
        <v>2782638.3200000003</v>
      </c>
    </row>
    <row r="12" spans="1:10">
      <c r="A12" s="518">
        <v>3</v>
      </c>
      <c r="B12" s="556" t="s">
        <v>1016</v>
      </c>
      <c r="C12" s="519">
        <f>+'BACK UP VOL'!$C$16</f>
        <v>9</v>
      </c>
      <c r="D12" s="520" t="s">
        <v>159</v>
      </c>
      <c r="E12" s="557">
        <f>+'REKAP ANALISA'!$E$69</f>
        <v>108366.5</v>
      </c>
      <c r="F12" s="472">
        <f>+C12*E12</f>
        <v>975298.5</v>
      </c>
    </row>
    <row r="13" spans="1:10" ht="18" thickBot="1">
      <c r="A13" s="521"/>
      <c r="B13" s="522"/>
      <c r="C13" s="523"/>
      <c r="D13" s="524"/>
      <c r="E13" s="473"/>
      <c r="F13" s="474"/>
    </row>
    <row r="14" spans="1:10" ht="18" thickBot="1">
      <c r="A14" s="525"/>
      <c r="B14" s="526"/>
      <c r="C14" s="527"/>
      <c r="D14" s="528"/>
      <c r="E14" s="527" t="s">
        <v>812</v>
      </c>
      <c r="F14" s="529">
        <f>+SUM(F9:F13)</f>
        <v>4230717.26</v>
      </c>
      <c r="J14" s="530"/>
    </row>
    <row r="15" spans="1:10">
      <c r="A15" s="531" t="s">
        <v>13</v>
      </c>
      <c r="B15" s="532" t="s">
        <v>1056</v>
      </c>
      <c r="C15" s="533">
        <f>+'BACK UP VOL'!$C$18</f>
        <v>1</v>
      </c>
      <c r="D15" s="534" t="s">
        <v>259</v>
      </c>
      <c r="E15" s="475">
        <f>+'BIAYA SMKK'!F53</f>
        <v>11105000</v>
      </c>
      <c r="F15" s="472">
        <f>+C15*E15</f>
        <v>11105000</v>
      </c>
    </row>
    <row r="16" spans="1:10" ht="18" thickBot="1">
      <c r="A16" s="521"/>
      <c r="B16" s="522"/>
      <c r="C16" s="523"/>
      <c r="D16" s="524"/>
      <c r="E16" s="473"/>
      <c r="F16" s="474"/>
    </row>
    <row r="17" spans="1:10" ht="18" thickBot="1">
      <c r="A17" s="525"/>
      <c r="B17" s="526"/>
      <c r="C17" s="527"/>
      <c r="D17" s="528"/>
      <c r="E17" s="527" t="s">
        <v>814</v>
      </c>
      <c r="F17" s="529">
        <f>+SUM(F15:F16)</f>
        <v>11105000</v>
      </c>
    </row>
    <row r="18" spans="1:10">
      <c r="A18" s="531" t="s">
        <v>17</v>
      </c>
      <c r="B18" s="532" t="s">
        <v>813</v>
      </c>
      <c r="C18" s="535"/>
      <c r="D18" s="534"/>
      <c r="E18" s="475"/>
      <c r="F18" s="476"/>
    </row>
    <row r="19" spans="1:10">
      <c r="A19" s="514">
        <v>1</v>
      </c>
      <c r="B19" s="536" t="s">
        <v>881</v>
      </c>
      <c r="C19" s="516">
        <f>+'BACK UP VOL'!$C$66</f>
        <v>12.64</v>
      </c>
      <c r="D19" s="517" t="s">
        <v>341</v>
      </c>
      <c r="E19" s="471">
        <f>+'REKAP ANALISA'!$E$51</f>
        <v>5612168.6419944447</v>
      </c>
      <c r="F19" s="472">
        <f t="shared" ref="F19:F22" si="0">+C19*E19</f>
        <v>70937811.634809777</v>
      </c>
    </row>
    <row r="20" spans="1:10">
      <c r="A20" s="514">
        <v>2</v>
      </c>
      <c r="B20" s="515" t="s">
        <v>882</v>
      </c>
      <c r="C20" s="516">
        <f>+'BACK UP VOL'!$C$67</f>
        <v>5</v>
      </c>
      <c r="D20" s="517" t="s">
        <v>85</v>
      </c>
      <c r="E20" s="471">
        <f>+'REKAP ANALISA'!$E$52</f>
        <v>4421315.234939931</v>
      </c>
      <c r="F20" s="472">
        <f t="shared" si="0"/>
        <v>22106576.174699657</v>
      </c>
    </row>
    <row r="21" spans="1:10">
      <c r="A21" s="514">
        <v>3</v>
      </c>
      <c r="B21" s="515" t="s">
        <v>883</v>
      </c>
      <c r="C21" s="516">
        <f>+'BACK UP VOL'!$C$68</f>
        <v>5</v>
      </c>
      <c r="D21" s="517" t="s">
        <v>85</v>
      </c>
      <c r="E21" s="471">
        <f>+'REKAP ANALISA'!$E$53</f>
        <v>1743520.4688381946</v>
      </c>
      <c r="F21" s="472">
        <f t="shared" si="0"/>
        <v>8717602.3441909738</v>
      </c>
    </row>
    <row r="22" spans="1:10">
      <c r="A22" s="514">
        <v>4</v>
      </c>
      <c r="B22" s="515" t="s">
        <v>998</v>
      </c>
      <c r="C22" s="516">
        <f>+'BACK UP VOL'!$C$69</f>
        <v>65.704000000000008</v>
      </c>
      <c r="D22" s="517" t="s">
        <v>159</v>
      </c>
      <c r="E22" s="471">
        <f>+'REKAP ANALISA'!$E$56</f>
        <v>62025.7</v>
      </c>
      <c r="F22" s="472">
        <f t="shared" si="0"/>
        <v>4075336.5928000002</v>
      </c>
    </row>
    <row r="23" spans="1:10" ht="18" thickBot="1">
      <c r="A23" s="521"/>
      <c r="B23" s="522"/>
      <c r="C23" s="523"/>
      <c r="D23" s="524"/>
      <c r="E23" s="473"/>
      <c r="F23" s="474"/>
    </row>
    <row r="24" spans="1:10" ht="18" thickBot="1">
      <c r="A24" s="525"/>
      <c r="B24" s="526"/>
      <c r="C24" s="527"/>
      <c r="D24" s="528"/>
      <c r="E24" s="527" t="s">
        <v>815</v>
      </c>
      <c r="F24" s="529">
        <f>+SUM(F18:F23)</f>
        <v>105837326.7465004</v>
      </c>
      <c r="J24" s="530"/>
    </row>
    <row r="25" spans="1:10">
      <c r="A25" s="531" t="s">
        <v>20</v>
      </c>
      <c r="B25" s="532" t="s">
        <v>792</v>
      </c>
      <c r="C25" s="535"/>
      <c r="D25" s="534"/>
      <c r="E25" s="475"/>
      <c r="F25" s="476"/>
    </row>
    <row r="26" spans="1:10">
      <c r="A26" s="537" t="s">
        <v>176</v>
      </c>
      <c r="B26" s="538" t="s">
        <v>782</v>
      </c>
      <c r="C26" s="539"/>
      <c r="D26" s="517"/>
      <c r="E26" s="471"/>
      <c r="F26" s="472"/>
    </row>
    <row r="27" spans="1:10">
      <c r="A27" s="514">
        <v>1</v>
      </c>
      <c r="B27" s="515" t="s">
        <v>915</v>
      </c>
      <c r="C27" s="516">
        <f>+'BACK UP VOL'!$C$75</f>
        <v>19.349999999999998</v>
      </c>
      <c r="D27" s="517" t="s">
        <v>47</v>
      </c>
      <c r="E27" s="471">
        <f>+'REKAP ANALISA'!$E$9</f>
        <v>91080</v>
      </c>
      <c r="F27" s="472">
        <f t="shared" ref="F27:F33" si="1">+C27*E27</f>
        <v>1762397.9999999998</v>
      </c>
    </row>
    <row r="28" spans="1:10">
      <c r="A28" s="514">
        <v>2</v>
      </c>
      <c r="B28" s="515" t="s">
        <v>916</v>
      </c>
      <c r="C28" s="516">
        <f>+'BACK UP VOL'!$C$76</f>
        <v>0.64800000000000013</v>
      </c>
      <c r="D28" s="517" t="s">
        <v>47</v>
      </c>
      <c r="E28" s="471">
        <f>+'REKAP ANALISA'!$E$8</f>
        <v>73975</v>
      </c>
      <c r="F28" s="472">
        <f t="shared" si="1"/>
        <v>47935.80000000001</v>
      </c>
    </row>
    <row r="29" spans="1:10">
      <c r="A29" s="514">
        <v>3</v>
      </c>
      <c r="B29" s="515" t="s">
        <v>783</v>
      </c>
      <c r="C29" s="516">
        <f>+'BACK UP VOL'!$C$77</f>
        <v>14.468371699555894</v>
      </c>
      <c r="D29" s="517" t="s">
        <v>47</v>
      </c>
      <c r="E29" s="471">
        <f>+'REKAP ANALISA'!$E$10</f>
        <v>54450</v>
      </c>
      <c r="F29" s="472">
        <f t="shared" si="1"/>
        <v>787802.83904081839</v>
      </c>
    </row>
    <row r="30" spans="1:10">
      <c r="A30" s="514">
        <v>4</v>
      </c>
      <c r="B30" s="515" t="s">
        <v>784</v>
      </c>
      <c r="C30" s="516">
        <f>+'BACK UP VOL'!$C$84</f>
        <v>0.48599999999999999</v>
      </c>
      <c r="D30" s="517" t="s">
        <v>47</v>
      </c>
      <c r="E30" s="471">
        <f>+'REKAP ANALISA'!$E$12</f>
        <v>207790</v>
      </c>
      <c r="F30" s="472">
        <f t="shared" si="1"/>
        <v>100985.94</v>
      </c>
    </row>
    <row r="31" spans="1:10">
      <c r="A31" s="514">
        <v>5</v>
      </c>
      <c r="B31" s="515" t="s">
        <v>857</v>
      </c>
      <c r="C31" s="516">
        <f>+'BACK UP VOL'!$C$87</f>
        <v>0.10800000000000001</v>
      </c>
      <c r="D31" s="517" t="s">
        <v>47</v>
      </c>
      <c r="E31" s="471">
        <f>+'REKAP ANALISA'!$E$16</f>
        <v>599445</v>
      </c>
      <c r="F31" s="472">
        <f t="shared" si="1"/>
        <v>64740.060000000005</v>
      </c>
    </row>
    <row r="32" spans="1:10">
      <c r="A32" s="514">
        <v>6</v>
      </c>
      <c r="B32" s="515" t="s">
        <v>856</v>
      </c>
      <c r="C32" s="516">
        <f>+'BACK UP VOL'!$C$88</f>
        <v>0.29700000000000004</v>
      </c>
      <c r="D32" s="517" t="s">
        <v>47</v>
      </c>
      <c r="E32" s="471">
        <f>+'REKAP ANALISA'!$E$15</f>
        <v>969001</v>
      </c>
      <c r="F32" s="472">
        <f t="shared" si="1"/>
        <v>287793.29700000002</v>
      </c>
    </row>
    <row r="33" spans="1:6">
      <c r="A33" s="518">
        <v>7</v>
      </c>
      <c r="B33" s="556" t="s">
        <v>1014</v>
      </c>
      <c r="C33" s="519">
        <f>+'BACK UP VOL'!$C$89</f>
        <v>14.468371699555894</v>
      </c>
      <c r="D33" s="520" t="s">
        <v>47</v>
      </c>
      <c r="E33" s="557">
        <f>+'REKAP ANALISA'!$E$11</f>
        <v>54450</v>
      </c>
      <c r="F33" s="472">
        <f t="shared" si="1"/>
        <v>787802.83904081839</v>
      </c>
    </row>
    <row r="34" spans="1:6" ht="18" thickBot="1">
      <c r="A34" s="521"/>
      <c r="B34" s="522"/>
      <c r="C34" s="523"/>
      <c r="D34" s="524"/>
      <c r="E34" s="473"/>
      <c r="F34" s="474"/>
    </row>
    <row r="35" spans="1:6" ht="18" thickBot="1">
      <c r="A35" s="525"/>
      <c r="B35" s="526"/>
      <c r="C35" s="527"/>
      <c r="D35" s="528"/>
      <c r="E35" s="527" t="s">
        <v>896</v>
      </c>
      <c r="F35" s="529">
        <f>+SUM(F25:F34)</f>
        <v>3839458.7750816373</v>
      </c>
    </row>
    <row r="36" spans="1:6">
      <c r="A36" s="531" t="s">
        <v>457</v>
      </c>
      <c r="B36" s="532" t="s">
        <v>786</v>
      </c>
      <c r="C36" s="535"/>
      <c r="D36" s="534"/>
      <c r="E36" s="475"/>
      <c r="F36" s="476"/>
    </row>
    <row r="37" spans="1:6">
      <c r="A37" s="514">
        <v>1</v>
      </c>
      <c r="B37" s="515" t="s">
        <v>960</v>
      </c>
      <c r="C37" s="516"/>
      <c r="D37" s="517"/>
      <c r="E37" s="471"/>
      <c r="F37" s="472"/>
    </row>
    <row r="38" spans="1:6">
      <c r="A38" s="540" t="s">
        <v>619</v>
      </c>
      <c r="B38" s="515" t="s">
        <v>1123</v>
      </c>
      <c r="C38" s="516">
        <f>+'BACK UP VOL'!$C$93</f>
        <v>0.9</v>
      </c>
      <c r="D38" s="517" t="s">
        <v>47</v>
      </c>
      <c r="E38" s="471">
        <f>+'REKAP ANALISA'!$E$72</f>
        <v>785212.84722222213</v>
      </c>
      <c r="F38" s="472">
        <f t="shared" ref="F38:F40" si="2">+C38*E38</f>
        <v>706691.56249999988</v>
      </c>
    </row>
    <row r="39" spans="1:6">
      <c r="A39" s="540" t="s">
        <v>233</v>
      </c>
      <c r="B39" s="515" t="s">
        <v>1124</v>
      </c>
      <c r="C39" s="516">
        <f>+'BACK UP VOL'!$C$94</f>
        <v>2.6999999999999997</v>
      </c>
      <c r="D39" s="517" t="s">
        <v>47</v>
      </c>
      <c r="E39" s="471">
        <f>+'REKAP ANALISA'!$E$19</f>
        <v>1037985.513888889</v>
      </c>
      <c r="F39" s="472">
        <f t="shared" si="2"/>
        <v>2802560.8875000002</v>
      </c>
    </row>
    <row r="40" spans="1:6">
      <c r="A40" s="540" t="s">
        <v>621</v>
      </c>
      <c r="B40" s="515" t="s">
        <v>788</v>
      </c>
      <c r="C40" s="516">
        <f>+'BACK UP VOL'!$C$95</f>
        <v>256.74880000000002</v>
      </c>
      <c r="D40" s="517" t="s">
        <v>62</v>
      </c>
      <c r="E40" s="471">
        <f>+'REKAP ANALISA'!$E$20</f>
        <v>15728.570000000002</v>
      </c>
      <c r="F40" s="472">
        <f t="shared" si="2"/>
        <v>4038291.4732160005</v>
      </c>
    </row>
    <row r="41" spans="1:6">
      <c r="A41" s="514">
        <v>2</v>
      </c>
      <c r="B41" s="515" t="s">
        <v>844</v>
      </c>
      <c r="C41" s="516"/>
      <c r="D41" s="517"/>
      <c r="E41" s="471"/>
      <c r="F41" s="472"/>
    </row>
    <row r="42" spans="1:6">
      <c r="A42" s="540" t="s">
        <v>619</v>
      </c>
      <c r="B42" s="515" t="s">
        <v>1124</v>
      </c>
      <c r="C42" s="516">
        <f>+'BACK UP VOL'!$C$99</f>
        <v>2.4000000000000004</v>
      </c>
      <c r="D42" s="517" t="s">
        <v>47</v>
      </c>
      <c r="E42" s="471">
        <f>+'REKAP ANALISA'!$E$19</f>
        <v>1037985.513888889</v>
      </c>
      <c r="F42" s="472">
        <f t="shared" ref="F42:F44" si="3">+C42*E42</f>
        <v>2491165.2333333339</v>
      </c>
    </row>
    <row r="43" spans="1:6">
      <c r="A43" s="540" t="s">
        <v>233</v>
      </c>
      <c r="B43" s="515" t="s">
        <v>788</v>
      </c>
      <c r="C43" s="516">
        <f>+'BACK UP VOL'!$C$100</f>
        <v>294.91278</v>
      </c>
      <c r="D43" s="517" t="s">
        <v>62</v>
      </c>
      <c r="E43" s="471">
        <f>+'REKAP ANALISA'!$E$20</f>
        <v>15728.570000000002</v>
      </c>
      <c r="F43" s="472">
        <f t="shared" si="3"/>
        <v>4638556.3041246003</v>
      </c>
    </row>
    <row r="44" spans="1:6">
      <c r="A44" s="540" t="s">
        <v>621</v>
      </c>
      <c r="B44" s="515" t="s">
        <v>789</v>
      </c>
      <c r="C44" s="516">
        <f>+'BACK UP VOL'!$C$103</f>
        <v>24</v>
      </c>
      <c r="D44" s="517" t="s">
        <v>159</v>
      </c>
      <c r="E44" s="471">
        <f>+'REKAP ANALISA'!$E$23</f>
        <v>415982.05000000005</v>
      </c>
      <c r="F44" s="472">
        <f t="shared" si="3"/>
        <v>9983569.2000000011</v>
      </c>
    </row>
    <row r="45" spans="1:6">
      <c r="A45" s="514">
        <v>3</v>
      </c>
      <c r="B45" s="515" t="s">
        <v>845</v>
      </c>
      <c r="C45" s="516"/>
      <c r="D45" s="517"/>
      <c r="E45" s="471"/>
      <c r="F45" s="472"/>
    </row>
    <row r="46" spans="1:6">
      <c r="A46" s="540" t="s">
        <v>619</v>
      </c>
      <c r="B46" s="515" t="s">
        <v>1124</v>
      </c>
      <c r="C46" s="516">
        <f>+'BACK UP VOL'!$C$105</f>
        <v>0.62831853071795862</v>
      </c>
      <c r="D46" s="517" t="s">
        <v>47</v>
      </c>
      <c r="E46" s="471">
        <f>+'REKAP ANALISA'!$E$19</f>
        <v>1037985.513888889</v>
      </c>
      <c r="F46" s="472">
        <f t="shared" ref="F46:F48" si="4">+C46*E46</f>
        <v>652185.53299319197</v>
      </c>
    </row>
    <row r="47" spans="1:6">
      <c r="A47" s="540" t="s">
        <v>233</v>
      </c>
      <c r="B47" s="515" t="s">
        <v>788</v>
      </c>
      <c r="C47" s="516">
        <f>+'BACK UP VOL'!$C$106</f>
        <v>159.83402671676401</v>
      </c>
      <c r="D47" s="517" t="s">
        <v>62</v>
      </c>
      <c r="E47" s="471">
        <f>+'REKAP ANALISA'!$E$20</f>
        <v>15728.570000000002</v>
      </c>
      <c r="F47" s="472">
        <f t="shared" si="4"/>
        <v>2513960.6775964932</v>
      </c>
    </row>
    <row r="48" spans="1:6">
      <c r="A48" s="540" t="s">
        <v>621</v>
      </c>
      <c r="B48" s="515" t="s">
        <v>789</v>
      </c>
      <c r="C48" s="516">
        <f>+'BACK UP VOL'!$C$109</f>
        <v>6.2831853071795862</v>
      </c>
      <c r="D48" s="517" t="s">
        <v>159</v>
      </c>
      <c r="E48" s="471">
        <f>+'REKAP ANALISA'!$E$54</f>
        <v>409032.80000000005</v>
      </c>
      <c r="F48" s="472">
        <f t="shared" si="4"/>
        <v>2570028.8791145263</v>
      </c>
    </row>
    <row r="49" spans="1:8">
      <c r="A49" s="514">
        <v>4</v>
      </c>
      <c r="B49" s="515" t="s">
        <v>846</v>
      </c>
      <c r="C49" s="516"/>
      <c r="D49" s="517"/>
      <c r="E49" s="471"/>
      <c r="F49" s="472"/>
    </row>
    <row r="50" spans="1:8">
      <c r="A50" s="540" t="s">
        <v>619</v>
      </c>
      <c r="B50" s="515" t="s">
        <v>1124</v>
      </c>
      <c r="C50" s="516">
        <f>+'BACK UP VOL'!$C$111</f>
        <v>1.35625</v>
      </c>
      <c r="D50" s="517" t="s">
        <v>47</v>
      </c>
      <c r="E50" s="471">
        <f>+'REKAP ANALISA'!$E$19</f>
        <v>1037985.513888889</v>
      </c>
      <c r="F50" s="472">
        <f t="shared" ref="F50:F52" si="5">+C50*E50</f>
        <v>1407767.8532118057</v>
      </c>
    </row>
    <row r="51" spans="1:8">
      <c r="A51" s="540" t="s">
        <v>233</v>
      </c>
      <c r="B51" s="515" t="s">
        <v>788</v>
      </c>
      <c r="C51" s="516">
        <f>+'BACK UP VOL'!$C$112</f>
        <v>94.990160000000003</v>
      </c>
      <c r="D51" s="517" t="s">
        <v>62</v>
      </c>
      <c r="E51" s="471">
        <f>+'REKAP ANALISA'!$E$20</f>
        <v>15728.570000000002</v>
      </c>
      <c r="F51" s="472">
        <f t="shared" si="5"/>
        <v>1494059.3808712002</v>
      </c>
    </row>
    <row r="52" spans="1:8">
      <c r="A52" s="540" t="s">
        <v>621</v>
      </c>
      <c r="B52" s="515" t="s">
        <v>789</v>
      </c>
      <c r="C52" s="516">
        <f>+'BACK UP VOL'!$C$115</f>
        <v>10.85</v>
      </c>
      <c r="D52" s="517" t="s">
        <v>159</v>
      </c>
      <c r="E52" s="471">
        <f>+'REKAP ANALISA'!$E$22</f>
        <v>221672</v>
      </c>
      <c r="F52" s="472">
        <f t="shared" si="5"/>
        <v>2405141.1999999997</v>
      </c>
    </row>
    <row r="53" spans="1:8">
      <c r="A53" s="514">
        <v>5</v>
      </c>
      <c r="B53" s="515" t="s">
        <v>847</v>
      </c>
      <c r="C53" s="516"/>
      <c r="D53" s="517"/>
      <c r="E53" s="471"/>
      <c r="F53" s="472"/>
    </row>
    <row r="54" spans="1:8">
      <c r="A54" s="540" t="s">
        <v>619</v>
      </c>
      <c r="B54" s="515" t="s">
        <v>1124</v>
      </c>
      <c r="C54" s="516">
        <f>+'BACK UP VOL'!$C$117</f>
        <v>0.94400000000000017</v>
      </c>
      <c r="D54" s="517" t="s">
        <v>47</v>
      </c>
      <c r="E54" s="471">
        <f>+'REKAP ANALISA'!$E$19</f>
        <v>1037985.513888889</v>
      </c>
      <c r="F54" s="472">
        <f t="shared" ref="F54:F56" si="6">+C54*E54</f>
        <v>979858.32511111139</v>
      </c>
      <c r="H54" s="558">
        <f>+C54+C58</f>
        <v>1.0640000000000003</v>
      </c>
    </row>
    <row r="55" spans="1:8">
      <c r="A55" s="540" t="s">
        <v>233</v>
      </c>
      <c r="B55" s="515" t="s">
        <v>788</v>
      </c>
      <c r="C55" s="516">
        <f>+'BACK UP VOL'!$C$118</f>
        <v>183.18392000000003</v>
      </c>
      <c r="D55" s="517" t="s">
        <v>62</v>
      </c>
      <c r="E55" s="471">
        <f>+'REKAP ANALISA'!$E$20</f>
        <v>15728.570000000002</v>
      </c>
      <c r="F55" s="472">
        <f t="shared" si="6"/>
        <v>2881221.1085944008</v>
      </c>
      <c r="H55" s="558">
        <f>+C55+C59</f>
        <v>217.83388000000002</v>
      </c>
    </row>
    <row r="56" spans="1:8">
      <c r="A56" s="540" t="s">
        <v>621</v>
      </c>
      <c r="B56" s="515" t="s">
        <v>789</v>
      </c>
      <c r="C56" s="516">
        <f>+'BACK UP VOL'!$C$121</f>
        <v>8.968</v>
      </c>
      <c r="D56" s="517" t="s">
        <v>159</v>
      </c>
      <c r="E56" s="471">
        <f>+'REKAP ANALISA'!$E$24</f>
        <v>437102.05000000005</v>
      </c>
      <c r="F56" s="472">
        <f t="shared" si="6"/>
        <v>3919931.1844000006</v>
      </c>
      <c r="H56" s="558">
        <f>+C56+C60</f>
        <v>10.108000000000001</v>
      </c>
    </row>
    <row r="57" spans="1:8">
      <c r="A57" s="514">
        <v>6</v>
      </c>
      <c r="B57" s="515" t="s">
        <v>1061</v>
      </c>
      <c r="C57" s="516"/>
      <c r="D57" s="517"/>
      <c r="E57" s="471"/>
      <c r="F57" s="472"/>
    </row>
    <row r="58" spans="1:8">
      <c r="A58" s="540" t="s">
        <v>619</v>
      </c>
      <c r="B58" s="515" t="s">
        <v>1124</v>
      </c>
      <c r="C58" s="516">
        <f>+'BACK UP VOL'!$C$123</f>
        <v>0.12000000000000002</v>
      </c>
      <c r="D58" s="517" t="s">
        <v>47</v>
      </c>
      <c r="E58" s="471">
        <f>+'REKAP ANALISA'!$E$19</f>
        <v>1037985.513888889</v>
      </c>
      <c r="F58" s="472">
        <f t="shared" ref="F58:F60" si="7">+C58*E58</f>
        <v>124558.2616666667</v>
      </c>
    </row>
    <row r="59" spans="1:8">
      <c r="A59" s="540" t="s">
        <v>233</v>
      </c>
      <c r="B59" s="515" t="s">
        <v>788</v>
      </c>
      <c r="C59" s="516">
        <f>+'BACK UP VOL'!$C$124</f>
        <v>34.64996</v>
      </c>
      <c r="D59" s="517" t="s">
        <v>62</v>
      </c>
      <c r="E59" s="471">
        <f>+'REKAP ANALISA'!$E$20</f>
        <v>15728.570000000002</v>
      </c>
      <c r="F59" s="472">
        <f t="shared" si="7"/>
        <v>544994.32135720004</v>
      </c>
    </row>
    <row r="60" spans="1:8">
      <c r="A60" s="540" t="s">
        <v>621</v>
      </c>
      <c r="B60" s="515" t="s">
        <v>789</v>
      </c>
      <c r="C60" s="516">
        <f>+'BACK UP VOL'!$C$127</f>
        <v>1.1400000000000001</v>
      </c>
      <c r="D60" s="517" t="s">
        <v>159</v>
      </c>
      <c r="E60" s="471">
        <f>+'REKAP ANALISA'!$E$24</f>
        <v>437102.05000000005</v>
      </c>
      <c r="F60" s="472">
        <f t="shared" si="7"/>
        <v>498296.33700000012</v>
      </c>
    </row>
    <row r="61" spans="1:8">
      <c r="A61" s="514">
        <v>7</v>
      </c>
      <c r="B61" s="515" t="s">
        <v>848</v>
      </c>
      <c r="C61" s="516"/>
      <c r="D61" s="517"/>
      <c r="E61" s="471"/>
      <c r="F61" s="472"/>
    </row>
    <row r="62" spans="1:8">
      <c r="A62" s="540" t="s">
        <v>619</v>
      </c>
      <c r="B62" s="515" t="s">
        <v>1124</v>
      </c>
      <c r="C62" s="516">
        <f>+'BACK UP VOL'!$C$129</f>
        <v>1.6632000000000002</v>
      </c>
      <c r="D62" s="517" t="s">
        <v>47</v>
      </c>
      <c r="E62" s="471">
        <f>+'REKAP ANALISA'!$E$19</f>
        <v>1037985.513888889</v>
      </c>
      <c r="F62" s="472">
        <f t="shared" ref="F62:F64" si="8">+C62*E62</f>
        <v>1726377.5067000005</v>
      </c>
      <c r="H62" s="558">
        <f>+C62+C66</f>
        <v>1.8543000000000003</v>
      </c>
    </row>
    <row r="63" spans="1:8">
      <c r="A63" s="540" t="s">
        <v>233</v>
      </c>
      <c r="B63" s="515" t="s">
        <v>788</v>
      </c>
      <c r="C63" s="516">
        <f>+'BACK UP VOL'!$C$132</f>
        <v>316.62191999999999</v>
      </c>
      <c r="D63" s="517" t="s">
        <v>62</v>
      </c>
      <c r="E63" s="471">
        <f>+'REKAP ANALISA'!$E$20</f>
        <v>15728.570000000002</v>
      </c>
      <c r="F63" s="472">
        <f t="shared" si="8"/>
        <v>4980010.0322544007</v>
      </c>
      <c r="H63" s="558">
        <f>+C63+C67</f>
        <v>363.3501</v>
      </c>
    </row>
    <row r="64" spans="1:8">
      <c r="A64" s="540" t="s">
        <v>621</v>
      </c>
      <c r="B64" s="515" t="s">
        <v>789</v>
      </c>
      <c r="C64" s="516">
        <f>+'BACK UP VOL'!$C$136</f>
        <v>15.681600000000001</v>
      </c>
      <c r="D64" s="517" t="s">
        <v>159</v>
      </c>
      <c r="E64" s="471">
        <f>+'REKAP ANALISA'!$E$24</f>
        <v>437102.05000000005</v>
      </c>
      <c r="F64" s="472">
        <f t="shared" si="8"/>
        <v>6854459.5072800014</v>
      </c>
      <c r="H64" s="558">
        <f>+C64+C68</f>
        <v>17.483400000000003</v>
      </c>
    </row>
    <row r="65" spans="1:8">
      <c r="A65" s="514">
        <v>8</v>
      </c>
      <c r="B65" s="515" t="s">
        <v>1062</v>
      </c>
      <c r="C65" s="516"/>
      <c r="D65" s="517"/>
      <c r="E65" s="471"/>
      <c r="F65" s="472"/>
    </row>
    <row r="66" spans="1:8">
      <c r="A66" s="540" t="s">
        <v>619</v>
      </c>
      <c r="B66" s="515" t="s">
        <v>1124</v>
      </c>
      <c r="C66" s="516">
        <f>+'BACK UP VOL'!$C$138</f>
        <v>0.19109999999999999</v>
      </c>
      <c r="D66" s="517" t="s">
        <v>47</v>
      </c>
      <c r="E66" s="471">
        <f>+'REKAP ANALISA'!$E$19</f>
        <v>1037985.513888889</v>
      </c>
      <c r="F66" s="472">
        <f t="shared" ref="F66:F68" si="9">+C66*E66</f>
        <v>198359.03170416667</v>
      </c>
    </row>
    <row r="67" spans="1:8">
      <c r="A67" s="540" t="s">
        <v>233</v>
      </c>
      <c r="B67" s="515" t="s">
        <v>788</v>
      </c>
      <c r="C67" s="516">
        <f>+'BACK UP VOL'!$C$140</f>
        <v>46.728180000000009</v>
      </c>
      <c r="D67" s="517" t="s">
        <v>62</v>
      </c>
      <c r="E67" s="471">
        <f>+'REKAP ANALISA'!$E$20</f>
        <v>15728.570000000002</v>
      </c>
      <c r="F67" s="472">
        <f t="shared" si="9"/>
        <v>734967.45010260027</v>
      </c>
    </row>
    <row r="68" spans="1:8">
      <c r="A68" s="540" t="s">
        <v>621</v>
      </c>
      <c r="B68" s="515" t="s">
        <v>789</v>
      </c>
      <c r="C68" s="516">
        <f>+'BACK UP VOL'!$C$143</f>
        <v>1.8018000000000001</v>
      </c>
      <c r="D68" s="517" t="s">
        <v>159</v>
      </c>
      <c r="E68" s="471">
        <f>+'REKAP ANALISA'!$E$24</f>
        <v>437102.05000000005</v>
      </c>
      <c r="F68" s="472">
        <f t="shared" si="9"/>
        <v>787570.47369000013</v>
      </c>
    </row>
    <row r="69" spans="1:8">
      <c r="A69" s="514">
        <v>9</v>
      </c>
      <c r="B69" s="515" t="s">
        <v>1057</v>
      </c>
      <c r="C69" s="516"/>
      <c r="D69" s="517"/>
      <c r="E69" s="471"/>
      <c r="F69" s="472"/>
    </row>
    <row r="70" spans="1:8">
      <c r="A70" s="540" t="s">
        <v>619</v>
      </c>
      <c r="B70" s="515" t="s">
        <v>1124</v>
      </c>
      <c r="C70" s="516">
        <f>+'BACK UP VOL'!$C$145</f>
        <v>0.308</v>
      </c>
      <c r="D70" s="517" t="s">
        <v>47</v>
      </c>
      <c r="E70" s="471">
        <f>+'REKAP ANALISA'!$E$19</f>
        <v>1037985.513888889</v>
      </c>
      <c r="F70" s="472">
        <f t="shared" ref="F70:F72" si="10">+C70*E70</f>
        <v>319699.53827777778</v>
      </c>
      <c r="H70" s="558">
        <f>+C70+C74</f>
        <v>0.47300000000000003</v>
      </c>
    </row>
    <row r="71" spans="1:8">
      <c r="A71" s="540" t="s">
        <v>233</v>
      </c>
      <c r="B71" s="515" t="s">
        <v>788</v>
      </c>
      <c r="C71" s="516">
        <f>+'BACK UP VOL'!$C$146</f>
        <v>62.726320000000001</v>
      </c>
      <c r="D71" s="517" t="s">
        <v>62</v>
      </c>
      <c r="E71" s="471">
        <f>+'REKAP ANALISA'!$E$20</f>
        <v>15728.570000000002</v>
      </c>
      <c r="F71" s="472">
        <f t="shared" si="10"/>
        <v>986595.31496240012</v>
      </c>
      <c r="H71" s="558">
        <f>+C71+C75</f>
        <v>102.32848000000001</v>
      </c>
    </row>
    <row r="72" spans="1:8">
      <c r="A72" s="540" t="s">
        <v>621</v>
      </c>
      <c r="B72" s="515" t="s">
        <v>789</v>
      </c>
      <c r="C72" s="516">
        <f>+'BACK UP VOL'!$C$149</f>
        <v>2.968</v>
      </c>
      <c r="D72" s="517" t="s">
        <v>159</v>
      </c>
      <c r="E72" s="471">
        <f>+'REKAP ANALISA'!$E$24</f>
        <v>437102.05000000005</v>
      </c>
      <c r="F72" s="472">
        <f t="shared" si="10"/>
        <v>1297318.8844000001</v>
      </c>
      <c r="H72" s="558">
        <f>+C72+C76</f>
        <v>4.5579999999999998</v>
      </c>
    </row>
    <row r="73" spans="1:8">
      <c r="A73" s="514">
        <v>10</v>
      </c>
      <c r="B73" s="515" t="s">
        <v>1063</v>
      </c>
      <c r="C73" s="516"/>
      <c r="D73" s="517"/>
      <c r="E73" s="471"/>
      <c r="F73" s="472"/>
    </row>
    <row r="74" spans="1:8">
      <c r="A74" s="540" t="s">
        <v>619</v>
      </c>
      <c r="B74" s="515" t="s">
        <v>1124</v>
      </c>
      <c r="C74" s="516">
        <f>+'BACK UP VOL'!$C$151</f>
        <v>0.16500000000000004</v>
      </c>
      <c r="D74" s="517" t="s">
        <v>47</v>
      </c>
      <c r="E74" s="471">
        <f>+'REKAP ANALISA'!$E$19</f>
        <v>1037985.513888889</v>
      </c>
      <c r="F74" s="472">
        <f t="shared" ref="F74:F76" si="11">+C74*E74</f>
        <v>171267.60979166673</v>
      </c>
    </row>
    <row r="75" spans="1:8">
      <c r="A75" s="540" t="s">
        <v>233</v>
      </c>
      <c r="B75" s="515" t="s">
        <v>788</v>
      </c>
      <c r="C75" s="516">
        <f>+'BACK UP VOL'!$C$152</f>
        <v>39.602160000000005</v>
      </c>
      <c r="D75" s="517" t="s">
        <v>62</v>
      </c>
      <c r="E75" s="471">
        <f>+'REKAP ANALISA'!$E$20</f>
        <v>15728.570000000002</v>
      </c>
      <c r="F75" s="472">
        <f t="shared" si="11"/>
        <v>622885.34571120015</v>
      </c>
    </row>
    <row r="76" spans="1:8">
      <c r="A76" s="540" t="s">
        <v>621</v>
      </c>
      <c r="B76" s="515" t="s">
        <v>789</v>
      </c>
      <c r="C76" s="516">
        <f>+'BACK UP VOL'!$C$155</f>
        <v>1.59</v>
      </c>
      <c r="D76" s="517" t="s">
        <v>159</v>
      </c>
      <c r="E76" s="471">
        <f>+'REKAP ANALISA'!$E$24</f>
        <v>437102.05000000005</v>
      </c>
      <c r="F76" s="472">
        <f t="shared" si="11"/>
        <v>694992.25950000016</v>
      </c>
    </row>
    <row r="77" spans="1:8">
      <c r="A77" s="514">
        <v>11</v>
      </c>
      <c r="B77" s="515" t="s">
        <v>795</v>
      </c>
      <c r="C77" s="516"/>
      <c r="D77" s="517"/>
      <c r="E77" s="471"/>
      <c r="F77" s="472"/>
    </row>
    <row r="78" spans="1:8">
      <c r="A78" s="540" t="s">
        <v>619</v>
      </c>
      <c r="B78" s="515" t="s">
        <v>1124</v>
      </c>
      <c r="C78" s="516">
        <f>+'BACK UP VOL'!$C$157</f>
        <v>2.7854639999999997</v>
      </c>
      <c r="D78" s="517" t="s">
        <v>47</v>
      </c>
      <c r="E78" s="471">
        <f>+'REKAP ANALISA'!$E$19</f>
        <v>1037985.513888889</v>
      </c>
      <c r="F78" s="472">
        <f t="shared" ref="F78:F80" si="12">+C78*E78</f>
        <v>2891271.281459</v>
      </c>
    </row>
    <row r="79" spans="1:8">
      <c r="A79" s="540" t="s">
        <v>233</v>
      </c>
      <c r="B79" s="515" t="s">
        <v>833</v>
      </c>
      <c r="C79" s="516">
        <f>+'BACK UP VOL'!$C$160</f>
        <v>395.25734159999996</v>
      </c>
      <c r="D79" s="517" t="s">
        <v>62</v>
      </c>
      <c r="E79" s="471">
        <f>+'REKAP ANALISA'!$E$21</f>
        <v>13959.439999999999</v>
      </c>
      <c r="F79" s="472">
        <f t="shared" si="12"/>
        <v>5517571.1446247026</v>
      </c>
    </row>
    <row r="80" spans="1:8">
      <c r="A80" s="540" t="s">
        <v>621</v>
      </c>
      <c r="B80" s="515" t="s">
        <v>789</v>
      </c>
      <c r="C80" s="516">
        <f>+'BACK UP VOL'!$C$163</f>
        <v>19.660800000000002</v>
      </c>
      <c r="D80" s="517" t="s">
        <v>159</v>
      </c>
      <c r="E80" s="471">
        <f>+'REKAP ANALISA'!$E$25</f>
        <v>462886.05000000005</v>
      </c>
      <c r="F80" s="472">
        <f t="shared" si="12"/>
        <v>9100710.0518400017</v>
      </c>
    </row>
    <row r="81" spans="1:6">
      <c r="A81" s="514">
        <v>12</v>
      </c>
      <c r="B81" s="515" t="s">
        <v>796</v>
      </c>
      <c r="C81" s="516"/>
      <c r="D81" s="517"/>
      <c r="E81" s="471"/>
      <c r="F81" s="472"/>
    </row>
    <row r="82" spans="1:6">
      <c r="A82" s="540" t="s">
        <v>619</v>
      </c>
      <c r="B82" s="515" t="s">
        <v>1124</v>
      </c>
      <c r="C82" s="516">
        <f>+'BACK UP VOL'!$C$169</f>
        <v>1.1303999999999998</v>
      </c>
      <c r="D82" s="517" t="s">
        <v>47</v>
      </c>
      <c r="E82" s="471">
        <f>+'REKAP ANALISA'!$E$19</f>
        <v>1037985.513888889</v>
      </c>
      <c r="F82" s="472">
        <f t="shared" ref="F82:F84" si="13">+C82*E82</f>
        <v>1173338.8248999999</v>
      </c>
    </row>
    <row r="83" spans="1:6">
      <c r="A83" s="540" t="s">
        <v>233</v>
      </c>
      <c r="B83" s="515" t="s">
        <v>788</v>
      </c>
      <c r="C83" s="516">
        <f>+'BACK UP VOL'!$C$170</f>
        <v>73.63524799999999</v>
      </c>
      <c r="D83" s="517" t="s">
        <v>62</v>
      </c>
      <c r="E83" s="471">
        <f>+'REKAP ANALISA'!$E$20</f>
        <v>15728.570000000002</v>
      </c>
      <c r="F83" s="472">
        <f t="shared" si="13"/>
        <v>1158177.1526353599</v>
      </c>
    </row>
    <row r="84" spans="1:6">
      <c r="A84" s="540" t="s">
        <v>621</v>
      </c>
      <c r="B84" s="515" t="s">
        <v>789</v>
      </c>
      <c r="C84" s="516">
        <f>+'BACK UP VOL'!$C$175</f>
        <v>10.404</v>
      </c>
      <c r="D84" s="517" t="s">
        <v>159</v>
      </c>
      <c r="E84" s="471">
        <f>+'REKAP ANALISA'!$E$26</f>
        <v>438400.05000000005</v>
      </c>
      <c r="F84" s="472">
        <f t="shared" si="13"/>
        <v>4561114.1202000007</v>
      </c>
    </row>
    <row r="85" spans="1:6">
      <c r="A85" s="514">
        <v>13</v>
      </c>
      <c r="B85" s="515" t="s">
        <v>1041</v>
      </c>
      <c r="C85" s="516"/>
      <c r="D85" s="517"/>
      <c r="E85" s="471"/>
      <c r="F85" s="472"/>
    </row>
    <row r="86" spans="1:6">
      <c r="A86" s="540" t="s">
        <v>619</v>
      </c>
      <c r="B86" s="515" t="s">
        <v>1124</v>
      </c>
      <c r="C86" s="516">
        <f>+'BACK UP VOL'!$C$180</f>
        <v>0.84000000000000008</v>
      </c>
      <c r="D86" s="517" t="s">
        <v>47</v>
      </c>
      <c r="E86" s="471">
        <f>+'REKAP ANALISA'!$E$19</f>
        <v>1037985.513888889</v>
      </c>
      <c r="F86" s="472">
        <f t="shared" ref="F86:F88" si="14">+C86*E86</f>
        <v>871907.83166666678</v>
      </c>
    </row>
    <row r="87" spans="1:6">
      <c r="A87" s="540" t="s">
        <v>233</v>
      </c>
      <c r="B87" s="515" t="s">
        <v>1042</v>
      </c>
      <c r="C87" s="516">
        <f>+'BACK UP VOL'!$C$181</f>
        <v>46.695600000000006</v>
      </c>
      <c r="D87" s="517" t="s">
        <v>62</v>
      </c>
      <c r="E87" s="471">
        <f>+'REKAP ANALISA'!$E$21</f>
        <v>13959.439999999999</v>
      </c>
      <c r="F87" s="472">
        <f t="shared" si="14"/>
        <v>651844.42646400002</v>
      </c>
    </row>
    <row r="88" spans="1:6">
      <c r="A88" s="540" t="s">
        <v>621</v>
      </c>
      <c r="B88" s="515" t="s">
        <v>789</v>
      </c>
      <c r="C88" s="516">
        <f>+'BACK UP VOL'!$C$182</f>
        <v>6.28</v>
      </c>
      <c r="D88" s="517" t="s">
        <v>159</v>
      </c>
      <c r="E88" s="471">
        <f>+'REKAP ANALISA'!$E$25</f>
        <v>462886.05000000005</v>
      </c>
      <c r="F88" s="472">
        <f t="shared" si="14"/>
        <v>2906924.3940000003</v>
      </c>
    </row>
    <row r="89" spans="1:6" ht="18" thickBot="1">
      <c r="A89" s="521"/>
      <c r="B89" s="522"/>
      <c r="C89" s="523"/>
      <c r="D89" s="524"/>
      <c r="E89" s="473"/>
      <c r="F89" s="474"/>
    </row>
    <row r="90" spans="1:6" ht="18" thickBot="1">
      <c r="A90" s="525"/>
      <c r="B90" s="526"/>
      <c r="C90" s="527"/>
      <c r="D90" s="528"/>
      <c r="E90" s="527" t="s">
        <v>897</v>
      </c>
      <c r="F90" s="529">
        <f>+SUM(F36:F89)</f>
        <v>92860199.90475449</v>
      </c>
    </row>
    <row r="91" spans="1:6">
      <c r="A91" s="531" t="s">
        <v>458</v>
      </c>
      <c r="B91" s="532" t="s">
        <v>835</v>
      </c>
      <c r="C91" s="535"/>
      <c r="D91" s="534"/>
      <c r="E91" s="475"/>
      <c r="F91" s="476"/>
    </row>
    <row r="92" spans="1:6">
      <c r="A92" s="514">
        <v>1</v>
      </c>
      <c r="B92" s="536" t="s">
        <v>840</v>
      </c>
      <c r="C92" s="516">
        <f>+'BACK UP VOL'!$C$188</f>
        <v>1</v>
      </c>
      <c r="D92" s="517" t="s">
        <v>175</v>
      </c>
      <c r="E92" s="471">
        <f>+'REKAP ANALISA'!$E$55</f>
        <v>34534113.707499996</v>
      </c>
      <c r="F92" s="472">
        <f>+C92*E92</f>
        <v>34534113.707499996</v>
      </c>
    </row>
    <row r="93" spans="1:6">
      <c r="A93" s="514">
        <v>2</v>
      </c>
      <c r="B93" s="536" t="s">
        <v>1132</v>
      </c>
      <c r="C93" s="516">
        <f>+'BACK UP VOL'!$C$189</f>
        <v>13.3</v>
      </c>
      <c r="D93" s="517" t="s">
        <v>341</v>
      </c>
      <c r="E93" s="471">
        <f>+'REKAP ANALISA'!$E$67</f>
        <v>5172742.5746944435</v>
      </c>
      <c r="F93" s="472">
        <f t="shared" ref="F93:F96" si="15">+C93*E93</f>
        <v>68797476.243436098</v>
      </c>
    </row>
    <row r="94" spans="1:6">
      <c r="A94" s="514">
        <v>3</v>
      </c>
      <c r="B94" s="515" t="s">
        <v>882</v>
      </c>
      <c r="C94" s="516">
        <f>+'BACK UP VOL'!$C$190</f>
        <v>4</v>
      </c>
      <c r="D94" s="517" t="s">
        <v>85</v>
      </c>
      <c r="E94" s="471">
        <f>+'REKAP ANALISA'!$E$52</f>
        <v>4421315.234939931</v>
      </c>
      <c r="F94" s="472">
        <f t="shared" si="15"/>
        <v>17685260.939759724</v>
      </c>
    </row>
    <row r="95" spans="1:6">
      <c r="A95" s="514">
        <v>4</v>
      </c>
      <c r="B95" s="515" t="s">
        <v>883</v>
      </c>
      <c r="C95" s="516">
        <f>+'BACK UP VOL'!$C$191</f>
        <v>4</v>
      </c>
      <c r="D95" s="517" t="s">
        <v>85</v>
      </c>
      <c r="E95" s="471">
        <f>+'REKAP ANALISA'!$E$53</f>
        <v>1743520.4688381946</v>
      </c>
      <c r="F95" s="472">
        <f t="shared" si="15"/>
        <v>6974081.8753527785</v>
      </c>
    </row>
    <row r="96" spans="1:6">
      <c r="A96" s="514">
        <v>5</v>
      </c>
      <c r="B96" s="515" t="s">
        <v>998</v>
      </c>
      <c r="C96" s="516">
        <f>+'BACK UP VOL'!$C$192</f>
        <v>70.64</v>
      </c>
      <c r="D96" s="517" t="s">
        <v>159</v>
      </c>
      <c r="E96" s="471">
        <f>+'REKAP ANALISA'!$E$56</f>
        <v>62025.7</v>
      </c>
      <c r="F96" s="472">
        <f t="shared" si="15"/>
        <v>4381495.4479999999</v>
      </c>
    </row>
    <row r="97" spans="1:6">
      <c r="A97" s="514">
        <v>6</v>
      </c>
      <c r="B97" s="515" t="s">
        <v>945</v>
      </c>
      <c r="C97" s="516">
        <f>+'BACK UP VOL'!$C$196</f>
        <v>1</v>
      </c>
      <c r="D97" s="517" t="s">
        <v>175</v>
      </c>
      <c r="E97" s="471">
        <f>+'REKAP ANALISA'!$E$61</f>
        <v>7608936.3143351246</v>
      </c>
      <c r="F97" s="472">
        <f>+C97*E97</f>
        <v>7608936.3143351246</v>
      </c>
    </row>
    <row r="98" spans="1:6">
      <c r="A98" s="514">
        <v>7</v>
      </c>
      <c r="B98" s="515" t="s">
        <v>946</v>
      </c>
      <c r="C98" s="516">
        <f>+'BACK UP VOL'!$C$197</f>
        <v>1</v>
      </c>
      <c r="D98" s="517" t="s">
        <v>175</v>
      </c>
      <c r="E98" s="471">
        <f>+'REKAP ANALISA'!$E$62</f>
        <v>2783245.8380842502</v>
      </c>
      <c r="F98" s="472">
        <f t="shared" ref="F98" si="16">+C98*E98</f>
        <v>2783245.8380842502</v>
      </c>
    </row>
    <row r="99" spans="1:6" ht="18" thickBot="1">
      <c r="A99" s="521"/>
      <c r="B99" s="522"/>
      <c r="C99" s="523"/>
      <c r="D99" s="524"/>
      <c r="E99" s="473"/>
      <c r="F99" s="474"/>
    </row>
    <row r="100" spans="1:6" ht="18" thickBot="1">
      <c r="A100" s="525"/>
      <c r="B100" s="526"/>
      <c r="C100" s="527"/>
      <c r="D100" s="528"/>
      <c r="E100" s="527" t="s">
        <v>898</v>
      </c>
      <c r="F100" s="529">
        <f>+SUM(F91:F99)</f>
        <v>142764610.36646798</v>
      </c>
    </row>
    <row r="101" spans="1:6">
      <c r="A101" s="531" t="s">
        <v>461</v>
      </c>
      <c r="B101" s="532" t="s">
        <v>851</v>
      </c>
      <c r="C101" s="535"/>
      <c r="D101" s="534"/>
      <c r="E101" s="475"/>
      <c r="F101" s="476"/>
    </row>
    <row r="102" spans="1:6">
      <c r="A102" s="514">
        <v>1</v>
      </c>
      <c r="B102" s="536" t="s">
        <v>790</v>
      </c>
      <c r="C102" s="516">
        <f>+'BACK UP VOL'!$C$200</f>
        <v>15.096000000000002</v>
      </c>
      <c r="D102" s="517" t="s">
        <v>159</v>
      </c>
      <c r="E102" s="471">
        <f>+'REKAP ANALISA'!$E$35</f>
        <v>178687.3</v>
      </c>
      <c r="F102" s="472">
        <f t="shared" ref="F102" si="17">+C102*E102</f>
        <v>2697463.4808</v>
      </c>
    </row>
    <row r="103" spans="1:6" ht="18" thickBot="1">
      <c r="A103" s="521"/>
      <c r="B103" s="522"/>
      <c r="C103" s="523"/>
      <c r="D103" s="524"/>
      <c r="E103" s="473"/>
      <c r="F103" s="474"/>
    </row>
    <row r="104" spans="1:6" ht="18" thickBot="1">
      <c r="A104" s="525"/>
      <c r="B104" s="526"/>
      <c r="C104" s="527"/>
      <c r="D104" s="528"/>
      <c r="E104" s="527" t="s">
        <v>899</v>
      </c>
      <c r="F104" s="529">
        <f>+SUM(F101:F103)</f>
        <v>2697463.4808</v>
      </c>
    </row>
    <row r="105" spans="1:6">
      <c r="A105" s="531" t="s">
        <v>468</v>
      </c>
      <c r="B105" s="532" t="s">
        <v>839</v>
      </c>
      <c r="C105" s="535"/>
      <c r="D105" s="534"/>
      <c r="E105" s="475"/>
      <c r="F105" s="476"/>
    </row>
    <row r="106" spans="1:6">
      <c r="A106" s="514">
        <v>1</v>
      </c>
      <c r="B106" s="536" t="s">
        <v>858</v>
      </c>
      <c r="C106" s="516">
        <f>+'BACK UP VOL'!$C$206</f>
        <v>1</v>
      </c>
      <c r="D106" s="517" t="s">
        <v>175</v>
      </c>
      <c r="E106" s="471">
        <f>+'REKAP ANALISA'!$E$64</f>
        <v>33534996.791999996</v>
      </c>
      <c r="F106" s="472">
        <f t="shared" ref="F106:F110" si="18">+C106*E106</f>
        <v>33534996.791999996</v>
      </c>
    </row>
    <row r="107" spans="1:6">
      <c r="A107" s="514">
        <v>2</v>
      </c>
      <c r="B107" s="536" t="s">
        <v>859</v>
      </c>
      <c r="C107" s="516">
        <f>+'BACK UP VOL'!$C$207</f>
        <v>1</v>
      </c>
      <c r="D107" s="517" t="s">
        <v>175</v>
      </c>
      <c r="E107" s="471">
        <f>+'REKAP ANALISA'!$E$65</f>
        <v>33000000</v>
      </c>
      <c r="F107" s="472">
        <f t="shared" si="18"/>
        <v>33000000</v>
      </c>
    </row>
    <row r="108" spans="1:6">
      <c r="A108" s="514">
        <v>3</v>
      </c>
      <c r="B108" s="536" t="s">
        <v>861</v>
      </c>
      <c r="C108" s="516">
        <f>+'BACK UP VOL'!$C$208</f>
        <v>1</v>
      </c>
      <c r="D108" s="517" t="s">
        <v>175</v>
      </c>
      <c r="E108" s="471">
        <f>+'REKAP ANALISA'!$E$57</f>
        <v>17010388.350694444</v>
      </c>
      <c r="F108" s="472">
        <f t="shared" si="18"/>
        <v>17010388.350694444</v>
      </c>
    </row>
    <row r="109" spans="1:6">
      <c r="A109" s="514">
        <v>4</v>
      </c>
      <c r="B109" s="536" t="s">
        <v>860</v>
      </c>
      <c r="C109" s="516">
        <f>+'BACK UP VOL'!$C$209</f>
        <v>1</v>
      </c>
      <c r="D109" s="517" t="s">
        <v>175</v>
      </c>
      <c r="E109" s="471">
        <f>+'REKAP ANALISA'!$E$66</f>
        <v>15400000</v>
      </c>
      <c r="F109" s="472">
        <f t="shared" si="18"/>
        <v>15400000</v>
      </c>
    </row>
    <row r="110" spans="1:6">
      <c r="A110" s="518">
        <v>5</v>
      </c>
      <c r="B110" s="541" t="s">
        <v>998</v>
      </c>
      <c r="C110" s="519">
        <f>'BACK UP VOL'!$C$210</f>
        <v>24.970200000000002</v>
      </c>
      <c r="D110" s="520" t="s">
        <v>159</v>
      </c>
      <c r="E110" s="471">
        <f>+'REKAP ANALISA'!$E$56</f>
        <v>62025.7</v>
      </c>
      <c r="F110" s="472">
        <f t="shared" si="18"/>
        <v>1548794.13414</v>
      </c>
    </row>
    <row r="111" spans="1:6" ht="18" thickBot="1">
      <c r="A111" s="521"/>
      <c r="B111" s="522"/>
      <c r="C111" s="523"/>
      <c r="D111" s="524"/>
      <c r="E111" s="473"/>
      <c r="F111" s="474"/>
    </row>
    <row r="112" spans="1:6" ht="18" thickBot="1">
      <c r="A112" s="525"/>
      <c r="B112" s="526"/>
      <c r="C112" s="527"/>
      <c r="D112" s="528"/>
      <c r="E112" s="527" t="s">
        <v>900</v>
      </c>
      <c r="F112" s="529">
        <f>+SUM(F105:F111)</f>
        <v>100494179.27683444</v>
      </c>
    </row>
    <row r="113" spans="1:10">
      <c r="A113" s="531" t="s">
        <v>475</v>
      </c>
      <c r="B113" s="532" t="s">
        <v>862</v>
      </c>
      <c r="C113" s="535"/>
      <c r="D113" s="534"/>
      <c r="E113" s="475"/>
      <c r="F113" s="476"/>
    </row>
    <row r="114" spans="1:10">
      <c r="A114" s="514">
        <v>1</v>
      </c>
      <c r="B114" s="536" t="s">
        <v>884</v>
      </c>
      <c r="C114" s="516">
        <f>+'BACK UP VOL'!$C$217</f>
        <v>17.140282883863648</v>
      </c>
      <c r="D114" s="517" t="s">
        <v>159</v>
      </c>
      <c r="E114" s="471">
        <f>+'REKAP ANALISA'!$E$48</f>
        <v>303462.5</v>
      </c>
      <c r="F114" s="472">
        <f t="shared" ref="F114:F118" si="19">+C114*E114</f>
        <v>5201433.094644472</v>
      </c>
    </row>
    <row r="115" spans="1:10">
      <c r="A115" s="514">
        <v>2</v>
      </c>
      <c r="B115" s="536" t="s">
        <v>885</v>
      </c>
      <c r="C115" s="516">
        <f>+'BACK UP VOL'!$C$220</f>
        <v>30.192000000000004</v>
      </c>
      <c r="D115" s="517" t="s">
        <v>159</v>
      </c>
      <c r="E115" s="471">
        <f>+'REKAP ANALISA'!$E$48</f>
        <v>303462.5</v>
      </c>
      <c r="F115" s="472">
        <f t="shared" si="19"/>
        <v>9162139.8000000007</v>
      </c>
    </row>
    <row r="116" spans="1:10">
      <c r="A116" s="514">
        <v>3</v>
      </c>
      <c r="B116" s="536" t="s">
        <v>886</v>
      </c>
      <c r="C116" s="516">
        <f>+'BACK UP VOL'!$C$224</f>
        <v>4.1989999999999998</v>
      </c>
      <c r="D116" s="517" t="s">
        <v>159</v>
      </c>
      <c r="E116" s="471">
        <f>+'REKAP ANALISA'!$E$48</f>
        <v>303462.5</v>
      </c>
      <c r="F116" s="472">
        <f t="shared" si="19"/>
        <v>1274239.0374999999</v>
      </c>
    </row>
    <row r="117" spans="1:10">
      <c r="A117" s="514">
        <v>4</v>
      </c>
      <c r="B117" s="536" t="s">
        <v>998</v>
      </c>
      <c r="C117" s="516">
        <f>+'BACK UP VOL'!$C$229</f>
        <v>51.531282883863653</v>
      </c>
      <c r="D117" s="517" t="s">
        <v>159</v>
      </c>
      <c r="E117" s="471">
        <f>+'REKAP ANALISA'!$E$56</f>
        <v>62025.7</v>
      </c>
      <c r="F117" s="472">
        <f t="shared" si="19"/>
        <v>3196263.8927696617</v>
      </c>
    </row>
    <row r="118" spans="1:10">
      <c r="A118" s="514">
        <v>5</v>
      </c>
      <c r="B118" s="536" t="s">
        <v>1065</v>
      </c>
      <c r="C118" s="516">
        <f>+'BACK UP VOL'!$C$230</f>
        <v>32.079000000000001</v>
      </c>
      <c r="D118" s="517" t="s">
        <v>159</v>
      </c>
      <c r="E118" s="471">
        <f>+'REKAP ANALISA'!$E$59</f>
        <v>310636.69999999995</v>
      </c>
      <c r="F118" s="472">
        <f t="shared" si="19"/>
        <v>9964914.6992999986</v>
      </c>
    </row>
    <row r="119" spans="1:10">
      <c r="A119" s="518">
        <v>6</v>
      </c>
      <c r="B119" s="556" t="s">
        <v>1021</v>
      </c>
      <c r="C119" s="519">
        <f>+'BACK UP VOL'!$C$235</f>
        <v>9</v>
      </c>
      <c r="D119" s="520" t="s">
        <v>159</v>
      </c>
      <c r="E119" s="557">
        <f>+'REKAP ANALISA'!$E$38</f>
        <v>197407.75999999998</v>
      </c>
      <c r="F119" s="472">
        <f>+C119*E119</f>
        <v>1776669.8399999999</v>
      </c>
    </row>
    <row r="120" spans="1:10" ht="16.899999999999999" customHeight="1" thickBot="1">
      <c r="A120" s="521"/>
      <c r="B120" s="522"/>
      <c r="C120" s="523"/>
      <c r="D120" s="524"/>
      <c r="E120" s="473"/>
      <c r="F120" s="474"/>
    </row>
    <row r="121" spans="1:10" ht="18" thickBot="1">
      <c r="A121" s="525"/>
      <c r="B121" s="526"/>
      <c r="C121" s="527"/>
      <c r="D121" s="528"/>
      <c r="E121" s="527" t="s">
        <v>901</v>
      </c>
      <c r="F121" s="529">
        <f>+SUM(F113:F120)</f>
        <v>30575660.364214133</v>
      </c>
    </row>
    <row r="122" spans="1:10" ht="18" thickBot="1">
      <c r="A122" s="525"/>
      <c r="B122" s="526"/>
      <c r="C122" s="527"/>
      <c r="D122" s="528"/>
      <c r="E122" s="527" t="s">
        <v>816</v>
      </c>
      <c r="F122" s="529">
        <f>+F35+F90+F100+F104+F112+F121</f>
        <v>373231572.16815269</v>
      </c>
      <c r="J122" s="530"/>
    </row>
    <row r="123" spans="1:10">
      <c r="A123" s="531" t="s">
        <v>22</v>
      </c>
      <c r="B123" s="532" t="s">
        <v>797</v>
      </c>
      <c r="C123" s="535"/>
      <c r="D123" s="534"/>
      <c r="E123" s="475"/>
      <c r="F123" s="476"/>
    </row>
    <row r="124" spans="1:10">
      <c r="A124" s="514">
        <v>1</v>
      </c>
      <c r="B124" s="515" t="s">
        <v>934</v>
      </c>
      <c r="C124" s="516">
        <f>+'BACK UP VOL'!$C$239</f>
        <v>8</v>
      </c>
      <c r="D124" s="517" t="s">
        <v>341</v>
      </c>
      <c r="E124" s="471">
        <f>+'REKAP ANALISA'!$E$45</f>
        <v>231181.11500000002</v>
      </c>
      <c r="F124" s="472">
        <f t="shared" ref="F124:F125" si="20">+C124*E124</f>
        <v>1849448.9200000002</v>
      </c>
    </row>
    <row r="125" spans="1:10">
      <c r="A125" s="514">
        <v>2</v>
      </c>
      <c r="B125" s="515" t="s">
        <v>799</v>
      </c>
      <c r="C125" s="516">
        <f>+'BACK UP VOL'!$C$240</f>
        <v>2</v>
      </c>
      <c r="D125" s="517" t="s">
        <v>85</v>
      </c>
      <c r="E125" s="471">
        <f>+'REKAP ANALISA'!$E$44</f>
        <v>40161</v>
      </c>
      <c r="F125" s="472">
        <f t="shared" si="20"/>
        <v>80322</v>
      </c>
    </row>
    <row r="126" spans="1:10" ht="18" thickBot="1">
      <c r="A126" s="521"/>
      <c r="B126" s="522"/>
      <c r="C126" s="523"/>
      <c r="D126" s="524"/>
      <c r="E126" s="473"/>
      <c r="F126" s="474"/>
    </row>
    <row r="127" spans="1:10" ht="18" thickBot="1">
      <c r="A127" s="525"/>
      <c r="B127" s="526"/>
      <c r="C127" s="527"/>
      <c r="D127" s="528"/>
      <c r="E127" s="527" t="s">
        <v>817</v>
      </c>
      <c r="F127" s="529">
        <f>+SUM(F123:F126)</f>
        <v>1929770.9200000002</v>
      </c>
      <c r="J127" s="530"/>
    </row>
    <row r="128" spans="1:10">
      <c r="A128" s="531" t="s">
        <v>24</v>
      </c>
      <c r="B128" s="532" t="s">
        <v>800</v>
      </c>
      <c r="C128" s="535"/>
      <c r="D128" s="534"/>
      <c r="E128" s="475"/>
      <c r="F128" s="476"/>
    </row>
    <row r="129" spans="1:10">
      <c r="A129" s="514">
        <v>1</v>
      </c>
      <c r="B129" s="515" t="s">
        <v>1010</v>
      </c>
      <c r="C129" s="516">
        <f>+'BACK UP VOL'!$C$243</f>
        <v>19.349999999999998</v>
      </c>
      <c r="D129" s="517" t="s">
        <v>159</v>
      </c>
      <c r="E129" s="471">
        <f>+'REKAP ANALISA'!$E$68</f>
        <v>269214</v>
      </c>
      <c r="F129" s="472">
        <f t="shared" ref="F129:F130" si="21">+C129*E129</f>
        <v>5209290.8999999994</v>
      </c>
    </row>
    <row r="130" spans="1:10">
      <c r="A130" s="514">
        <v>2</v>
      </c>
      <c r="B130" s="515" t="s">
        <v>1009</v>
      </c>
      <c r="C130" s="516">
        <f>+'BACK UP VOL'!$C$244</f>
        <v>19.349999999999998</v>
      </c>
      <c r="D130" s="517" t="s">
        <v>159</v>
      </c>
      <c r="E130" s="471">
        <f>+'REKAP ANALISA'!$E$32</f>
        <v>162327</v>
      </c>
      <c r="F130" s="472">
        <f t="shared" si="21"/>
        <v>3141027.4499999997</v>
      </c>
    </row>
    <row r="131" spans="1:10" ht="18" thickBot="1">
      <c r="A131" s="521"/>
      <c r="B131" s="522"/>
      <c r="C131" s="523"/>
      <c r="D131" s="524"/>
      <c r="E131" s="473"/>
      <c r="F131" s="474"/>
    </row>
    <row r="132" spans="1:10" ht="18" thickBot="1">
      <c r="A132" s="525"/>
      <c r="B132" s="526"/>
      <c r="C132" s="527"/>
      <c r="D132" s="528"/>
      <c r="E132" s="527" t="s">
        <v>902</v>
      </c>
      <c r="F132" s="529">
        <f>+SUM(F128:F131)</f>
        <v>8350318.3499999996</v>
      </c>
      <c r="J132" s="530"/>
    </row>
    <row r="133" spans="1:10" ht="18" thickBot="1">
      <c r="A133" s="525"/>
      <c r="B133" s="526"/>
      <c r="C133" s="527"/>
      <c r="D133" s="528"/>
      <c r="E133" s="527" t="s">
        <v>805</v>
      </c>
      <c r="F133" s="529">
        <f>+F14+F24+F122+F127+F132+F17</f>
        <v>504684705.44465315</v>
      </c>
    </row>
    <row r="135" spans="1:10">
      <c r="J135" s="530"/>
    </row>
    <row r="136" spans="1:10">
      <c r="J136" s="530"/>
    </row>
    <row r="137" spans="1:10">
      <c r="J137" s="530"/>
    </row>
  </sheetData>
  <mergeCells count="1">
    <mergeCell ref="A1:F1"/>
  </mergeCells>
  <printOptions horizontalCentered="1"/>
  <pageMargins left="0.74803149606299213" right="0.70866141732283472" top="0.74803149606299213" bottom="0.70866141732283472" header="0.31496062992125984" footer="0.31496062992125984"/>
  <pageSetup paperSize="9" scale="64" orientation="portrait" r:id="rId1"/>
  <rowBreaks count="1" manualBreakCount="1">
    <brk id="69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7"/>
  <sheetViews>
    <sheetView view="pageBreakPreview" zoomScale="85" zoomScaleNormal="70" zoomScaleSheetLayoutView="85" workbookViewId="0">
      <pane ySplit="8" topLeftCell="A41" activePane="bottomLeft" state="frozen"/>
      <selection activeCell="B16" sqref="B16"/>
      <selection pane="bottomLeft" activeCell="E46" sqref="E46"/>
    </sheetView>
  </sheetViews>
  <sheetFormatPr defaultColWidth="8.85546875" defaultRowHeight="17.25"/>
  <cols>
    <col min="1" max="1" width="14.85546875" style="498" customWidth="1"/>
    <col min="2" max="2" width="56.7109375" style="493" customWidth="1"/>
    <col min="3" max="3" width="9.7109375" style="499" bestFit="1" customWidth="1"/>
    <col min="4" max="4" width="8.85546875" style="497"/>
    <col min="5" max="5" width="21.7109375" style="497" customWidth="1"/>
    <col min="6" max="6" width="24" style="497" customWidth="1"/>
    <col min="7" max="9" width="8.85546875" style="493"/>
    <col min="10" max="10" width="21.7109375" style="493" bestFit="1" customWidth="1"/>
    <col min="11" max="16384" width="8.85546875" style="493"/>
  </cols>
  <sheetData>
    <row r="1" spans="1:6">
      <c r="A1" s="906" t="s">
        <v>809</v>
      </c>
      <c r="B1" s="906"/>
      <c r="C1" s="906"/>
      <c r="D1" s="906"/>
      <c r="E1" s="906"/>
      <c r="F1" s="906"/>
    </row>
    <row r="3" spans="1:6">
      <c r="A3" s="494" t="s">
        <v>766</v>
      </c>
      <c r="B3" s="493" t="str">
        <f>+'REKAP RAB'!B3</f>
        <v>PEMBANGUNAN PADMASANA &amp; TEMBOK PEMBATAS HALAMAN UTARA GEDUNG BPR</v>
      </c>
      <c r="C3" s="495"/>
      <c r="D3" s="496"/>
      <c r="E3" s="496"/>
      <c r="F3" s="495"/>
    </row>
    <row r="4" spans="1:6">
      <c r="A4" s="494" t="s">
        <v>802</v>
      </c>
      <c r="B4" s="497">
        <f>+'REKAP RAB'!B4</f>
        <v>2022</v>
      </c>
      <c r="C4" s="495"/>
    </row>
    <row r="5" spans="1:6">
      <c r="A5" s="494" t="s">
        <v>768</v>
      </c>
      <c r="B5" s="493" t="str">
        <f>+'REKAP RAB'!B5</f>
        <v>KABUPATEN BANGLI</v>
      </c>
      <c r="C5" s="498"/>
    </row>
    <row r="6" spans="1:6" ht="18" thickBot="1"/>
    <row r="7" spans="1:6" ht="18.75" thickTop="1" thickBot="1">
      <c r="A7" s="500" t="s">
        <v>36</v>
      </c>
      <c r="B7" s="501" t="s">
        <v>770</v>
      </c>
      <c r="C7" s="502" t="s">
        <v>617</v>
      </c>
      <c r="D7" s="503" t="s">
        <v>262</v>
      </c>
      <c r="E7" s="503" t="s">
        <v>263</v>
      </c>
      <c r="F7" s="504" t="s">
        <v>804</v>
      </c>
    </row>
    <row r="8" spans="1:6" ht="18" thickBot="1">
      <c r="A8" s="505">
        <v>1</v>
      </c>
      <c r="B8" s="506">
        <v>2</v>
      </c>
      <c r="C8" s="507">
        <v>3</v>
      </c>
      <c r="D8" s="508">
        <v>4</v>
      </c>
      <c r="E8" s="508">
        <v>5</v>
      </c>
      <c r="F8" s="509" t="s">
        <v>810</v>
      </c>
    </row>
    <row r="9" spans="1:6" ht="18" thickTop="1">
      <c r="A9" s="531" t="s">
        <v>13</v>
      </c>
      <c r="B9" s="532" t="s">
        <v>1056</v>
      </c>
      <c r="C9" s="535">
        <v>1</v>
      </c>
      <c r="D9" s="534" t="s">
        <v>259</v>
      </c>
      <c r="E9" s="475"/>
      <c r="F9" s="476"/>
    </row>
    <row r="10" spans="1:6">
      <c r="A10" s="514">
        <v>1</v>
      </c>
      <c r="B10" s="536" t="s">
        <v>892</v>
      </c>
      <c r="C10" s="516"/>
      <c r="D10" s="517"/>
      <c r="E10" s="471"/>
      <c r="F10" s="472"/>
    </row>
    <row r="11" spans="1:6">
      <c r="A11" s="540" t="s">
        <v>619</v>
      </c>
      <c r="B11" s="515" t="s">
        <v>620</v>
      </c>
      <c r="C11" s="516">
        <f>+'BACK UP VOL'!C20</f>
        <v>1</v>
      </c>
      <c r="D11" s="517" t="s">
        <v>180</v>
      </c>
      <c r="E11" s="471">
        <v>250000</v>
      </c>
      <c r="F11" s="472">
        <f>+C11*E11</f>
        <v>250000</v>
      </c>
    </row>
    <row r="12" spans="1:6">
      <c r="A12" s="514">
        <v>2</v>
      </c>
      <c r="B12" s="536" t="s">
        <v>904</v>
      </c>
      <c r="C12" s="516"/>
      <c r="D12" s="517"/>
      <c r="E12" s="471"/>
      <c r="F12" s="472"/>
    </row>
    <row r="13" spans="1:6">
      <c r="A13" s="540" t="s">
        <v>619</v>
      </c>
      <c r="B13" s="536" t="s">
        <v>894</v>
      </c>
      <c r="C13" s="516">
        <f>+'BACK UP VOL'!C22</f>
        <v>1</v>
      </c>
      <c r="D13" s="517" t="s">
        <v>819</v>
      </c>
      <c r="E13" s="471">
        <v>200000</v>
      </c>
      <c r="F13" s="472">
        <f t="shared" ref="F13:F21" si="0">+C13*E13</f>
        <v>200000</v>
      </c>
    </row>
    <row r="14" spans="1:6">
      <c r="A14" s="540" t="s">
        <v>233</v>
      </c>
      <c r="B14" s="536" t="s">
        <v>895</v>
      </c>
      <c r="C14" s="516">
        <f>+'BACK UP VOL'!C23</f>
        <v>2</v>
      </c>
      <c r="D14" s="517" t="s">
        <v>819</v>
      </c>
      <c r="E14" s="471">
        <v>125000</v>
      </c>
      <c r="F14" s="472">
        <f t="shared" si="0"/>
        <v>250000</v>
      </c>
    </row>
    <row r="15" spans="1:6">
      <c r="A15" s="540" t="s">
        <v>621</v>
      </c>
      <c r="B15" s="515" t="s">
        <v>622</v>
      </c>
      <c r="C15" s="516">
        <f>+'BACK UP VOL'!C24</f>
        <v>1</v>
      </c>
      <c r="D15" s="517" t="s">
        <v>819</v>
      </c>
      <c r="E15" s="471">
        <v>125000</v>
      </c>
      <c r="F15" s="472">
        <f t="shared" si="0"/>
        <v>125000</v>
      </c>
    </row>
    <row r="16" spans="1:6">
      <c r="A16" s="540" t="s">
        <v>623</v>
      </c>
      <c r="B16" s="536" t="s">
        <v>624</v>
      </c>
      <c r="C16" s="516">
        <f>+'BACK UP VOL'!C25</f>
        <v>1</v>
      </c>
      <c r="D16" s="517" t="s">
        <v>819</v>
      </c>
      <c r="E16" s="471">
        <v>200000</v>
      </c>
      <c r="F16" s="472">
        <f t="shared" si="0"/>
        <v>200000</v>
      </c>
    </row>
    <row r="17" spans="1:6">
      <c r="A17" s="540" t="s">
        <v>625</v>
      </c>
      <c r="B17" s="536" t="s">
        <v>626</v>
      </c>
      <c r="C17" s="516">
        <f>+'BACK UP VOL'!C26</f>
        <v>1</v>
      </c>
      <c r="D17" s="517" t="s">
        <v>819</v>
      </c>
      <c r="E17" s="471">
        <v>200000</v>
      </c>
      <c r="F17" s="472">
        <f t="shared" si="0"/>
        <v>200000</v>
      </c>
    </row>
    <row r="18" spans="1:6">
      <c r="A18" s="540" t="s">
        <v>627</v>
      </c>
      <c r="B18" s="536" t="s">
        <v>628</v>
      </c>
      <c r="C18" s="516">
        <f>+'BACK UP VOL'!C27</f>
        <v>1</v>
      </c>
      <c r="D18" s="517" t="s">
        <v>819</v>
      </c>
      <c r="E18" s="471">
        <v>100000</v>
      </c>
      <c r="F18" s="472">
        <f t="shared" si="0"/>
        <v>100000</v>
      </c>
    </row>
    <row r="19" spans="1:6">
      <c r="A19" s="540" t="s">
        <v>436</v>
      </c>
      <c r="B19" s="536" t="s">
        <v>630</v>
      </c>
      <c r="C19" s="516">
        <f>+'BACK UP VOL'!C28</f>
        <v>1</v>
      </c>
      <c r="D19" s="517" t="s">
        <v>820</v>
      </c>
      <c r="E19" s="471">
        <v>200000</v>
      </c>
      <c r="F19" s="472">
        <f t="shared" si="0"/>
        <v>200000</v>
      </c>
    </row>
    <row r="20" spans="1:6">
      <c r="A20" s="540" t="s">
        <v>629</v>
      </c>
      <c r="B20" s="536" t="s">
        <v>632</v>
      </c>
      <c r="C20" s="516">
        <f>+'BACK UP VOL'!C29</f>
        <v>1</v>
      </c>
      <c r="D20" s="517" t="s">
        <v>820</v>
      </c>
      <c r="E20" s="471">
        <v>200000</v>
      </c>
      <c r="F20" s="472">
        <f t="shared" si="0"/>
        <v>200000</v>
      </c>
    </row>
    <row r="21" spans="1:6">
      <c r="A21" s="540" t="s">
        <v>631</v>
      </c>
      <c r="B21" s="536" t="s">
        <v>633</v>
      </c>
      <c r="C21" s="516">
        <f>+'BACK UP VOL'!C30</f>
        <v>1</v>
      </c>
      <c r="D21" s="517" t="s">
        <v>85</v>
      </c>
      <c r="E21" s="471">
        <v>120000</v>
      </c>
      <c r="F21" s="472">
        <f t="shared" si="0"/>
        <v>120000</v>
      </c>
    </row>
    <row r="22" spans="1:6">
      <c r="A22" s="514">
        <v>3</v>
      </c>
      <c r="B22" s="515" t="s">
        <v>905</v>
      </c>
      <c r="C22" s="516"/>
      <c r="D22" s="517"/>
      <c r="E22" s="471"/>
      <c r="F22" s="472"/>
    </row>
    <row r="23" spans="1:6">
      <c r="A23" s="540" t="s">
        <v>619</v>
      </c>
      <c r="B23" s="536" t="s">
        <v>634</v>
      </c>
      <c r="C23" s="516"/>
      <c r="D23" s="517"/>
      <c r="E23" s="471"/>
      <c r="F23" s="472"/>
    </row>
    <row r="24" spans="1:6">
      <c r="A24" s="540" t="s">
        <v>893</v>
      </c>
      <c r="B24" s="536" t="s">
        <v>917</v>
      </c>
      <c r="C24" s="516">
        <f>+'BACK UP VOL'!C33</f>
        <v>10</v>
      </c>
      <c r="D24" s="517" t="s">
        <v>85</v>
      </c>
      <c r="E24" s="471">
        <v>45000</v>
      </c>
      <c r="F24" s="472">
        <f t="shared" ref="F24:F27" si="1">+C24*E24</f>
        <v>450000</v>
      </c>
    </row>
    <row r="25" spans="1:6">
      <c r="A25" s="540" t="s">
        <v>893</v>
      </c>
      <c r="B25" s="536" t="s">
        <v>636</v>
      </c>
      <c r="C25" s="516">
        <f>+'BACK UP VOL'!C34</f>
        <v>2</v>
      </c>
      <c r="D25" s="517" t="s">
        <v>821</v>
      </c>
      <c r="E25" s="471">
        <v>45000</v>
      </c>
      <c r="F25" s="472">
        <f t="shared" si="1"/>
        <v>90000</v>
      </c>
    </row>
    <row r="26" spans="1:6">
      <c r="A26" s="540" t="s">
        <v>893</v>
      </c>
      <c r="B26" s="536" t="s">
        <v>637</v>
      </c>
      <c r="C26" s="516">
        <f>+'BACK UP VOL'!C35</f>
        <v>3</v>
      </c>
      <c r="D26" s="517" t="s">
        <v>903</v>
      </c>
      <c r="E26" s="471">
        <v>25000</v>
      </c>
      <c r="F26" s="472">
        <f t="shared" si="1"/>
        <v>75000</v>
      </c>
    </row>
    <row r="27" spans="1:6">
      <c r="A27" s="540" t="s">
        <v>893</v>
      </c>
      <c r="B27" s="536" t="s">
        <v>638</v>
      </c>
      <c r="C27" s="516">
        <f>+'BACK UP VOL'!C36</f>
        <v>10</v>
      </c>
      <c r="D27" s="517" t="s">
        <v>821</v>
      </c>
      <c r="E27" s="471">
        <v>25000</v>
      </c>
      <c r="F27" s="472">
        <f t="shared" si="1"/>
        <v>250000</v>
      </c>
    </row>
    <row r="28" spans="1:6">
      <c r="A28" s="540" t="s">
        <v>893</v>
      </c>
      <c r="B28" s="515" t="s">
        <v>639</v>
      </c>
      <c r="C28" s="516">
        <f>+'BACK UP VOL'!C37</f>
        <v>10</v>
      </c>
      <c r="D28" s="517" t="s">
        <v>821</v>
      </c>
      <c r="E28" s="471">
        <v>65000</v>
      </c>
      <c r="F28" s="472">
        <f>+C28*E28</f>
        <v>650000</v>
      </c>
    </row>
    <row r="29" spans="1:6">
      <c r="A29" s="540" t="s">
        <v>893</v>
      </c>
      <c r="B29" s="536" t="s">
        <v>640</v>
      </c>
      <c r="C29" s="516">
        <f>+'BACK UP VOL'!C38</f>
        <v>10</v>
      </c>
      <c r="D29" s="517" t="s">
        <v>85</v>
      </c>
      <c r="E29" s="471">
        <v>25000</v>
      </c>
      <c r="F29" s="472">
        <f>+C29*E29</f>
        <v>250000</v>
      </c>
    </row>
    <row r="30" spans="1:6">
      <c r="A30" s="514">
        <v>4</v>
      </c>
      <c r="B30" s="536" t="s">
        <v>906</v>
      </c>
      <c r="C30" s="516"/>
      <c r="D30" s="517"/>
      <c r="E30" s="471"/>
      <c r="F30" s="472"/>
    </row>
    <row r="31" spans="1:6">
      <c r="A31" s="540" t="s">
        <v>619</v>
      </c>
      <c r="B31" s="536" t="s">
        <v>642</v>
      </c>
      <c r="C31" s="516">
        <f>+'BACK UP VOL'!C40</f>
        <v>1</v>
      </c>
      <c r="D31" s="517" t="s">
        <v>259</v>
      </c>
      <c r="E31" s="471">
        <v>750000</v>
      </c>
      <c r="F31" s="472">
        <f>+C31*E31</f>
        <v>750000</v>
      </c>
    </row>
    <row r="32" spans="1:6">
      <c r="A32" s="514">
        <v>5</v>
      </c>
      <c r="B32" s="536" t="s">
        <v>907</v>
      </c>
      <c r="C32" s="516"/>
      <c r="D32" s="517"/>
      <c r="E32" s="471"/>
      <c r="F32" s="472"/>
    </row>
    <row r="33" spans="1:6">
      <c r="A33" s="540" t="s">
        <v>619</v>
      </c>
      <c r="B33" s="536" t="s">
        <v>644</v>
      </c>
      <c r="C33" s="516">
        <f>+'BACK UP VOL'!C42</f>
        <v>2</v>
      </c>
      <c r="D33" s="517" t="s">
        <v>643</v>
      </c>
      <c r="E33" s="471">
        <v>500000</v>
      </c>
      <c r="F33" s="472">
        <f>+C33*E33</f>
        <v>1000000</v>
      </c>
    </row>
    <row r="34" spans="1:6">
      <c r="A34" s="540" t="s">
        <v>233</v>
      </c>
      <c r="B34" s="536" t="s">
        <v>645</v>
      </c>
      <c r="C34" s="516">
        <f>+'BACK UP VOL'!C43</f>
        <v>2</v>
      </c>
      <c r="D34" s="517" t="s">
        <v>643</v>
      </c>
      <c r="E34" s="471">
        <v>300000</v>
      </c>
      <c r="F34" s="472">
        <f>+C34*E34</f>
        <v>600000</v>
      </c>
    </row>
    <row r="35" spans="1:6">
      <c r="A35" s="514">
        <v>6</v>
      </c>
      <c r="B35" s="536" t="s">
        <v>908</v>
      </c>
      <c r="C35" s="516"/>
      <c r="D35" s="517"/>
      <c r="E35" s="471"/>
      <c r="F35" s="472"/>
    </row>
    <row r="36" spans="1:6" ht="34.5">
      <c r="A36" s="540" t="s">
        <v>619</v>
      </c>
      <c r="B36" s="536" t="s">
        <v>646</v>
      </c>
      <c r="C36" s="516">
        <f>+'BACK UP VOL'!C45</f>
        <v>1</v>
      </c>
      <c r="D36" s="517" t="s">
        <v>259</v>
      </c>
      <c r="E36" s="471">
        <v>1000000</v>
      </c>
      <c r="F36" s="472">
        <f>+C36*E36</f>
        <v>1000000</v>
      </c>
    </row>
    <row r="37" spans="1:6">
      <c r="A37" s="540" t="s">
        <v>233</v>
      </c>
      <c r="B37" s="536" t="s">
        <v>647</v>
      </c>
      <c r="C37" s="516">
        <f>+'BACK UP VOL'!C46</f>
        <v>1</v>
      </c>
      <c r="D37" s="517" t="s">
        <v>175</v>
      </c>
      <c r="E37" s="471">
        <v>100000</v>
      </c>
      <c r="F37" s="472">
        <f t="shared" ref="F37:F38" si="2">+C37*E37</f>
        <v>100000</v>
      </c>
    </row>
    <row r="38" spans="1:6">
      <c r="A38" s="540" t="s">
        <v>621</v>
      </c>
      <c r="B38" s="536" t="s">
        <v>648</v>
      </c>
      <c r="C38" s="516">
        <f>+'BACK UP VOL'!C47</f>
        <v>1</v>
      </c>
      <c r="D38" s="517" t="s">
        <v>175</v>
      </c>
      <c r="E38" s="471">
        <v>400000</v>
      </c>
      <c r="F38" s="472">
        <f t="shared" si="2"/>
        <v>400000</v>
      </c>
    </row>
    <row r="39" spans="1:6">
      <c r="A39" s="540" t="s">
        <v>619</v>
      </c>
      <c r="B39" s="536" t="s">
        <v>264</v>
      </c>
      <c r="C39" s="516"/>
      <c r="D39" s="517"/>
      <c r="E39" s="471"/>
      <c r="F39" s="472"/>
    </row>
    <row r="40" spans="1:6">
      <c r="A40" s="540" t="s">
        <v>893</v>
      </c>
      <c r="B40" s="536" t="s">
        <v>656</v>
      </c>
      <c r="C40" s="516">
        <f>+'BACK UP VOL'!C49</f>
        <v>2</v>
      </c>
      <c r="D40" s="517" t="s">
        <v>643</v>
      </c>
      <c r="E40" s="471">
        <v>250000</v>
      </c>
      <c r="F40" s="472">
        <f>+C40*E40</f>
        <v>500000</v>
      </c>
    </row>
    <row r="41" spans="1:6">
      <c r="A41" s="540" t="s">
        <v>893</v>
      </c>
      <c r="B41" s="536" t="s">
        <v>657</v>
      </c>
      <c r="C41" s="516">
        <f>+'BACK UP VOL'!C50</f>
        <v>2</v>
      </c>
      <c r="D41" s="517" t="s">
        <v>643</v>
      </c>
      <c r="E41" s="471">
        <v>150000</v>
      </c>
      <c r="F41" s="472">
        <f>+C41*E41</f>
        <v>300000</v>
      </c>
    </row>
    <row r="42" spans="1:6">
      <c r="A42" s="514">
        <v>7</v>
      </c>
      <c r="B42" s="536" t="s">
        <v>909</v>
      </c>
      <c r="C42" s="516"/>
      <c r="D42" s="517"/>
      <c r="E42" s="471"/>
      <c r="F42" s="472"/>
    </row>
    <row r="43" spans="1:6">
      <c r="A43" s="540" t="s">
        <v>619</v>
      </c>
      <c r="B43" s="536" t="s">
        <v>649</v>
      </c>
      <c r="C43" s="516">
        <f>+'BACK UP VOL'!C52</f>
        <v>2</v>
      </c>
      <c r="D43" s="517" t="s">
        <v>85</v>
      </c>
      <c r="E43" s="471">
        <v>200000</v>
      </c>
      <c r="F43" s="472">
        <f t="shared" ref="F43:F45" si="3">+C43*E43</f>
        <v>400000</v>
      </c>
    </row>
    <row r="44" spans="1:6">
      <c r="A44" s="514">
        <v>8</v>
      </c>
      <c r="B44" s="515" t="s">
        <v>996</v>
      </c>
      <c r="C44" s="516"/>
      <c r="D44" s="517"/>
      <c r="E44" s="471"/>
      <c r="F44" s="472"/>
    </row>
    <row r="45" spans="1:6">
      <c r="A45" s="540" t="s">
        <v>619</v>
      </c>
      <c r="B45" s="536" t="s">
        <v>1135</v>
      </c>
      <c r="C45" s="516">
        <v>1</v>
      </c>
      <c r="D45" s="517" t="s">
        <v>643</v>
      </c>
      <c r="E45" s="471">
        <v>1500000</v>
      </c>
      <c r="F45" s="472">
        <f t="shared" si="3"/>
        <v>1500000</v>
      </c>
    </row>
    <row r="46" spans="1:6" ht="34.5">
      <c r="A46" s="514">
        <v>9</v>
      </c>
      <c r="B46" s="536" t="s">
        <v>910</v>
      </c>
      <c r="C46" s="516"/>
      <c r="D46" s="517"/>
      <c r="E46" s="471"/>
      <c r="F46" s="472"/>
    </row>
    <row r="47" spans="1:6">
      <c r="A47" s="540" t="s">
        <v>619</v>
      </c>
      <c r="B47" s="536" t="s">
        <v>650</v>
      </c>
      <c r="C47" s="516">
        <f>+'BACK UP VOL'!C56</f>
        <v>1</v>
      </c>
      <c r="D47" s="517" t="s">
        <v>85</v>
      </c>
      <c r="E47" s="471">
        <v>45000</v>
      </c>
      <c r="F47" s="472">
        <f>+C47*E47</f>
        <v>45000</v>
      </c>
    </row>
    <row r="48" spans="1:6">
      <c r="A48" s="540" t="s">
        <v>233</v>
      </c>
      <c r="B48" s="536" t="s">
        <v>651</v>
      </c>
      <c r="C48" s="516">
        <f>+'BACK UP VOL'!C57</f>
        <v>10</v>
      </c>
      <c r="D48" s="517" t="s">
        <v>820</v>
      </c>
      <c r="E48" s="471">
        <v>10000</v>
      </c>
      <c r="F48" s="472">
        <f t="shared" ref="F48:F51" si="4">+C48*E48</f>
        <v>100000</v>
      </c>
    </row>
    <row r="49" spans="1:10">
      <c r="A49" s="540" t="s">
        <v>621</v>
      </c>
      <c r="B49" s="536" t="s">
        <v>652</v>
      </c>
      <c r="C49" s="516">
        <f>+'BACK UP VOL'!C58</f>
        <v>1</v>
      </c>
      <c r="D49" s="517" t="s">
        <v>259</v>
      </c>
      <c r="E49" s="471">
        <v>300000</v>
      </c>
      <c r="F49" s="472">
        <f t="shared" si="4"/>
        <v>300000</v>
      </c>
    </row>
    <row r="50" spans="1:10">
      <c r="A50" s="540" t="s">
        <v>623</v>
      </c>
      <c r="B50" s="536" t="s">
        <v>653</v>
      </c>
      <c r="C50" s="516">
        <f>+'BACK UP VOL'!C59</f>
        <v>1</v>
      </c>
      <c r="D50" s="517" t="s">
        <v>259</v>
      </c>
      <c r="E50" s="471">
        <v>300000</v>
      </c>
      <c r="F50" s="472">
        <f t="shared" si="4"/>
        <v>300000</v>
      </c>
    </row>
    <row r="51" spans="1:10">
      <c r="A51" s="540" t="s">
        <v>625</v>
      </c>
      <c r="B51" s="536" t="s">
        <v>654</v>
      </c>
      <c r="C51" s="516">
        <f>+'BACK UP VOL'!C60</f>
        <v>1</v>
      </c>
      <c r="D51" s="517" t="s">
        <v>259</v>
      </c>
      <c r="E51" s="471">
        <v>200000</v>
      </c>
      <c r="F51" s="472">
        <f t="shared" si="4"/>
        <v>200000</v>
      </c>
    </row>
    <row r="52" spans="1:10" ht="18" thickBot="1">
      <c r="A52" s="521"/>
      <c r="B52" s="522"/>
      <c r="C52" s="523"/>
      <c r="D52" s="524"/>
      <c r="E52" s="473"/>
      <c r="F52" s="474"/>
    </row>
    <row r="53" spans="1:10" ht="18" thickBot="1">
      <c r="A53" s="525"/>
      <c r="B53" s="526"/>
      <c r="C53" s="527"/>
      <c r="D53" s="528"/>
      <c r="E53" s="527" t="s">
        <v>814</v>
      </c>
      <c r="F53" s="529">
        <f>+SUM(F9:F52)</f>
        <v>11105000</v>
      </c>
    </row>
    <row r="55" spans="1:10">
      <c r="J55" s="530"/>
    </row>
    <row r="56" spans="1:10">
      <c r="J56" s="530"/>
    </row>
    <row r="57" spans="1:10">
      <c r="J57" s="530"/>
    </row>
  </sheetData>
  <mergeCells count="1">
    <mergeCell ref="A1:F1"/>
  </mergeCells>
  <printOptions horizontalCentered="1"/>
  <pageMargins left="0.74803149606299213" right="0.70866141732283472" top="0.74803149606299213" bottom="0.70866141732283472" header="0.31496062992125984" footer="0.31496062992125984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H75"/>
  <sheetViews>
    <sheetView view="pageBreakPreview" topLeftCell="A45" zoomScale="89" zoomScaleNormal="100" zoomScaleSheetLayoutView="89" workbookViewId="0">
      <selection activeCell="E64" sqref="E64"/>
    </sheetView>
  </sheetViews>
  <sheetFormatPr defaultColWidth="8.85546875" defaultRowHeight="15.75"/>
  <cols>
    <col min="1" max="1" width="5.42578125" style="677" customWidth="1"/>
    <col min="2" max="2" width="12.7109375" style="806" customWidth="1"/>
    <col min="3" max="3" width="85.85546875" style="677" customWidth="1"/>
    <col min="4" max="4" width="8.85546875" style="677"/>
    <col min="5" max="5" width="17" style="896" customWidth="1"/>
    <col min="6" max="6" width="9" style="677" customWidth="1"/>
    <col min="7" max="7" width="4.7109375" style="677" customWidth="1"/>
    <col min="8" max="8" width="8.85546875" style="841"/>
    <col min="9" max="16384" width="8.85546875" style="734"/>
  </cols>
  <sheetData>
    <row r="1" spans="1:7" ht="26.25" thickBot="1">
      <c r="A1" s="909" t="s">
        <v>261</v>
      </c>
      <c r="B1" s="909"/>
      <c r="C1" s="909"/>
      <c r="D1" s="909"/>
      <c r="E1" s="909"/>
      <c r="F1" s="909"/>
      <c r="G1" s="909"/>
    </row>
    <row r="2" spans="1:7" ht="32.25" thickBot="1">
      <c r="A2" s="842" t="s">
        <v>0</v>
      </c>
      <c r="B2" s="843" t="s">
        <v>539</v>
      </c>
      <c r="C2" s="843" t="s">
        <v>1</v>
      </c>
      <c r="D2" s="843" t="s">
        <v>3</v>
      </c>
      <c r="E2" s="844" t="s">
        <v>321</v>
      </c>
      <c r="F2" s="907" t="s">
        <v>260</v>
      </c>
      <c r="G2" s="908"/>
    </row>
    <row r="3" spans="1:7" ht="15" customHeight="1">
      <c r="A3" s="845"/>
      <c r="B3" s="846"/>
      <c r="C3" s="847"/>
      <c r="D3" s="848"/>
      <c r="E3" s="317"/>
      <c r="F3" s="849"/>
      <c r="G3" s="850"/>
    </row>
    <row r="4" spans="1:7" ht="15" customHeight="1">
      <c r="A4" s="851" t="s">
        <v>176</v>
      </c>
      <c r="B4" s="852" t="str">
        <f>'DEVISI 2'!A2</f>
        <v>A.2.2.1 HARGA SATUAN PEKERJAAN PERSIAPAN</v>
      </c>
      <c r="C4" s="853"/>
      <c r="D4" s="854"/>
      <c r="E4" s="318"/>
      <c r="F4" s="855"/>
      <c r="G4" s="856"/>
    </row>
    <row r="5" spans="1:7" ht="15" customHeight="1">
      <c r="A5" s="857">
        <v>4</v>
      </c>
      <c r="B5" s="858" t="str">
        <f>'DEVISI 2'!A4</f>
        <v>A.2.2.1.4</v>
      </c>
      <c r="C5" s="859" t="str">
        <f>'DEVISI 2'!C4</f>
        <v>Pengukuran dan pemasangan 1 m1 Bouwplank</v>
      </c>
      <c r="D5" s="860" t="s">
        <v>331</v>
      </c>
      <c r="E5" s="861">
        <f>'DEVISI 2'!H27</f>
        <v>62447</v>
      </c>
      <c r="F5" s="862"/>
      <c r="G5" s="863"/>
    </row>
    <row r="6" spans="1:7" ht="15" customHeight="1">
      <c r="A6" s="864"/>
      <c r="B6" s="865"/>
      <c r="C6" s="866"/>
      <c r="D6" s="867"/>
      <c r="E6" s="316"/>
      <c r="F6" s="868"/>
      <c r="G6" s="869"/>
    </row>
    <row r="7" spans="1:7" ht="15" customHeight="1">
      <c r="A7" s="851" t="s">
        <v>457</v>
      </c>
      <c r="B7" s="870" t="str">
        <f>'DEVISI 2'!A29</f>
        <v>A.2.3.1 HARGA SATUAN PEKERJAAN TANAH</v>
      </c>
      <c r="C7" s="866"/>
      <c r="D7" s="867"/>
      <c r="E7" s="316"/>
      <c r="F7" s="868"/>
      <c r="G7" s="869"/>
    </row>
    <row r="8" spans="1:7" ht="15" customHeight="1">
      <c r="A8" s="871">
        <v>1</v>
      </c>
      <c r="B8" s="872" t="str">
        <f>'DEVISI 2'!A31</f>
        <v>A.2.3.1.1</v>
      </c>
      <c r="C8" s="873" t="str">
        <f>'DEVISI 2'!C31</f>
        <v>Penggalian 1 m3 tanah biasa sedalam 1 m</v>
      </c>
      <c r="D8" s="874" t="s">
        <v>94</v>
      </c>
      <c r="E8" s="468">
        <f>'DEVISI 2'!H50</f>
        <v>73975</v>
      </c>
      <c r="F8" s="875"/>
      <c r="G8" s="876"/>
    </row>
    <row r="9" spans="1:7" ht="15" customHeight="1">
      <c r="A9" s="871">
        <v>2</v>
      </c>
      <c r="B9" s="877" t="str">
        <f>'DEVISI 2'!A52</f>
        <v>A.2.3.1.2</v>
      </c>
      <c r="C9" s="873" t="str">
        <f>'DEVISI 2'!C52</f>
        <v>Penggalian 1 m3 tanah biasa sedalam 2 m</v>
      </c>
      <c r="D9" s="874" t="s">
        <v>94</v>
      </c>
      <c r="E9" s="468">
        <f>'DEVISI 2'!H71</f>
        <v>91080</v>
      </c>
      <c r="F9" s="875"/>
      <c r="G9" s="876"/>
    </row>
    <row r="10" spans="1:7" ht="15" customHeight="1">
      <c r="A10" s="871">
        <v>9</v>
      </c>
      <c r="B10" s="872" t="str">
        <f>'DEVISI 2'!A73</f>
        <v>A.2.3.1.9</v>
      </c>
      <c r="C10" s="873" t="str">
        <f>'DEVISI 2'!C73</f>
        <v>Pengurugan kembali 1 m3 galian tanah</v>
      </c>
      <c r="D10" s="874" t="s">
        <v>94</v>
      </c>
      <c r="E10" s="468">
        <f>'DEVISI 2'!H92</f>
        <v>54450</v>
      </c>
      <c r="F10" s="875"/>
      <c r="G10" s="876"/>
    </row>
    <row r="11" spans="1:7" ht="15" customHeight="1">
      <c r="A11" s="871">
        <v>10</v>
      </c>
      <c r="B11" s="872" t="str">
        <f>+'DEVISI 2'!A94</f>
        <v>A.2.3.1.10</v>
      </c>
      <c r="C11" s="873" t="str">
        <f>+'DEVISI 2'!C94</f>
        <v>Pemadatan tanah 1 m3 tanah ( per 20 cm)</v>
      </c>
      <c r="D11" s="874" t="s">
        <v>94</v>
      </c>
      <c r="E11" s="468">
        <f>+'DEVISI 2'!H113</f>
        <v>54450</v>
      </c>
      <c r="F11" s="875"/>
      <c r="G11" s="876"/>
    </row>
    <row r="12" spans="1:7" ht="15" customHeight="1">
      <c r="A12" s="871">
        <v>11</v>
      </c>
      <c r="B12" s="872" t="str">
        <f>'DEVISI 2'!A115</f>
        <v>A.2.3.1.11</v>
      </c>
      <c r="C12" s="873" t="str">
        <f>'DEVISI 2'!C115</f>
        <v>Pengurugan 1 m3 dengan pasir urug</v>
      </c>
      <c r="D12" s="874" t="s">
        <v>94</v>
      </c>
      <c r="E12" s="468">
        <f>'DEVISI 2'!H134</f>
        <v>207790</v>
      </c>
      <c r="F12" s="875"/>
      <c r="G12" s="876"/>
    </row>
    <row r="13" spans="1:7" ht="15" customHeight="1">
      <c r="A13" s="871"/>
      <c r="B13" s="872"/>
      <c r="C13" s="873"/>
      <c r="D13" s="874"/>
      <c r="E13" s="468"/>
      <c r="F13" s="875"/>
      <c r="G13" s="876"/>
    </row>
    <row r="14" spans="1:7" ht="15" customHeight="1">
      <c r="A14" s="878" t="s">
        <v>458</v>
      </c>
      <c r="B14" s="879" t="str">
        <f>'DEVISI 3'!A1</f>
        <v>A.3.2.1 HARGA SATUAN PEKERJAAN PONDASI</v>
      </c>
      <c r="C14" s="873"/>
      <c r="D14" s="874"/>
      <c r="E14" s="468"/>
      <c r="F14" s="875"/>
      <c r="G14" s="876"/>
    </row>
    <row r="15" spans="1:7" ht="15" customHeight="1">
      <c r="A15" s="871">
        <v>3</v>
      </c>
      <c r="B15" s="877" t="str">
        <f>'DEVISI 3'!A3</f>
        <v>A.3.2.1.3</v>
      </c>
      <c r="C15" s="873" t="str">
        <f>'DEVISI 3'!C3</f>
        <v>Pemasangan 1 m3 pondasi batu belah campuran 1SP : 5 PP</v>
      </c>
      <c r="D15" s="874" t="s">
        <v>94</v>
      </c>
      <c r="E15" s="468">
        <f>'DEVISI 3'!H26</f>
        <v>969001</v>
      </c>
      <c r="F15" s="875"/>
      <c r="G15" s="876"/>
    </row>
    <row r="16" spans="1:7" ht="15" customHeight="1">
      <c r="A16" s="871">
        <v>6</v>
      </c>
      <c r="B16" s="877" t="str">
        <f>'DEVISI 3'!A28</f>
        <v>A.3.2.1.9</v>
      </c>
      <c r="C16" s="873" t="str">
        <f>'DEVISI 3'!C28</f>
        <v>Pemasangan 1 m3 batu kosong (anstamping)</v>
      </c>
      <c r="D16" s="874" t="s">
        <v>94</v>
      </c>
      <c r="E16" s="468">
        <f>'DEVISI 3'!H50</f>
        <v>599445</v>
      </c>
      <c r="F16" s="875"/>
      <c r="G16" s="876"/>
    </row>
    <row r="17" spans="1:7" ht="15" customHeight="1">
      <c r="A17" s="871"/>
      <c r="B17" s="877"/>
      <c r="C17" s="873"/>
      <c r="D17" s="874"/>
      <c r="E17" s="468"/>
      <c r="F17" s="875"/>
      <c r="G17" s="876"/>
    </row>
    <row r="18" spans="1:7" ht="15" customHeight="1">
      <c r="A18" s="878" t="s">
        <v>461</v>
      </c>
      <c r="B18" s="880" t="str">
        <f>'DEVISI 4'!A1</f>
        <v>A.4.1.1 HARGA SATUAN PEKERJAAN BETON</v>
      </c>
      <c r="C18" s="873"/>
      <c r="D18" s="873"/>
      <c r="E18" s="468"/>
      <c r="F18" s="875"/>
      <c r="G18" s="876"/>
    </row>
    <row r="19" spans="1:7" ht="15" customHeight="1">
      <c r="A19" s="871">
        <v>8</v>
      </c>
      <c r="B19" s="877" t="str">
        <f>'DEVISI 4'!A3</f>
        <v>A.4.1.1.8</v>
      </c>
      <c r="C19" s="873" t="str">
        <f>'DEVISI 4'!C3</f>
        <v>Membuat 1 m3 beton mutu f'c = 21,7 MPa</v>
      </c>
      <c r="D19" s="874" t="s">
        <v>94</v>
      </c>
      <c r="E19" s="468">
        <f>'DEVISI 4'!H27</f>
        <v>1037985.513888889</v>
      </c>
      <c r="F19" s="875"/>
      <c r="G19" s="876"/>
    </row>
    <row r="20" spans="1:7" ht="15" customHeight="1">
      <c r="A20" s="871">
        <v>16</v>
      </c>
      <c r="B20" s="872" t="str">
        <f>'DEVISI 4'!A29</f>
        <v xml:space="preserve">A.4.1.1.17 </v>
      </c>
      <c r="C20" s="873" t="str">
        <f>'DEVISI 4'!C29</f>
        <v>Pembesian 10 kg dengan besi polos atau besi ulir</v>
      </c>
      <c r="D20" s="874" t="s">
        <v>15</v>
      </c>
      <c r="E20" s="468">
        <f>'DEVISI 4'!H52</f>
        <v>15728.570000000002</v>
      </c>
      <c r="F20" s="875"/>
      <c r="G20" s="876"/>
    </row>
    <row r="21" spans="1:7" ht="15" customHeight="1">
      <c r="A21" s="871">
        <v>17</v>
      </c>
      <c r="B21" s="872" t="str">
        <f>'DEVISI 4'!A54</f>
        <v xml:space="preserve">A.4.1.1.19 </v>
      </c>
      <c r="C21" s="873" t="str">
        <f>'DEVISI 4'!C54</f>
        <v>Pemasangan 10 kg jaring kawat baja (wiremesh)</v>
      </c>
      <c r="D21" s="874" t="s">
        <v>15</v>
      </c>
      <c r="E21" s="468">
        <f>'DEVISI 4'!H77</f>
        <v>13959.439999999999</v>
      </c>
      <c r="F21" s="875"/>
      <c r="G21" s="876"/>
    </row>
    <row r="22" spans="1:7" ht="15" customHeight="1">
      <c r="A22" s="871">
        <v>19</v>
      </c>
      <c r="B22" s="872" t="str">
        <f>'DEVISI 4'!A79</f>
        <v xml:space="preserve">A.4.1.1.21 </v>
      </c>
      <c r="C22" s="873" t="str">
        <f>'DEVISI 4'!C79</f>
        <v>Pemasangan 1 m2 bekisting untuk sloof</v>
      </c>
      <c r="D22" s="874" t="s">
        <v>159</v>
      </c>
      <c r="E22" s="468">
        <f>'DEVISI 4'!H102</f>
        <v>221672</v>
      </c>
      <c r="F22" s="875"/>
      <c r="G22" s="876"/>
    </row>
    <row r="23" spans="1:7" ht="15" customHeight="1">
      <c r="A23" s="871">
        <v>20</v>
      </c>
      <c r="B23" s="872" t="str">
        <f>'DEVISI 4'!A104</f>
        <v>A.4.1.1.22</v>
      </c>
      <c r="C23" s="873" t="str">
        <f>'DEVISI 4'!C104</f>
        <v>Pemasangan 1 m2 bekisting untuk kolom</v>
      </c>
      <c r="D23" s="874" t="s">
        <v>159</v>
      </c>
      <c r="E23" s="468">
        <f>'DEVISI 4'!H130</f>
        <v>415982.05000000005</v>
      </c>
      <c r="F23" s="875"/>
      <c r="G23" s="876"/>
    </row>
    <row r="24" spans="1:7" ht="15" customHeight="1">
      <c r="A24" s="871">
        <v>21</v>
      </c>
      <c r="B24" s="872" t="str">
        <f>'DEVISI 4'!A132</f>
        <v>A.4.1.1.23</v>
      </c>
      <c r="C24" s="873" t="str">
        <f>'DEVISI 4'!C132</f>
        <v>Pemasangan 1 m2 bekisting untuk balok</v>
      </c>
      <c r="D24" s="874" t="s">
        <v>159</v>
      </c>
      <c r="E24" s="468">
        <f>'DEVISI 4'!H158</f>
        <v>437102.05000000005</v>
      </c>
      <c r="F24" s="875"/>
      <c r="G24" s="876"/>
    </row>
    <row r="25" spans="1:7" ht="15" customHeight="1">
      <c r="A25" s="871">
        <v>22</v>
      </c>
      <c r="B25" s="872" t="str">
        <f>'DEVISI 4'!A160</f>
        <v>A.4.1.1.24</v>
      </c>
      <c r="C25" s="873" t="str">
        <f>'DEVISI 4'!C160</f>
        <v>Pemasangan 1 m2 bekisting untuk lantai</v>
      </c>
      <c r="D25" s="874" t="s">
        <v>159</v>
      </c>
      <c r="E25" s="468">
        <f>'DEVISI 4'!H186</f>
        <v>462886.05000000005</v>
      </c>
      <c r="F25" s="875"/>
      <c r="G25" s="876"/>
    </row>
    <row r="26" spans="1:7" ht="15" customHeight="1">
      <c r="A26" s="871">
        <v>24</v>
      </c>
      <c r="B26" s="877" t="str">
        <f>'DEVISI 4'!A188</f>
        <v xml:space="preserve">A.4.1.1.26 </v>
      </c>
      <c r="C26" s="873" t="str">
        <f>'DEVISI 4'!C188</f>
        <v>Pemasangan 1 m2 bekisting untuk tangga</v>
      </c>
      <c r="D26" s="874" t="s">
        <v>159</v>
      </c>
      <c r="E26" s="468">
        <f>'DEVISI 4'!H214</f>
        <v>438400.05000000005</v>
      </c>
      <c r="F26" s="875"/>
      <c r="G26" s="876"/>
    </row>
    <row r="27" spans="1:7" ht="15" customHeight="1">
      <c r="A27" s="871">
        <v>25</v>
      </c>
      <c r="B27" s="877" t="str">
        <f>'DEVISI 4'!A216</f>
        <v xml:space="preserve">A.4.1.1.28 </v>
      </c>
      <c r="C27" s="873" t="str">
        <f>'DEVISI 4'!C216</f>
        <v>Membuat 1 m1 kolom praktis beton bertulang (11 x 11) cm</v>
      </c>
      <c r="D27" s="874" t="s">
        <v>331</v>
      </c>
      <c r="E27" s="468">
        <f>'DEVISI 4'!H242</f>
        <v>83486.975000000006</v>
      </c>
      <c r="F27" s="875"/>
      <c r="G27" s="876"/>
    </row>
    <row r="28" spans="1:7" ht="15" customHeight="1">
      <c r="A28" s="871">
        <v>26</v>
      </c>
      <c r="B28" s="877" t="str">
        <f>'DEVISI 4'!A244</f>
        <v xml:space="preserve">A.4.1.1.29 </v>
      </c>
      <c r="C28" s="873" t="str">
        <f>'DEVISI 4'!C244</f>
        <v>Membuat 1 m1 ring balok/sloof praktis beton bertulang (10 x 15) cm</v>
      </c>
      <c r="D28" s="874" t="s">
        <v>331</v>
      </c>
      <c r="E28" s="468">
        <f>'DEVISI 4'!H270</f>
        <v>101973.02499999999</v>
      </c>
      <c r="F28" s="875"/>
      <c r="G28" s="876"/>
    </row>
    <row r="29" spans="1:7" ht="15" customHeight="1">
      <c r="A29" s="871"/>
      <c r="B29" s="877"/>
      <c r="C29" s="873"/>
      <c r="D29" s="874"/>
      <c r="E29" s="468"/>
      <c r="F29" s="875"/>
      <c r="G29" s="876"/>
    </row>
    <row r="30" spans="1:7" ht="15" customHeight="1">
      <c r="A30" s="878" t="s">
        <v>468</v>
      </c>
      <c r="B30" s="880" t="str">
        <f>'DEVISI 4'!A272</f>
        <v xml:space="preserve">A.4.2.1 HARGA SATUAN PEKERJAAN BESI DAN ALUMUNIUM </v>
      </c>
      <c r="C30" s="873"/>
      <c r="D30" s="874"/>
      <c r="E30" s="468"/>
      <c r="F30" s="875"/>
      <c r="G30" s="876"/>
    </row>
    <row r="31" spans="1:7" ht="15" customHeight="1">
      <c r="A31" s="871">
        <v>3</v>
      </c>
      <c r="B31" s="877" t="str">
        <f>'DEVISI 4'!A274</f>
        <v>A.4.2.1.3</v>
      </c>
      <c r="C31" s="873" t="str">
        <f>'DEVISI 4'!C274</f>
        <v>Pengerjaan 100 kg pekerjaan perakitan</v>
      </c>
      <c r="D31" s="874" t="s">
        <v>15</v>
      </c>
      <c r="E31" s="468">
        <f>'DEVISI 4'!H296</f>
        <v>40243.5</v>
      </c>
      <c r="F31" s="875"/>
      <c r="G31" s="876"/>
    </row>
    <row r="32" spans="1:7" ht="15" customHeight="1">
      <c r="A32" s="871">
        <v>21</v>
      </c>
      <c r="B32" s="877" t="str">
        <f>+'DEVISI 4'!A298</f>
        <v>A.4.2.1.21</v>
      </c>
      <c r="C32" s="873" t="str">
        <f>+'DEVISI 4'!C298</f>
        <v>Pemasangan 1 m2 rangka besi hollow 1x40.40.2mm, modul  60 x 60 cm, untuk  plafon</v>
      </c>
      <c r="D32" s="874" t="s">
        <v>159</v>
      </c>
      <c r="E32" s="468">
        <f>+'DEVISI 4'!H320</f>
        <v>162327</v>
      </c>
      <c r="F32" s="875"/>
      <c r="G32" s="876"/>
    </row>
    <row r="33" spans="1:7" ht="15" customHeight="1">
      <c r="A33" s="881"/>
      <c r="B33" s="877"/>
      <c r="C33" s="873"/>
      <c r="D33" s="873"/>
      <c r="E33" s="468"/>
      <c r="F33" s="875"/>
      <c r="G33" s="876"/>
    </row>
    <row r="34" spans="1:7" ht="15" customHeight="1">
      <c r="A34" s="878" t="s">
        <v>475</v>
      </c>
      <c r="B34" s="880" t="str">
        <f>'DEVISI 4'!A322</f>
        <v xml:space="preserve">A.4.4.1 HARGA SATUAN PEKERJAAN PASANGAN DINDING </v>
      </c>
      <c r="C34" s="873"/>
      <c r="D34" s="873"/>
      <c r="E34" s="468"/>
      <c r="F34" s="875"/>
      <c r="G34" s="876"/>
    </row>
    <row r="35" spans="1:7" ht="15" customHeight="1">
      <c r="A35" s="871">
        <v>19</v>
      </c>
      <c r="B35" s="877" t="str">
        <f>'DEVISI 4'!A324</f>
        <v xml:space="preserve">A.4.4.1.21b </v>
      </c>
      <c r="C35" s="873" t="str">
        <f>'DEVISI 4'!C324</f>
        <v>Memasang 1M² dinding Batako, campuran spesi 1PC : 4PP</v>
      </c>
      <c r="D35" s="874" t="s">
        <v>160</v>
      </c>
      <c r="E35" s="468">
        <f>'DEVISI 4'!H348</f>
        <v>178687.3</v>
      </c>
      <c r="F35" s="875"/>
      <c r="G35" s="876"/>
    </row>
    <row r="36" spans="1:7" ht="15" customHeight="1">
      <c r="A36" s="881"/>
      <c r="B36" s="877"/>
      <c r="C36" s="873"/>
      <c r="D36" s="873"/>
      <c r="E36" s="468"/>
      <c r="F36" s="875"/>
      <c r="G36" s="876"/>
    </row>
    <row r="37" spans="1:7" ht="15" customHeight="1">
      <c r="A37" s="878" t="s">
        <v>1024</v>
      </c>
      <c r="B37" s="879" t="str">
        <f>+'DEVISI 4'!A350</f>
        <v xml:space="preserve">A.4.4.3    HARGA SATUAN  PEKERJAAN  PENUTUP LANTAI DAN PENUTUP DINDING
</v>
      </c>
      <c r="C37" s="873"/>
      <c r="D37" s="874"/>
      <c r="E37" s="468"/>
      <c r="F37" s="875"/>
      <c r="G37" s="876"/>
    </row>
    <row r="38" spans="1:7" ht="15" customHeight="1">
      <c r="A38" s="881"/>
      <c r="B38" s="872" t="str">
        <f>+'DEVISI 4'!A352</f>
        <v>A.4.4.3.64</v>
      </c>
      <c r="C38" s="873" t="str">
        <f>+'DEVISI 4'!C352</f>
        <v>Pemasangan 1 m2 paving block natural tebal 6cm</v>
      </c>
      <c r="D38" s="874" t="s">
        <v>160</v>
      </c>
      <c r="E38" s="468">
        <f>+'DEVISI 4'!$H$374</f>
        <v>197407.75999999998</v>
      </c>
      <c r="F38" s="875"/>
      <c r="G38" s="876"/>
    </row>
    <row r="39" spans="1:7" ht="15" customHeight="1">
      <c r="A39" s="881"/>
      <c r="B39" s="877"/>
      <c r="C39" s="873"/>
      <c r="D39" s="873"/>
      <c r="E39" s="468"/>
      <c r="F39" s="875"/>
      <c r="G39" s="876"/>
    </row>
    <row r="40" spans="1:7" ht="15" customHeight="1">
      <c r="A40" s="878" t="s">
        <v>478</v>
      </c>
      <c r="B40" s="880" t="str">
        <f>'DEVISI 4'!A376</f>
        <v>A.4.7.1 HARGA SATUAN PEKERJAAN PENGECATAN</v>
      </c>
      <c r="D40" s="882"/>
      <c r="E40" s="468"/>
      <c r="F40" s="875"/>
      <c r="G40" s="876"/>
    </row>
    <row r="41" spans="1:7" ht="15" customHeight="1">
      <c r="A41" s="871">
        <v>13</v>
      </c>
      <c r="B41" s="877" t="str">
        <f>+'DEVISI 4'!A378</f>
        <v xml:space="preserve">A.4.7.1.20.     </v>
      </c>
      <c r="C41" s="883" t="str">
        <f>+'DEVISI 4'!C378</f>
        <v>Pengecatan 1 m2 permukaan baja galvanis secara manual sistem 3 lapis</v>
      </c>
      <c r="D41" s="884" t="s">
        <v>160</v>
      </c>
      <c r="E41" s="468">
        <f>+'DEVISI 4'!$H$403</f>
        <v>181043.06000000003</v>
      </c>
      <c r="F41" s="875"/>
      <c r="G41" s="876"/>
    </row>
    <row r="42" spans="1:7" ht="15" customHeight="1">
      <c r="A42" s="881"/>
      <c r="B42" s="877"/>
      <c r="C42" s="873"/>
      <c r="D42" s="873"/>
      <c r="E42" s="468"/>
      <c r="F42" s="875"/>
      <c r="G42" s="876"/>
    </row>
    <row r="43" spans="1:7" ht="15" customHeight="1">
      <c r="A43" s="878" t="s">
        <v>479</v>
      </c>
      <c r="B43" s="880" t="str">
        <f>+'DEVISI 5'!A1</f>
        <v>A.5.1.1 HARGA SATUAN PEKERJAAN SANITASI DALAM GEDUNG</v>
      </c>
      <c r="C43" s="885"/>
      <c r="D43" s="873"/>
      <c r="E43" s="468"/>
      <c r="F43" s="875"/>
      <c r="G43" s="876"/>
    </row>
    <row r="44" spans="1:7" ht="15" customHeight="1">
      <c r="A44" s="871">
        <v>14</v>
      </c>
      <c r="B44" s="885" t="str">
        <f>'DEVISI 5'!A3</f>
        <v>A.5.1.1.14</v>
      </c>
      <c r="C44" s="886" t="str">
        <f>'DEVISI 5'!C3</f>
        <v>Pemasangan 1 buah floor drain</v>
      </c>
      <c r="D44" s="874" t="s">
        <v>85</v>
      </c>
      <c r="E44" s="468">
        <f>'DEVISI 5'!H24</f>
        <v>40161</v>
      </c>
      <c r="F44" s="875"/>
      <c r="G44" s="876"/>
    </row>
    <row r="45" spans="1:7" ht="15" customHeight="1">
      <c r="A45" s="871">
        <v>32</v>
      </c>
      <c r="B45" s="885" t="str">
        <f>'DEVISI 5'!A26</f>
        <v>A.5.1.1.32</v>
      </c>
      <c r="C45" s="886" t="str">
        <f>'DEVISI 5'!C26</f>
        <v>Pemasangan 1 m’ pipa PVC tipe AW diameter 4”</v>
      </c>
      <c r="D45" s="874" t="s">
        <v>341</v>
      </c>
      <c r="E45" s="468">
        <f>'DEVISI 5'!H48</f>
        <v>231181.11500000002</v>
      </c>
      <c r="F45" s="875"/>
      <c r="G45" s="876"/>
    </row>
    <row r="46" spans="1:7" ht="15" customHeight="1">
      <c r="A46" s="881"/>
      <c r="B46" s="885"/>
      <c r="C46" s="886"/>
      <c r="D46" s="873"/>
      <c r="E46" s="468"/>
      <c r="F46" s="875"/>
      <c r="G46" s="876"/>
    </row>
    <row r="47" spans="1:7" ht="15" customHeight="1">
      <c r="A47" s="878" t="s">
        <v>615</v>
      </c>
      <c r="B47" s="879" t="str">
        <f>+'DEVISI 9'!A1</f>
        <v>A.9.2.1 HARGA SATUAN PEKERJAAN STYLE BALI</v>
      </c>
      <c r="C47" s="873"/>
      <c r="D47" s="874"/>
      <c r="E47" s="468"/>
      <c r="F47" s="875"/>
      <c r="G47" s="876"/>
    </row>
    <row r="48" spans="1:7" ht="15" customHeight="1">
      <c r="A48" s="871">
        <v>2</v>
      </c>
      <c r="B48" s="873" t="str">
        <f>'DEVISI 9'!A3</f>
        <v xml:space="preserve">A. 9.2.1.8. </v>
      </c>
      <c r="C48" s="873" t="str">
        <f>'DEVISI 9'!C3</f>
        <v>Pemasangan 1m2 Tempelan Tembok Batu Candi Hitam</v>
      </c>
      <c r="D48" s="874" t="s">
        <v>160</v>
      </c>
      <c r="E48" s="468">
        <f>'DEVISI 9'!H25</f>
        <v>303462.5</v>
      </c>
      <c r="F48" s="875"/>
      <c r="G48" s="876"/>
    </row>
    <row r="49" spans="1:7" ht="15" customHeight="1">
      <c r="A49" s="871"/>
      <c r="B49" s="873"/>
      <c r="C49" s="873"/>
      <c r="D49" s="874"/>
      <c r="E49" s="468"/>
      <c r="F49" s="875"/>
      <c r="G49" s="876"/>
    </row>
    <row r="50" spans="1:7" ht="15" customHeight="1">
      <c r="A50" s="878" t="s">
        <v>615</v>
      </c>
      <c r="B50" s="879" t="str">
        <f>+'An. Tambahan'!A1</f>
        <v>A.10.1 HARGA SATUAN PEKERJAAN TAMBAHAN</v>
      </c>
      <c r="C50" s="873"/>
      <c r="D50" s="874"/>
      <c r="E50" s="468"/>
      <c r="F50" s="875"/>
      <c r="G50" s="876"/>
    </row>
    <row r="51" spans="1:7" ht="15" customHeight="1">
      <c r="A51" s="871">
        <v>1</v>
      </c>
      <c r="B51" s="873" t="str">
        <f>+'An. Tambahan'!A3</f>
        <v>A. 10.1.1</v>
      </c>
      <c r="C51" s="873" t="str">
        <f>+'An. Tambahan'!C3</f>
        <v>1 m1 Pas. Tembok stilbali dengan batu candi hitam</v>
      </c>
      <c r="D51" s="874" t="s">
        <v>331</v>
      </c>
      <c r="E51" s="468">
        <f>'An. Tambahan'!H26</f>
        <v>5612168.6419944447</v>
      </c>
      <c r="F51" s="875"/>
      <c r="G51" s="876"/>
    </row>
    <row r="52" spans="1:7" ht="15" customHeight="1">
      <c r="A52" s="871">
        <v>2</v>
      </c>
      <c r="B52" s="873" t="str">
        <f>+'An. Tambahan'!A28</f>
        <v>A.10.1.2</v>
      </c>
      <c r="C52" s="873" t="str">
        <f>+'An. Tambahan'!C28</f>
        <v>1 Bh Paduraksa Dengan Batu Candi Hitam</v>
      </c>
      <c r="D52" s="874" t="s">
        <v>91</v>
      </c>
      <c r="E52" s="468">
        <f>'An. Tambahan'!H48</f>
        <v>4421315.234939931</v>
      </c>
      <c r="F52" s="875"/>
      <c r="G52" s="876"/>
    </row>
    <row r="53" spans="1:7" ht="15" customHeight="1">
      <c r="A53" s="871">
        <v>3</v>
      </c>
      <c r="B53" s="873" t="str">
        <f>+'An. Tambahan'!A50</f>
        <v>A.10.1.3</v>
      </c>
      <c r="C53" s="873" t="str">
        <f>+'An. Tambahan'!C50</f>
        <v>1 Bh Kepala Paduraksa Dengan Batu Candi Hitam</v>
      </c>
      <c r="D53" s="874" t="s">
        <v>91</v>
      </c>
      <c r="E53" s="468">
        <f>'An. Tambahan'!H70</f>
        <v>1743520.4688381946</v>
      </c>
      <c r="F53" s="875"/>
      <c r="G53" s="876"/>
    </row>
    <row r="54" spans="1:7" ht="15" customHeight="1">
      <c r="A54" s="871">
        <v>4</v>
      </c>
      <c r="B54" s="887" t="str">
        <f>+'An. Tambahan'!A72</f>
        <v>A.10.1.4</v>
      </c>
      <c r="C54" s="873" t="str">
        <f>+'An. Tambahan'!C72</f>
        <v>Pemasangan 1 m2 Bekisting Untuk Kolom Lingkaran</v>
      </c>
      <c r="D54" s="874" t="s">
        <v>160</v>
      </c>
      <c r="E54" s="468">
        <f>'An. Tambahan'!H98</f>
        <v>409032.80000000005</v>
      </c>
      <c r="F54" s="875"/>
      <c r="G54" s="876"/>
    </row>
    <row r="55" spans="1:7" ht="15" customHeight="1">
      <c r="A55" s="871">
        <v>5</v>
      </c>
      <c r="B55" s="887" t="str">
        <f>+'An. Tambahan'!A100</f>
        <v>A.10.1.5</v>
      </c>
      <c r="C55" s="873" t="str">
        <f>+'An. Tambahan'!C100</f>
        <v>Pemasangan Candi bentar batu hitam T=3,5M</v>
      </c>
      <c r="D55" s="874" t="s">
        <v>181</v>
      </c>
      <c r="E55" s="468">
        <f>'An. Tambahan'!H121</f>
        <v>34534113.707499996</v>
      </c>
      <c r="F55" s="875"/>
      <c r="G55" s="876"/>
    </row>
    <row r="56" spans="1:7" ht="15" customHeight="1">
      <c r="A56" s="871">
        <v>7</v>
      </c>
      <c r="B56" s="887" t="str">
        <f>+'An. Tambahan'!A123</f>
        <v>A.10.1.7</v>
      </c>
      <c r="C56" s="873" t="str">
        <f>+'An. Tambahan'!C123</f>
        <v>Pekerjaan 1 m2 Coating Batu Alam</v>
      </c>
      <c r="D56" s="874" t="s">
        <v>160</v>
      </c>
      <c r="E56" s="468">
        <f>'An. Tambahan'!H145</f>
        <v>62025.7</v>
      </c>
      <c r="F56" s="875"/>
      <c r="G56" s="876"/>
    </row>
    <row r="57" spans="1:7" ht="15" customHeight="1">
      <c r="A57" s="871">
        <v>9</v>
      </c>
      <c r="B57" s="887" t="str">
        <f>+'An. Tambahan'!A147</f>
        <v>A.10.1.9</v>
      </c>
      <c r="C57" s="873" t="str">
        <f>+'An. Tambahan'!C147</f>
        <v>Pemasangan Padmasari batu hitam</v>
      </c>
      <c r="D57" s="874" t="s">
        <v>181</v>
      </c>
      <c r="E57" s="468">
        <f>'An. Tambahan'!H165</f>
        <v>17010388.350694444</v>
      </c>
      <c r="F57" s="875"/>
      <c r="G57" s="876"/>
    </row>
    <row r="58" spans="1:7" ht="15" customHeight="1">
      <c r="A58" s="871">
        <v>10</v>
      </c>
      <c r="B58" s="887" t="str">
        <f>+'An. Tambahan'!A167</f>
        <v>A.10.1.10</v>
      </c>
      <c r="C58" s="873" t="str">
        <f>+'An. Tambahan'!C167</f>
        <v>Pemasangan 1m2 Stil bali dengan batu candi hitam</v>
      </c>
      <c r="D58" s="874" t="s">
        <v>160</v>
      </c>
      <c r="E58" s="468">
        <f>'An. Tambahan'!H190</f>
        <v>1345293.8399999999</v>
      </c>
      <c r="F58" s="875"/>
      <c r="G58" s="876"/>
    </row>
    <row r="59" spans="1:7" ht="15" customHeight="1">
      <c r="A59" s="871">
        <v>12</v>
      </c>
      <c r="B59" s="887" t="str">
        <f>+'An. Tambahan'!A192</f>
        <v>A.10.1.12</v>
      </c>
      <c r="C59" s="873" t="str">
        <f>+'An. Tambahan'!C192</f>
        <v>Pemasangan 1 m2 Lantai Andesit Acid 20x40x2</v>
      </c>
      <c r="D59" s="874" t="s">
        <v>160</v>
      </c>
      <c r="E59" s="468">
        <f>'An. Tambahan'!H215</f>
        <v>310636.69999999995</v>
      </c>
      <c r="F59" s="875"/>
      <c r="G59" s="876"/>
    </row>
    <row r="60" spans="1:7" ht="15" customHeight="1">
      <c r="A60" s="871">
        <v>13</v>
      </c>
      <c r="B60" s="887" t="str">
        <f>+'An. Tambahan'!A217</f>
        <v>A.10.1.13</v>
      </c>
      <c r="C60" s="888" t="str">
        <f>+'An. Tambahan'!C217</f>
        <v>(a) 1 Buah papan nama pekerjaan mengunakan multiplex 10 mm, frame aluminium siku &amp; tiang kayu 5/7, printing banner plastik</v>
      </c>
      <c r="D60" s="874" t="s">
        <v>85</v>
      </c>
      <c r="E60" s="468">
        <f>'An. Tambahan'!H243</f>
        <v>472780.44000000006</v>
      </c>
      <c r="F60" s="875"/>
      <c r="G60" s="876"/>
    </row>
    <row r="61" spans="1:7" ht="15" customHeight="1">
      <c r="A61" s="871">
        <v>15</v>
      </c>
      <c r="B61" s="887" t="str">
        <f>+'An. Tambahan'!A245</f>
        <v>A.10.1.15</v>
      </c>
      <c r="C61" s="888" t="str">
        <f>+'An. Tambahan'!C245</f>
        <v>1 Unit Gerbang Utama</v>
      </c>
      <c r="D61" s="874" t="s">
        <v>175</v>
      </c>
      <c r="E61" s="468">
        <f>'An. Tambahan'!H272</f>
        <v>7608936.3143351246</v>
      </c>
      <c r="F61" s="875"/>
      <c r="G61" s="876"/>
    </row>
    <row r="62" spans="1:7" ht="15" customHeight="1">
      <c r="A62" s="871">
        <v>16</v>
      </c>
      <c r="B62" s="887" t="str">
        <f>+'An. Tambahan'!A274</f>
        <v>A.10.1.16</v>
      </c>
      <c r="C62" s="888" t="str">
        <f>+'An. Tambahan'!C274</f>
        <v>1 Unit Gerbang Tempat Suci</v>
      </c>
      <c r="D62" s="874" t="s">
        <v>175</v>
      </c>
      <c r="E62" s="468">
        <f>'An. Tambahan'!H299</f>
        <v>2783245.8380842502</v>
      </c>
      <c r="F62" s="875"/>
      <c r="G62" s="876"/>
    </row>
    <row r="63" spans="1:7" ht="15" customHeight="1">
      <c r="A63" s="871">
        <v>17</v>
      </c>
      <c r="B63" s="887" t="str">
        <f>+'An. Tambahan'!A301</f>
        <v>A.10.1.17</v>
      </c>
      <c r="C63" s="888" t="str">
        <f>+'An. Tambahan'!C301</f>
        <v>Pengurugan 1 m3 dengan  tanah urug</v>
      </c>
      <c r="D63" s="874" t="s">
        <v>47</v>
      </c>
      <c r="E63" s="468">
        <f>'An. Tambahan'!H320</f>
        <v>174790</v>
      </c>
      <c r="F63" s="875"/>
      <c r="G63" s="876"/>
    </row>
    <row r="64" spans="1:7" ht="15" customHeight="1">
      <c r="A64" s="871">
        <v>18</v>
      </c>
      <c r="B64" s="887" t="str">
        <f>+'An. Tambahan'!A322</f>
        <v>A.10.1.18</v>
      </c>
      <c r="C64" s="888" t="str">
        <f>+'An. Tambahan'!C322</f>
        <v>Pemasangan Bale Piasan Batu Hitam Karangasem</v>
      </c>
      <c r="D64" s="874" t="s">
        <v>175</v>
      </c>
      <c r="E64" s="468">
        <f>'An. Tambahan'!H342</f>
        <v>33534996.791999996</v>
      </c>
      <c r="F64" s="875"/>
      <c r="G64" s="876"/>
    </row>
    <row r="65" spans="1:7" ht="15" customHeight="1">
      <c r="A65" s="871">
        <v>19</v>
      </c>
      <c r="B65" s="887" t="str">
        <f>+'An. Tambahan'!A344</f>
        <v>A.10.1.19</v>
      </c>
      <c r="C65" s="888" t="str">
        <f>+'An. Tambahan'!C344</f>
        <v>Pemasangan Rambut Sedana Batu Hitam Karangasem</v>
      </c>
      <c r="D65" s="874" t="s">
        <v>175</v>
      </c>
      <c r="E65" s="468">
        <f>'An. Tambahan'!H361</f>
        <v>33000000</v>
      </c>
      <c r="F65" s="875"/>
      <c r="G65" s="876"/>
    </row>
    <row r="66" spans="1:7" ht="15" customHeight="1">
      <c r="A66" s="871">
        <v>20</v>
      </c>
      <c r="B66" s="887" t="str">
        <f>+'An. Tambahan'!A363</f>
        <v>A.10.1.20</v>
      </c>
      <c r="C66" s="888" t="str">
        <f>+'An. Tambahan'!C363</f>
        <v>Pemasangan Penglurah Batu Hitam Karangasem</v>
      </c>
      <c r="D66" s="874" t="s">
        <v>175</v>
      </c>
      <c r="E66" s="468">
        <f>'An. Tambahan'!H380</f>
        <v>15400000</v>
      </c>
      <c r="F66" s="875"/>
      <c r="G66" s="876"/>
    </row>
    <row r="67" spans="1:7" ht="15" customHeight="1">
      <c r="A67" s="871">
        <v>21</v>
      </c>
      <c r="B67" s="887" t="str">
        <f>+'An. Tambahan'!A382</f>
        <v>A.10.1.21</v>
      </c>
      <c r="C67" s="888" t="str">
        <f>+'An. Tambahan'!C382</f>
        <v>1 m1 Pas. Tembok stilbali dengan batu candi hitam tempat suci</v>
      </c>
      <c r="D67" s="874" t="s">
        <v>341</v>
      </c>
      <c r="E67" s="468">
        <f>'An. Tambahan'!H401</f>
        <v>5172742.5746944435</v>
      </c>
      <c r="F67" s="875"/>
      <c r="G67" s="876"/>
    </row>
    <row r="68" spans="1:7" ht="15" customHeight="1">
      <c r="A68" s="871">
        <v>22</v>
      </c>
      <c r="B68" s="887" t="str">
        <f>+'An. Tambahan'!A403</f>
        <v>A.10.1.22</v>
      </c>
      <c r="C68" s="888" t="str">
        <f>+'An. Tambahan'!C403</f>
        <v>Pemasangan 1 m2 langit-langit PVC Motif Kayu</v>
      </c>
      <c r="D68" s="874" t="s">
        <v>159</v>
      </c>
      <c r="E68" s="468">
        <f>+'An. Tambahan'!H425</f>
        <v>269214</v>
      </c>
      <c r="F68" s="875"/>
      <c r="G68" s="876"/>
    </row>
    <row r="69" spans="1:7" ht="15" customHeight="1">
      <c r="A69" s="871">
        <v>23</v>
      </c>
      <c r="B69" s="887" t="str">
        <f>+'An. Tambahan'!A427</f>
        <v>A.10.1.23</v>
      </c>
      <c r="C69" s="888" t="str">
        <f>+'An. Tambahan'!C427</f>
        <v>Pembongkaran 1 m2 paving block</v>
      </c>
      <c r="D69" s="874" t="s">
        <v>159</v>
      </c>
      <c r="E69" s="468">
        <f>+'An. Tambahan'!$H$448</f>
        <v>108366.5</v>
      </c>
      <c r="F69" s="875"/>
      <c r="G69" s="876"/>
    </row>
    <row r="70" spans="1:7" ht="15" customHeight="1">
      <c r="A70" s="871">
        <v>24</v>
      </c>
      <c r="B70" s="887" t="str">
        <f>+'An. Tambahan'!A450</f>
        <v>A.10.1.24</v>
      </c>
      <c r="C70" s="888" t="str">
        <f>+'An. Tambahan'!C450</f>
        <v>Pemasangan 1 kg besi Hollow</v>
      </c>
      <c r="D70" s="874" t="s">
        <v>62</v>
      </c>
      <c r="E70" s="468">
        <f>+'An. Tambahan'!H471</f>
        <v>20988</v>
      </c>
      <c r="F70" s="875"/>
      <c r="G70" s="876"/>
    </row>
    <row r="71" spans="1:7" ht="15" customHeight="1">
      <c r="A71" s="871">
        <v>25</v>
      </c>
      <c r="B71" s="887" t="str">
        <f>+'An. Tambahan'!A473</f>
        <v>A.10.1.25</v>
      </c>
      <c r="C71" s="888" t="str">
        <f>+'An. Tambahan'!C473</f>
        <v>Pemasangan 1 m2 PVC Motif Kayu Penutup Gerbang</v>
      </c>
      <c r="D71" s="874" t="s">
        <v>159</v>
      </c>
      <c r="E71" s="468">
        <f>+'An. Tambahan'!H496</f>
        <v>269214</v>
      </c>
      <c r="F71" s="875"/>
      <c r="G71" s="876"/>
    </row>
    <row r="72" spans="1:7" ht="15" customHeight="1">
      <c r="A72" s="871">
        <v>26</v>
      </c>
      <c r="B72" s="887" t="str">
        <f>+'An. Tambahan'!A498</f>
        <v>A.10.1.26</v>
      </c>
      <c r="C72" s="888" t="str">
        <f>+'An. Tambahan'!C498</f>
        <v>Membuat 1 m3 beton pengeresek/rabatan</v>
      </c>
      <c r="D72" s="874" t="s">
        <v>47</v>
      </c>
      <c r="E72" s="468">
        <f>+'An. Tambahan'!H522</f>
        <v>785212.84722222213</v>
      </c>
      <c r="F72" s="875"/>
      <c r="G72" s="876"/>
    </row>
    <row r="73" spans="1:7" ht="15" customHeight="1">
      <c r="A73" s="871">
        <v>27</v>
      </c>
      <c r="B73" s="887" t="str">
        <f>+'An. Tambahan'!A524</f>
        <v>A.10.1.27</v>
      </c>
      <c r="C73" s="888" t="str">
        <f>+'An. Tambahan'!C524</f>
        <v>Memasang 1M² dinding Batako, campuran spesi 1PC : 4PP bangunan suci</v>
      </c>
      <c r="D73" s="874" t="s">
        <v>159</v>
      </c>
      <c r="E73" s="468">
        <f>+'An. Tambahan'!H547</f>
        <v>175052.90000000002</v>
      </c>
      <c r="F73" s="875"/>
      <c r="G73" s="876"/>
    </row>
    <row r="74" spans="1:7" ht="15" customHeight="1">
      <c r="A74" s="871"/>
      <c r="B74" s="877"/>
      <c r="C74" s="873"/>
      <c r="D74" s="874"/>
      <c r="E74" s="468"/>
      <c r="F74" s="875"/>
      <c r="G74" s="876"/>
    </row>
    <row r="75" spans="1:7" ht="15" customHeight="1" thickBot="1">
      <c r="A75" s="889"/>
      <c r="B75" s="890"/>
      <c r="C75" s="891"/>
      <c r="D75" s="892"/>
      <c r="E75" s="893"/>
      <c r="F75" s="894"/>
      <c r="G75" s="895"/>
    </row>
  </sheetData>
  <mergeCells count="2">
    <mergeCell ref="F2:G2"/>
    <mergeCell ref="A1:G1"/>
  </mergeCells>
  <printOptions horizontalCentered="1"/>
  <pageMargins left="0.59055118110236227" right="0.39370078740157483" top="0.78740157480314965" bottom="0.78740157480314965" header="0.31496062992125984" footer="0.31496062992125984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K135"/>
  <sheetViews>
    <sheetView view="pageBreakPreview" zoomScale="85" zoomScaleNormal="100" zoomScaleSheetLayoutView="85" workbookViewId="0">
      <selection activeCell="B16" sqref="B16"/>
    </sheetView>
  </sheetViews>
  <sheetFormatPr defaultColWidth="8.85546875" defaultRowHeight="15.75"/>
  <cols>
    <col min="1" max="1" width="6.28515625" style="728" customWidth="1"/>
    <col min="2" max="2" width="6.7109375" style="677" customWidth="1"/>
    <col min="3" max="3" width="44.7109375" style="677" customWidth="1"/>
    <col min="4" max="4" width="8.140625" style="677" customWidth="1"/>
    <col min="5" max="5" width="10" style="677" customWidth="1"/>
    <col min="6" max="6" width="13.140625" style="677" customWidth="1"/>
    <col min="7" max="7" width="17.28515625" style="677" customWidth="1"/>
    <col min="8" max="8" width="20.7109375" style="677" customWidth="1"/>
    <col min="9" max="9" width="9.28515625" style="677" bestFit="1" customWidth="1"/>
    <col min="10" max="10" width="11.5703125" style="677" bestFit="1" customWidth="1"/>
    <col min="11" max="11" width="14.28515625" style="677" bestFit="1" customWidth="1"/>
    <col min="12" max="12" width="8.85546875" style="677"/>
    <col min="13" max="13" width="10.5703125" style="677" bestFit="1" customWidth="1"/>
    <col min="14" max="16384" width="8.85546875" style="677"/>
  </cols>
  <sheetData>
    <row r="1" spans="1:11" ht="15" customHeight="1">
      <c r="A1" s="919" t="s">
        <v>616</v>
      </c>
      <c r="B1" s="919"/>
      <c r="C1" s="919"/>
      <c r="D1" s="919"/>
      <c r="E1" s="919"/>
      <c r="F1" s="919"/>
      <c r="G1" s="919"/>
      <c r="H1" s="919"/>
    </row>
    <row r="2" spans="1:11" ht="15" customHeight="1">
      <c r="A2" s="676" t="s">
        <v>970</v>
      </c>
      <c r="B2" s="676"/>
      <c r="C2" s="676"/>
      <c r="D2" s="676"/>
    </row>
    <row r="3" spans="1:11" ht="15" customHeight="1">
      <c r="A3" s="817"/>
      <c r="B3" s="817"/>
      <c r="C3" s="817"/>
      <c r="D3" s="817"/>
    </row>
    <row r="4" spans="1:11" ht="15" customHeight="1">
      <c r="A4" s="739" t="s">
        <v>964</v>
      </c>
      <c r="C4" s="682" t="s">
        <v>818</v>
      </c>
      <c r="D4" s="818"/>
      <c r="E4" s="818"/>
      <c r="F4" s="818"/>
      <c r="G4" s="818"/>
      <c r="H4" s="818"/>
    </row>
    <row r="5" spans="1:11" ht="31.5">
      <c r="B5" s="684" t="s">
        <v>0</v>
      </c>
      <c r="C5" s="684" t="s">
        <v>1</v>
      </c>
      <c r="D5" s="684" t="s">
        <v>2</v>
      </c>
      <c r="E5" s="684" t="s">
        <v>3</v>
      </c>
      <c r="F5" s="684" t="s">
        <v>4</v>
      </c>
      <c r="G5" s="685" t="s">
        <v>321</v>
      </c>
      <c r="H5" s="685" t="s">
        <v>322</v>
      </c>
    </row>
    <row r="6" spans="1:11" ht="15" customHeight="1">
      <c r="B6" s="740" t="s">
        <v>5</v>
      </c>
      <c r="C6" s="741" t="s">
        <v>6</v>
      </c>
      <c r="D6" s="742"/>
      <c r="E6" s="742"/>
      <c r="F6" s="742"/>
      <c r="G6" s="742"/>
      <c r="H6" s="742"/>
    </row>
    <row r="7" spans="1:11" ht="15" customHeight="1">
      <c r="B7" s="819"/>
      <c r="C7" s="744" t="s">
        <v>7</v>
      </c>
      <c r="D7" s="745" t="s">
        <v>8</v>
      </c>
      <c r="E7" s="745" t="s">
        <v>9</v>
      </c>
      <c r="F7" s="433">
        <v>0.1</v>
      </c>
      <c r="G7" s="814">
        <f>'BAHAN+UPAH'!$F$65</f>
        <v>85000</v>
      </c>
      <c r="H7" s="281">
        <f>G7*F7</f>
        <v>8500</v>
      </c>
    </row>
    <row r="8" spans="1:11" ht="15" customHeight="1">
      <c r="B8" s="819"/>
      <c r="C8" s="744" t="s">
        <v>28</v>
      </c>
      <c r="D8" s="745" t="s">
        <v>11</v>
      </c>
      <c r="E8" s="745" t="s">
        <v>9</v>
      </c>
      <c r="F8" s="433">
        <v>0.1</v>
      </c>
      <c r="G8" s="814">
        <f>'BAHAN+UPAH'!$F$68</f>
        <v>120000</v>
      </c>
      <c r="H8" s="281">
        <f>G8*F8</f>
        <v>12000</v>
      </c>
    </row>
    <row r="9" spans="1:11" ht="15" customHeight="1">
      <c r="B9" s="819"/>
      <c r="C9" s="744" t="s">
        <v>30</v>
      </c>
      <c r="D9" s="745" t="s">
        <v>72</v>
      </c>
      <c r="E9" s="745" t="s">
        <v>9</v>
      </c>
      <c r="F9" s="433">
        <v>0.01</v>
      </c>
      <c r="G9" s="814">
        <f>'BAHAN+UPAH'!$F$69</f>
        <v>130000</v>
      </c>
      <c r="H9" s="281">
        <f>G9*F9</f>
        <v>1300</v>
      </c>
    </row>
    <row r="10" spans="1:11" ht="15" customHeight="1">
      <c r="B10" s="819"/>
      <c r="C10" s="744" t="s">
        <v>10</v>
      </c>
      <c r="D10" s="745" t="s">
        <v>25</v>
      </c>
      <c r="E10" s="745" t="s">
        <v>9</v>
      </c>
      <c r="F10" s="433">
        <v>5.0000000000000001E-3</v>
      </c>
      <c r="G10" s="814">
        <f>'BAHAN+UPAH'!$F$70</f>
        <v>140000</v>
      </c>
      <c r="H10" s="281">
        <f>G10*F10</f>
        <v>700</v>
      </c>
    </row>
    <row r="11" spans="1:11" ht="15" customHeight="1">
      <c r="B11" s="820"/>
      <c r="C11" s="748"/>
      <c r="D11" s="749"/>
      <c r="E11" s="749"/>
      <c r="F11" s="435"/>
      <c r="G11" s="436"/>
      <c r="H11" s="445"/>
    </row>
    <row r="12" spans="1:11" ht="15" customHeight="1">
      <c r="B12" s="821"/>
      <c r="C12" s="752"/>
      <c r="D12" s="752"/>
      <c r="E12" s="752"/>
      <c r="F12" s="440" t="s">
        <v>49</v>
      </c>
      <c r="G12" s="421"/>
      <c r="H12" s="431">
        <f>SUM(H7:H11)</f>
        <v>22500</v>
      </c>
    </row>
    <row r="13" spans="1:11" ht="15" customHeight="1">
      <c r="B13" s="754" t="s">
        <v>13</v>
      </c>
      <c r="C13" s="755" t="s">
        <v>14</v>
      </c>
      <c r="D13" s="756"/>
      <c r="E13" s="756"/>
      <c r="F13" s="437"/>
      <c r="G13" s="54"/>
      <c r="H13" s="279"/>
    </row>
    <row r="14" spans="1:11" ht="15" customHeight="1">
      <c r="B14" s="819"/>
      <c r="C14" s="744" t="s">
        <v>32</v>
      </c>
      <c r="D14" s="757"/>
      <c r="E14" s="745" t="s">
        <v>47</v>
      </c>
      <c r="F14" s="433">
        <v>8.0000000000000002E-3</v>
      </c>
      <c r="G14" s="814">
        <f>'BAHAN+UPAH'!$F$29</f>
        <v>2340000</v>
      </c>
      <c r="H14" s="281">
        <f>G14*F14</f>
        <v>18720</v>
      </c>
      <c r="K14" s="424"/>
    </row>
    <row r="15" spans="1:11" ht="15" customHeight="1">
      <c r="B15" s="819"/>
      <c r="C15" s="744" t="s">
        <v>33</v>
      </c>
      <c r="D15" s="757"/>
      <c r="E15" s="745" t="s">
        <v>15</v>
      </c>
      <c r="F15" s="433">
        <v>0.02</v>
      </c>
      <c r="G15" s="814">
        <f>'BAHAN+UPAH'!$F$38</f>
        <v>20000</v>
      </c>
      <c r="H15" s="281">
        <f>G15*F15</f>
        <v>400</v>
      </c>
      <c r="K15" s="424"/>
    </row>
    <row r="16" spans="1:11" ht="15" customHeight="1">
      <c r="B16" s="819"/>
      <c r="C16" s="744" t="s">
        <v>34</v>
      </c>
      <c r="D16" s="757"/>
      <c r="E16" s="745" t="s">
        <v>47</v>
      </c>
      <c r="F16" s="433">
        <v>6.0000000000000001E-3</v>
      </c>
      <c r="G16" s="814">
        <f>'BAHAN+UPAH'!$F$30</f>
        <v>2525000</v>
      </c>
      <c r="H16" s="281">
        <f>G16*F16</f>
        <v>15150</v>
      </c>
      <c r="K16" s="424"/>
    </row>
    <row r="17" spans="1:11" ht="15" customHeight="1">
      <c r="B17" s="820"/>
      <c r="C17" s="748"/>
      <c r="D17" s="760"/>
      <c r="E17" s="749"/>
      <c r="F17" s="434"/>
      <c r="G17" s="428"/>
      <c r="H17" s="445"/>
    </row>
    <row r="18" spans="1:11" ht="15" customHeight="1">
      <c r="B18" s="821"/>
      <c r="C18" s="752"/>
      <c r="D18" s="752"/>
      <c r="E18" s="752"/>
      <c r="F18" s="441" t="s">
        <v>16</v>
      </c>
      <c r="G18" s="421"/>
      <c r="H18" s="431">
        <f>SUM(H14:H17)</f>
        <v>34270</v>
      </c>
    </row>
    <row r="19" spans="1:11" ht="15" customHeight="1">
      <c r="B19" s="754" t="s">
        <v>17</v>
      </c>
      <c r="C19" s="755" t="s">
        <v>18</v>
      </c>
      <c r="D19" s="756"/>
      <c r="E19" s="756"/>
      <c r="F19" s="54"/>
      <c r="G19" s="54"/>
      <c r="H19" s="279"/>
    </row>
    <row r="20" spans="1:11" ht="15" customHeight="1">
      <c r="B20" s="809"/>
      <c r="C20" s="822"/>
      <c r="D20" s="757"/>
      <c r="E20" s="757"/>
      <c r="F20" s="55"/>
      <c r="G20" s="55"/>
      <c r="H20" s="281"/>
      <c r="K20" s="804"/>
    </row>
    <row r="21" spans="1:11" ht="15" customHeight="1">
      <c r="B21" s="823"/>
      <c r="C21" s="824"/>
      <c r="D21" s="825"/>
      <c r="E21" s="825"/>
      <c r="F21" s="425"/>
      <c r="G21" s="425"/>
      <c r="H21" s="430"/>
    </row>
    <row r="22" spans="1:11" ht="15" customHeight="1">
      <c r="B22" s="821"/>
      <c r="C22" s="752"/>
      <c r="D22" s="752"/>
      <c r="E22" s="752"/>
      <c r="F22" s="441" t="s">
        <v>19</v>
      </c>
      <c r="G22" s="421"/>
      <c r="H22" s="432"/>
    </row>
    <row r="23" spans="1:11" ht="15" customHeight="1">
      <c r="B23" s="826"/>
      <c r="C23" s="782"/>
      <c r="D23" s="783"/>
      <c r="E23" s="783"/>
      <c r="F23" s="783"/>
      <c r="G23" s="783"/>
      <c r="H23" s="827"/>
    </row>
    <row r="24" spans="1:11" ht="15" customHeight="1">
      <c r="B24" s="684" t="s">
        <v>20</v>
      </c>
      <c r="C24" s="910" t="s">
        <v>21</v>
      </c>
      <c r="D24" s="911"/>
      <c r="E24" s="911"/>
      <c r="F24" s="911"/>
      <c r="G24" s="912"/>
      <c r="H24" s="603">
        <f>H22+H18+H12</f>
        <v>56770</v>
      </c>
    </row>
    <row r="25" spans="1:11" ht="15" customHeight="1">
      <c r="B25" s="684" t="s">
        <v>22</v>
      </c>
      <c r="C25" s="913" t="s">
        <v>993</v>
      </c>
      <c r="D25" s="914"/>
      <c r="E25" s="915"/>
      <c r="F25" s="729">
        <v>0.05</v>
      </c>
      <c r="G25" s="730" t="s">
        <v>44</v>
      </c>
      <c r="H25" s="603">
        <f>H24*F25</f>
        <v>2838.5</v>
      </c>
    </row>
    <row r="26" spans="1:11" ht="15" customHeight="1">
      <c r="B26" s="684" t="s">
        <v>24</v>
      </c>
      <c r="C26" s="913" t="s">
        <v>339</v>
      </c>
      <c r="D26" s="914"/>
      <c r="E26" s="915"/>
      <c r="F26" s="729">
        <v>0.05</v>
      </c>
      <c r="G26" s="730" t="s">
        <v>44</v>
      </c>
      <c r="H26" s="603">
        <f>H24*F26</f>
        <v>2838.5</v>
      </c>
    </row>
    <row r="27" spans="1:11" ht="15" customHeight="1">
      <c r="B27" s="684" t="s">
        <v>27</v>
      </c>
      <c r="C27" s="916" t="s">
        <v>45</v>
      </c>
      <c r="D27" s="917"/>
      <c r="E27" s="917"/>
      <c r="F27" s="917"/>
      <c r="G27" s="918"/>
      <c r="H27" s="731">
        <f>SUM(H24:H26)</f>
        <v>62447</v>
      </c>
    </row>
    <row r="28" spans="1:11" ht="15" customHeight="1">
      <c r="B28" s="828"/>
      <c r="C28" s="793"/>
      <c r="D28" s="793"/>
      <c r="E28" s="793"/>
      <c r="F28" s="793"/>
      <c r="G28" s="793"/>
      <c r="H28" s="829"/>
    </row>
    <row r="29" spans="1:11" ht="15" customHeight="1">
      <c r="A29" s="676" t="s">
        <v>985</v>
      </c>
      <c r="B29" s="676"/>
      <c r="C29" s="676"/>
      <c r="D29" s="676"/>
      <c r="E29" s="793"/>
      <c r="F29" s="793"/>
      <c r="G29" s="793"/>
      <c r="H29" s="829"/>
    </row>
    <row r="30" spans="1:11" ht="15" customHeight="1">
      <c r="A30" s="817"/>
      <c r="B30" s="817"/>
      <c r="C30" s="817"/>
      <c r="D30" s="817"/>
      <c r="E30" s="793"/>
      <c r="F30" s="793"/>
      <c r="G30" s="793"/>
      <c r="H30" s="829"/>
    </row>
    <row r="31" spans="1:11" ht="15" customHeight="1">
      <c r="A31" s="739" t="s">
        <v>965</v>
      </c>
      <c r="C31" s="804" t="s">
        <v>971</v>
      </c>
    </row>
    <row r="32" spans="1:11" ht="31.5">
      <c r="B32" s="684" t="s">
        <v>0</v>
      </c>
      <c r="C32" s="684" t="s">
        <v>1</v>
      </c>
      <c r="D32" s="684" t="s">
        <v>2</v>
      </c>
      <c r="E32" s="684" t="s">
        <v>3</v>
      </c>
      <c r="F32" s="684" t="s">
        <v>4</v>
      </c>
      <c r="G32" s="685" t="s">
        <v>321</v>
      </c>
      <c r="H32" s="685" t="s">
        <v>322</v>
      </c>
    </row>
    <row r="33" spans="2:8" ht="15" customHeight="1">
      <c r="B33" s="740" t="s">
        <v>5</v>
      </c>
      <c r="C33" s="830" t="s">
        <v>6</v>
      </c>
      <c r="D33" s="742"/>
      <c r="E33" s="742"/>
      <c r="F33" s="831"/>
      <c r="G33" s="742"/>
      <c r="H33" s="742"/>
    </row>
    <row r="34" spans="2:8" ht="15" customHeight="1">
      <c r="B34" s="743"/>
      <c r="C34" s="832" t="s">
        <v>7</v>
      </c>
      <c r="D34" s="745" t="s">
        <v>8</v>
      </c>
      <c r="E34" s="745" t="s">
        <v>9</v>
      </c>
      <c r="F34" s="833">
        <v>0.75</v>
      </c>
      <c r="G34" s="814">
        <f>'BAHAN+UPAH'!$F$65</f>
        <v>85000</v>
      </c>
      <c r="H34" s="281">
        <f>G34*F34</f>
        <v>63750</v>
      </c>
    </row>
    <row r="35" spans="2:8" ht="15" customHeight="1">
      <c r="B35" s="743"/>
      <c r="C35" s="832" t="s">
        <v>10</v>
      </c>
      <c r="D35" s="745" t="s">
        <v>25</v>
      </c>
      <c r="E35" s="745" t="s">
        <v>9</v>
      </c>
      <c r="F35" s="833">
        <v>2.5000000000000001E-2</v>
      </c>
      <c r="G35" s="281">
        <f>'BAHAN+UPAH'!$F$70</f>
        <v>140000</v>
      </c>
      <c r="H35" s="281">
        <f>G35*F35</f>
        <v>3500</v>
      </c>
    </row>
    <row r="36" spans="2:8" ht="15" customHeight="1">
      <c r="B36" s="747"/>
      <c r="C36" s="834"/>
      <c r="D36" s="749"/>
      <c r="E36" s="749"/>
      <c r="F36" s="835"/>
      <c r="G36" s="438"/>
      <c r="H36" s="445"/>
    </row>
    <row r="37" spans="2:8" ht="15" customHeight="1">
      <c r="B37" s="751"/>
      <c r="C37" s="752"/>
      <c r="D37" s="752"/>
      <c r="E37" s="752"/>
      <c r="F37" s="440" t="s">
        <v>49</v>
      </c>
      <c r="G37" s="787"/>
      <c r="H37" s="431">
        <f>SUM(H34:H36)</f>
        <v>67250</v>
      </c>
    </row>
    <row r="38" spans="2:8" ht="15" customHeight="1">
      <c r="B38" s="754" t="s">
        <v>13</v>
      </c>
      <c r="C38" s="836" t="s">
        <v>14</v>
      </c>
      <c r="D38" s="756"/>
      <c r="E38" s="756"/>
      <c r="F38" s="837"/>
      <c r="G38" s="756"/>
      <c r="H38" s="279"/>
    </row>
    <row r="39" spans="2:8" ht="15" customHeight="1">
      <c r="B39" s="809"/>
      <c r="C39" s="832"/>
      <c r="D39" s="757"/>
      <c r="E39" s="757"/>
      <c r="F39" s="838"/>
      <c r="G39" s="757"/>
      <c r="H39" s="281"/>
    </row>
    <row r="40" spans="2:8" ht="15" customHeight="1">
      <c r="B40" s="749"/>
      <c r="C40" s="834"/>
      <c r="D40" s="760"/>
      <c r="E40" s="760"/>
      <c r="F40" s="839"/>
      <c r="G40" s="760"/>
      <c r="H40" s="445"/>
    </row>
    <row r="41" spans="2:8" ht="15" customHeight="1">
      <c r="B41" s="751"/>
      <c r="C41" s="752"/>
      <c r="D41" s="752"/>
      <c r="E41" s="752"/>
      <c r="F41" s="441" t="s">
        <v>16</v>
      </c>
      <c r="G41" s="787"/>
      <c r="H41" s="432"/>
    </row>
    <row r="42" spans="2:8" ht="15" customHeight="1">
      <c r="B42" s="754" t="s">
        <v>17</v>
      </c>
      <c r="C42" s="836" t="s">
        <v>18</v>
      </c>
      <c r="D42" s="756"/>
      <c r="E42" s="756"/>
      <c r="F42" s="837"/>
      <c r="G42" s="756"/>
      <c r="H42" s="279"/>
    </row>
    <row r="43" spans="2:8" ht="15" customHeight="1">
      <c r="B43" s="745"/>
      <c r="C43" s="832"/>
      <c r="D43" s="757"/>
      <c r="E43" s="757"/>
      <c r="F43" s="838"/>
      <c r="G43" s="757"/>
      <c r="H43" s="281"/>
    </row>
    <row r="44" spans="2:8" ht="15" customHeight="1">
      <c r="B44" s="749"/>
      <c r="C44" s="834"/>
      <c r="D44" s="760"/>
      <c r="E44" s="760"/>
      <c r="F44" s="839"/>
      <c r="G44" s="760"/>
      <c r="H44" s="445"/>
    </row>
    <row r="45" spans="2:8" ht="15" customHeight="1">
      <c r="B45" s="751"/>
      <c r="C45" s="752"/>
      <c r="D45" s="752"/>
      <c r="E45" s="752"/>
      <c r="F45" s="441" t="s">
        <v>19</v>
      </c>
      <c r="G45" s="787"/>
      <c r="H45" s="432"/>
    </row>
    <row r="46" spans="2:8" ht="15" customHeight="1">
      <c r="B46" s="761"/>
      <c r="C46" s="782"/>
      <c r="D46" s="752"/>
      <c r="E46" s="752"/>
      <c r="F46" s="752"/>
      <c r="G46" s="783"/>
      <c r="H46" s="446"/>
    </row>
    <row r="47" spans="2:8" ht="15" customHeight="1">
      <c r="B47" s="684" t="s">
        <v>20</v>
      </c>
      <c r="C47" s="910" t="s">
        <v>21</v>
      </c>
      <c r="D47" s="911"/>
      <c r="E47" s="911"/>
      <c r="F47" s="911"/>
      <c r="G47" s="912"/>
      <c r="H47" s="603">
        <f>H45+H41+H37</f>
        <v>67250</v>
      </c>
    </row>
    <row r="48" spans="2:8" ht="15" customHeight="1">
      <c r="B48" s="684" t="s">
        <v>22</v>
      </c>
      <c r="C48" s="913" t="s">
        <v>993</v>
      </c>
      <c r="D48" s="914"/>
      <c r="E48" s="915"/>
      <c r="F48" s="729">
        <v>0.05</v>
      </c>
      <c r="G48" s="730" t="s">
        <v>44</v>
      </c>
      <c r="H48" s="603">
        <f>H47*F48</f>
        <v>3362.5</v>
      </c>
    </row>
    <row r="49" spans="1:8" ht="15" customHeight="1">
      <c r="B49" s="684" t="s">
        <v>24</v>
      </c>
      <c r="C49" s="913" t="s">
        <v>339</v>
      </c>
      <c r="D49" s="914"/>
      <c r="E49" s="915"/>
      <c r="F49" s="729">
        <v>0.05</v>
      </c>
      <c r="G49" s="730" t="s">
        <v>44</v>
      </c>
      <c r="H49" s="603">
        <f>H47*F49</f>
        <v>3362.5</v>
      </c>
    </row>
    <row r="50" spans="1:8" ht="15" customHeight="1">
      <c r="B50" s="684" t="s">
        <v>27</v>
      </c>
      <c r="C50" s="916" t="s">
        <v>45</v>
      </c>
      <c r="D50" s="917"/>
      <c r="E50" s="917"/>
      <c r="F50" s="917"/>
      <c r="G50" s="918"/>
      <c r="H50" s="731">
        <f>SUM(H47:H49)</f>
        <v>73975</v>
      </c>
    </row>
    <row r="51" spans="1:8" ht="15" customHeight="1"/>
    <row r="52" spans="1:8" ht="15" customHeight="1">
      <c r="A52" s="776" t="s">
        <v>966</v>
      </c>
      <c r="C52" s="682" t="s">
        <v>972</v>
      </c>
    </row>
    <row r="53" spans="1:8" ht="31.5">
      <c r="A53" s="677"/>
      <c r="B53" s="684" t="s">
        <v>0</v>
      </c>
      <c r="C53" s="684" t="s">
        <v>1</v>
      </c>
      <c r="D53" s="684" t="s">
        <v>2</v>
      </c>
      <c r="E53" s="684" t="s">
        <v>3</v>
      </c>
      <c r="F53" s="684" t="s">
        <v>4</v>
      </c>
      <c r="G53" s="685" t="s">
        <v>321</v>
      </c>
      <c r="H53" s="685" t="s">
        <v>322</v>
      </c>
    </row>
    <row r="54" spans="1:8" ht="15" customHeight="1">
      <c r="A54" s="677"/>
      <c r="B54" s="740" t="s">
        <v>5</v>
      </c>
      <c r="C54" s="830" t="s">
        <v>6</v>
      </c>
      <c r="D54" s="742"/>
      <c r="E54" s="742"/>
      <c r="F54" s="831"/>
      <c r="G54" s="742"/>
      <c r="H54" s="742"/>
    </row>
    <row r="55" spans="1:8" ht="15" customHeight="1">
      <c r="A55" s="677"/>
      <c r="B55" s="743"/>
      <c r="C55" s="832" t="s">
        <v>7</v>
      </c>
      <c r="D55" s="745" t="s">
        <v>8</v>
      </c>
      <c r="E55" s="745" t="s">
        <v>9</v>
      </c>
      <c r="F55" s="833">
        <v>0.9</v>
      </c>
      <c r="G55" s="814">
        <f>'BAHAN+UPAH'!$F$65</f>
        <v>85000</v>
      </c>
      <c r="H55" s="281">
        <f>G55*F55</f>
        <v>76500</v>
      </c>
    </row>
    <row r="56" spans="1:8" ht="15" customHeight="1">
      <c r="A56" s="677"/>
      <c r="B56" s="743"/>
      <c r="C56" s="832" t="s">
        <v>10</v>
      </c>
      <c r="D56" s="745" t="s">
        <v>25</v>
      </c>
      <c r="E56" s="745" t="s">
        <v>9</v>
      </c>
      <c r="F56" s="833">
        <v>4.4999999999999998E-2</v>
      </c>
      <c r="G56" s="281">
        <f>'BAHAN+UPAH'!$F$70</f>
        <v>140000</v>
      </c>
      <c r="H56" s="281">
        <f>G56*F56</f>
        <v>6300</v>
      </c>
    </row>
    <row r="57" spans="1:8" ht="15" customHeight="1">
      <c r="A57" s="677"/>
      <c r="B57" s="747"/>
      <c r="C57" s="834"/>
      <c r="D57" s="749"/>
      <c r="E57" s="749"/>
      <c r="F57" s="835"/>
      <c r="G57" s="438"/>
      <c r="H57" s="445"/>
    </row>
    <row r="58" spans="1:8" ht="15" customHeight="1">
      <c r="A58" s="677"/>
      <c r="B58" s="751"/>
      <c r="C58" s="752"/>
      <c r="D58" s="752"/>
      <c r="E58" s="752"/>
      <c r="F58" s="440" t="s">
        <v>49</v>
      </c>
      <c r="G58" s="753"/>
      <c r="H58" s="431">
        <f>SUM(H55:H57)</f>
        <v>82800</v>
      </c>
    </row>
    <row r="59" spans="1:8" ht="15" customHeight="1">
      <c r="A59" s="677"/>
      <c r="B59" s="754" t="s">
        <v>13</v>
      </c>
      <c r="C59" s="836" t="s">
        <v>14</v>
      </c>
      <c r="D59" s="756"/>
      <c r="E59" s="756"/>
      <c r="F59" s="837"/>
      <c r="G59" s="756"/>
      <c r="H59" s="279"/>
    </row>
    <row r="60" spans="1:8" ht="15" customHeight="1">
      <c r="A60" s="677"/>
      <c r="B60" s="745"/>
      <c r="C60" s="832"/>
      <c r="D60" s="757"/>
      <c r="E60" s="757"/>
      <c r="F60" s="838"/>
      <c r="G60" s="757"/>
      <c r="H60" s="281"/>
    </row>
    <row r="61" spans="1:8" ht="15" customHeight="1">
      <c r="A61" s="677"/>
      <c r="B61" s="747"/>
      <c r="C61" s="840"/>
      <c r="D61" s="760"/>
      <c r="E61" s="760"/>
      <c r="F61" s="839"/>
      <c r="G61" s="760"/>
      <c r="H61" s="445"/>
    </row>
    <row r="62" spans="1:8" ht="15" customHeight="1">
      <c r="A62" s="677"/>
      <c r="B62" s="751"/>
      <c r="C62" s="752"/>
      <c r="D62" s="752"/>
      <c r="E62" s="752"/>
      <c r="F62" s="441" t="s">
        <v>16</v>
      </c>
      <c r="G62" s="753"/>
      <c r="H62" s="432"/>
    </row>
    <row r="63" spans="1:8" ht="15" customHeight="1">
      <c r="A63" s="677"/>
      <c r="B63" s="754" t="s">
        <v>17</v>
      </c>
      <c r="C63" s="836" t="s">
        <v>18</v>
      </c>
      <c r="D63" s="756"/>
      <c r="E63" s="756"/>
      <c r="F63" s="837"/>
      <c r="G63" s="756"/>
      <c r="H63" s="279"/>
    </row>
    <row r="64" spans="1:8" ht="15" customHeight="1">
      <c r="A64" s="677"/>
      <c r="B64" s="745"/>
      <c r="C64" s="832"/>
      <c r="D64" s="757"/>
      <c r="E64" s="757"/>
      <c r="F64" s="838"/>
      <c r="G64" s="757"/>
      <c r="H64" s="281"/>
    </row>
    <row r="65" spans="1:8" ht="15" customHeight="1">
      <c r="A65" s="677"/>
      <c r="B65" s="747"/>
      <c r="C65" s="840"/>
      <c r="D65" s="760"/>
      <c r="E65" s="760"/>
      <c r="F65" s="839"/>
      <c r="G65" s="760"/>
      <c r="H65" s="445"/>
    </row>
    <row r="66" spans="1:8" ht="15" customHeight="1">
      <c r="A66" s="677"/>
      <c r="B66" s="751"/>
      <c r="C66" s="752"/>
      <c r="D66" s="752"/>
      <c r="E66" s="752"/>
      <c r="F66" s="441" t="s">
        <v>19</v>
      </c>
      <c r="G66" s="753"/>
      <c r="H66" s="432"/>
    </row>
    <row r="67" spans="1:8" ht="15" customHeight="1">
      <c r="A67" s="677"/>
      <c r="B67" s="761"/>
      <c r="C67" s="782"/>
      <c r="D67" s="783"/>
      <c r="E67" s="783"/>
      <c r="F67" s="783"/>
      <c r="G67" s="783"/>
      <c r="H67" s="446"/>
    </row>
    <row r="68" spans="1:8" ht="15" customHeight="1">
      <c r="B68" s="684" t="s">
        <v>20</v>
      </c>
      <c r="C68" s="910" t="s">
        <v>21</v>
      </c>
      <c r="D68" s="911"/>
      <c r="E68" s="911"/>
      <c r="F68" s="911"/>
      <c r="G68" s="912"/>
      <c r="H68" s="603">
        <f>H66+H62+H58</f>
        <v>82800</v>
      </c>
    </row>
    <row r="69" spans="1:8" ht="15" customHeight="1">
      <c r="B69" s="684" t="s">
        <v>22</v>
      </c>
      <c r="C69" s="913" t="s">
        <v>993</v>
      </c>
      <c r="D69" s="914"/>
      <c r="E69" s="915"/>
      <c r="F69" s="729">
        <v>0.05</v>
      </c>
      <c r="G69" s="730" t="s">
        <v>44</v>
      </c>
      <c r="H69" s="603">
        <f>H68*F69</f>
        <v>4140</v>
      </c>
    </row>
    <row r="70" spans="1:8" ht="15" customHeight="1">
      <c r="B70" s="684" t="s">
        <v>24</v>
      </c>
      <c r="C70" s="913" t="s">
        <v>339</v>
      </c>
      <c r="D70" s="914"/>
      <c r="E70" s="915"/>
      <c r="F70" s="729">
        <v>0.05</v>
      </c>
      <c r="G70" s="730" t="s">
        <v>44</v>
      </c>
      <c r="H70" s="603">
        <f>H68*F70</f>
        <v>4140</v>
      </c>
    </row>
    <row r="71" spans="1:8" ht="15" customHeight="1">
      <c r="B71" s="684" t="s">
        <v>27</v>
      </c>
      <c r="C71" s="916" t="s">
        <v>45</v>
      </c>
      <c r="D71" s="917"/>
      <c r="E71" s="917"/>
      <c r="F71" s="917"/>
      <c r="G71" s="918"/>
      <c r="H71" s="731">
        <f>SUM(H68:H70)</f>
        <v>91080</v>
      </c>
    </row>
    <row r="72" spans="1:8" ht="15" customHeight="1">
      <c r="A72" s="677"/>
      <c r="B72" s="792"/>
      <c r="C72" s="793"/>
      <c r="D72" s="793"/>
      <c r="E72" s="793"/>
      <c r="F72" s="793"/>
      <c r="G72" s="793"/>
      <c r="H72" s="423"/>
    </row>
    <row r="73" spans="1:8" ht="15" customHeight="1">
      <c r="A73" s="739" t="s">
        <v>967</v>
      </c>
      <c r="C73" s="682" t="s">
        <v>969</v>
      </c>
    </row>
    <row r="74" spans="1:8" ht="31.5">
      <c r="B74" s="684" t="s">
        <v>0</v>
      </c>
      <c r="C74" s="684" t="s">
        <v>1</v>
      </c>
      <c r="D74" s="684" t="s">
        <v>2</v>
      </c>
      <c r="E74" s="684" t="s">
        <v>3</v>
      </c>
      <c r="F74" s="684" t="s">
        <v>4</v>
      </c>
      <c r="G74" s="685" t="s">
        <v>321</v>
      </c>
      <c r="H74" s="685" t="s">
        <v>322</v>
      </c>
    </row>
    <row r="75" spans="1:8" ht="15" customHeight="1">
      <c r="B75" s="740" t="s">
        <v>5</v>
      </c>
      <c r="C75" s="741" t="s">
        <v>6</v>
      </c>
      <c r="D75" s="742"/>
      <c r="E75" s="742"/>
      <c r="F75" s="742"/>
      <c r="G75" s="742"/>
      <c r="H75" s="742"/>
    </row>
    <row r="76" spans="1:8" ht="15" customHeight="1">
      <c r="B76" s="743"/>
      <c r="C76" s="744" t="s">
        <v>7</v>
      </c>
      <c r="D76" s="745" t="s">
        <v>8</v>
      </c>
      <c r="E76" s="745" t="s">
        <v>9</v>
      </c>
      <c r="F76" s="746">
        <v>0.5</v>
      </c>
      <c r="G76" s="814">
        <f>'BAHAN+UPAH'!$F$65</f>
        <v>85000</v>
      </c>
      <c r="H76" s="281">
        <f>G76*F76</f>
        <v>42500</v>
      </c>
    </row>
    <row r="77" spans="1:8" ht="15" customHeight="1">
      <c r="B77" s="743"/>
      <c r="C77" s="744" t="s">
        <v>10</v>
      </c>
      <c r="D77" s="745" t="s">
        <v>25</v>
      </c>
      <c r="E77" s="745" t="s">
        <v>9</v>
      </c>
      <c r="F77" s="746">
        <v>0.05</v>
      </c>
      <c r="G77" s="281">
        <f>'BAHAN+UPAH'!$F$70</f>
        <v>140000</v>
      </c>
      <c r="H77" s="281">
        <f>G77*F77</f>
        <v>7000</v>
      </c>
    </row>
    <row r="78" spans="1:8" ht="15" customHeight="1">
      <c r="B78" s="747"/>
      <c r="C78" s="748"/>
      <c r="D78" s="749"/>
      <c r="E78" s="749"/>
      <c r="F78" s="750"/>
      <c r="G78" s="438"/>
      <c r="H78" s="445"/>
    </row>
    <row r="79" spans="1:8" ht="15" customHeight="1">
      <c r="B79" s="751"/>
      <c r="C79" s="752"/>
      <c r="D79" s="752"/>
      <c r="E79" s="752"/>
      <c r="F79" s="420" t="s">
        <v>49</v>
      </c>
      <c r="G79" s="753"/>
      <c r="H79" s="431">
        <f>SUM(H76:H78)</f>
        <v>49500</v>
      </c>
    </row>
    <row r="80" spans="1:8" ht="15" customHeight="1">
      <c r="B80" s="754" t="s">
        <v>13</v>
      </c>
      <c r="C80" s="755" t="s">
        <v>14</v>
      </c>
      <c r="D80" s="756"/>
      <c r="E80" s="756"/>
      <c r="F80" s="756"/>
      <c r="G80" s="756"/>
      <c r="H80" s="279"/>
    </row>
    <row r="81" spans="1:8" ht="15" customHeight="1">
      <c r="B81" s="745"/>
      <c r="C81" s="744"/>
      <c r="D81" s="757"/>
      <c r="E81" s="757"/>
      <c r="F81" s="757"/>
      <c r="G81" s="757"/>
      <c r="H81" s="281"/>
    </row>
    <row r="82" spans="1:8" ht="15" customHeight="1">
      <c r="B82" s="749"/>
      <c r="C82" s="748"/>
      <c r="D82" s="760"/>
      <c r="E82" s="760"/>
      <c r="F82" s="760"/>
      <c r="G82" s="760"/>
      <c r="H82" s="445"/>
    </row>
    <row r="83" spans="1:8" ht="15" customHeight="1">
      <c r="B83" s="751"/>
      <c r="C83" s="752"/>
      <c r="D83" s="752"/>
      <c r="E83" s="752"/>
      <c r="F83" s="422" t="s">
        <v>16</v>
      </c>
      <c r="G83" s="753"/>
      <c r="H83" s="432"/>
    </row>
    <row r="84" spans="1:8" ht="15" customHeight="1">
      <c r="B84" s="754" t="s">
        <v>17</v>
      </c>
      <c r="C84" s="755" t="s">
        <v>18</v>
      </c>
      <c r="D84" s="756"/>
      <c r="E84" s="756"/>
      <c r="F84" s="756"/>
      <c r="G84" s="756"/>
      <c r="H84" s="279"/>
    </row>
    <row r="85" spans="1:8" ht="15" customHeight="1">
      <c r="B85" s="745"/>
      <c r="C85" s="744"/>
      <c r="D85" s="757"/>
      <c r="E85" s="757"/>
      <c r="F85" s="757"/>
      <c r="G85" s="757"/>
      <c r="H85" s="281"/>
    </row>
    <row r="86" spans="1:8" ht="15" customHeight="1">
      <c r="B86" s="749"/>
      <c r="C86" s="748"/>
      <c r="D86" s="760"/>
      <c r="E86" s="760"/>
      <c r="F86" s="760"/>
      <c r="G86" s="760"/>
      <c r="H86" s="445"/>
    </row>
    <row r="87" spans="1:8" ht="15" customHeight="1">
      <c r="B87" s="751"/>
      <c r="C87" s="752"/>
      <c r="D87" s="752"/>
      <c r="E87" s="752"/>
      <c r="F87" s="422" t="s">
        <v>19</v>
      </c>
      <c r="G87" s="753"/>
      <c r="H87" s="432"/>
    </row>
    <row r="88" spans="1:8" ht="15" customHeight="1">
      <c r="B88" s="761"/>
      <c r="C88" s="782"/>
      <c r="D88" s="783"/>
      <c r="E88" s="783"/>
      <c r="F88" s="783"/>
      <c r="G88" s="783"/>
      <c r="H88" s="446"/>
    </row>
    <row r="89" spans="1:8" ht="15" customHeight="1">
      <c r="B89" s="684" t="s">
        <v>20</v>
      </c>
      <c r="C89" s="910" t="s">
        <v>21</v>
      </c>
      <c r="D89" s="911"/>
      <c r="E89" s="911"/>
      <c r="F89" s="911"/>
      <c r="G89" s="912"/>
      <c r="H89" s="603">
        <f>H87+H83+H79</f>
        <v>49500</v>
      </c>
    </row>
    <row r="90" spans="1:8" ht="15" customHeight="1">
      <c r="B90" s="684" t="s">
        <v>22</v>
      </c>
      <c r="C90" s="913" t="s">
        <v>993</v>
      </c>
      <c r="D90" s="914"/>
      <c r="E90" s="915"/>
      <c r="F90" s="729">
        <v>0.05</v>
      </c>
      <c r="G90" s="730" t="s">
        <v>44</v>
      </c>
      <c r="H90" s="603">
        <f>H89*F90</f>
        <v>2475</v>
      </c>
    </row>
    <row r="91" spans="1:8" ht="15" customHeight="1">
      <c r="B91" s="684" t="s">
        <v>24</v>
      </c>
      <c r="C91" s="913" t="s">
        <v>339</v>
      </c>
      <c r="D91" s="914"/>
      <c r="E91" s="915"/>
      <c r="F91" s="729">
        <v>0.05</v>
      </c>
      <c r="G91" s="730" t="s">
        <v>44</v>
      </c>
      <c r="H91" s="603">
        <f>H89*F91</f>
        <v>2475</v>
      </c>
    </row>
    <row r="92" spans="1:8" ht="15" customHeight="1">
      <c r="B92" s="684" t="s">
        <v>27</v>
      </c>
      <c r="C92" s="916" t="s">
        <v>45</v>
      </c>
      <c r="D92" s="917"/>
      <c r="E92" s="917"/>
      <c r="F92" s="917"/>
      <c r="G92" s="918"/>
      <c r="H92" s="731">
        <f>SUM(H89:H91)</f>
        <v>54450</v>
      </c>
    </row>
    <row r="93" spans="1:8" ht="15" customHeight="1"/>
    <row r="94" spans="1:8" ht="15" customHeight="1">
      <c r="A94" s="739" t="s">
        <v>1012</v>
      </c>
      <c r="C94" s="682" t="s">
        <v>1013</v>
      </c>
    </row>
    <row r="95" spans="1:8" ht="31.5">
      <c r="B95" s="684" t="s">
        <v>0</v>
      </c>
      <c r="C95" s="684" t="s">
        <v>1</v>
      </c>
      <c r="D95" s="684" t="s">
        <v>2</v>
      </c>
      <c r="E95" s="684" t="s">
        <v>3</v>
      </c>
      <c r="F95" s="684" t="s">
        <v>4</v>
      </c>
      <c r="G95" s="685" t="s">
        <v>321</v>
      </c>
      <c r="H95" s="685" t="s">
        <v>322</v>
      </c>
    </row>
    <row r="96" spans="1:8" ht="15" customHeight="1">
      <c r="B96" s="740" t="s">
        <v>5</v>
      </c>
      <c r="C96" s="741" t="s">
        <v>6</v>
      </c>
      <c r="D96" s="742"/>
      <c r="E96" s="742"/>
      <c r="F96" s="742"/>
      <c r="G96" s="742"/>
      <c r="H96" s="742"/>
    </row>
    <row r="97" spans="2:8" ht="15" customHeight="1">
      <c r="B97" s="743"/>
      <c r="C97" s="744" t="s">
        <v>7</v>
      </c>
      <c r="D97" s="745" t="s">
        <v>8</v>
      </c>
      <c r="E97" s="745" t="s">
        <v>9</v>
      </c>
      <c r="F97" s="746">
        <v>0.5</v>
      </c>
      <c r="G97" s="814">
        <f>'BAHAN+UPAH'!$F$65</f>
        <v>85000</v>
      </c>
      <c r="H97" s="281">
        <f>G97*F97</f>
        <v>42500</v>
      </c>
    </row>
    <row r="98" spans="2:8" ht="15" customHeight="1">
      <c r="B98" s="743"/>
      <c r="C98" s="744" t="s">
        <v>10</v>
      </c>
      <c r="D98" s="745" t="s">
        <v>25</v>
      </c>
      <c r="E98" s="745" t="s">
        <v>9</v>
      </c>
      <c r="F98" s="746">
        <v>0.05</v>
      </c>
      <c r="G98" s="281">
        <f>'BAHAN+UPAH'!$F$70</f>
        <v>140000</v>
      </c>
      <c r="H98" s="281">
        <f>G98*F98</f>
        <v>7000</v>
      </c>
    </row>
    <row r="99" spans="2:8" ht="15" customHeight="1">
      <c r="B99" s="747"/>
      <c r="C99" s="748"/>
      <c r="D99" s="749"/>
      <c r="E99" s="749"/>
      <c r="F99" s="750"/>
      <c r="G99" s="438"/>
      <c r="H99" s="445"/>
    </row>
    <row r="100" spans="2:8" ht="15" customHeight="1">
      <c r="B100" s="751"/>
      <c r="C100" s="752"/>
      <c r="D100" s="752"/>
      <c r="E100" s="752"/>
      <c r="F100" s="420" t="s">
        <v>49</v>
      </c>
      <c r="G100" s="753"/>
      <c r="H100" s="431">
        <f>SUM(H97:H99)</f>
        <v>49500</v>
      </c>
    </row>
    <row r="101" spans="2:8" ht="15" customHeight="1">
      <c r="B101" s="754" t="s">
        <v>13</v>
      </c>
      <c r="C101" s="755" t="s">
        <v>14</v>
      </c>
      <c r="D101" s="756"/>
      <c r="E101" s="756"/>
      <c r="F101" s="756"/>
      <c r="G101" s="756"/>
      <c r="H101" s="279"/>
    </row>
    <row r="102" spans="2:8" ht="15" customHeight="1">
      <c r="B102" s="745"/>
      <c r="C102" s="744"/>
      <c r="D102" s="757"/>
      <c r="E102" s="757"/>
      <c r="F102" s="757"/>
      <c r="G102" s="757"/>
      <c r="H102" s="281"/>
    </row>
    <row r="103" spans="2:8" ht="15" customHeight="1">
      <c r="B103" s="749"/>
      <c r="C103" s="748"/>
      <c r="D103" s="760"/>
      <c r="E103" s="760"/>
      <c r="F103" s="760"/>
      <c r="G103" s="760"/>
      <c r="H103" s="445"/>
    </row>
    <row r="104" spans="2:8" ht="15" customHeight="1">
      <c r="B104" s="751"/>
      <c r="C104" s="752"/>
      <c r="D104" s="752"/>
      <c r="E104" s="752"/>
      <c r="F104" s="422" t="s">
        <v>16</v>
      </c>
      <c r="G104" s="753"/>
      <c r="H104" s="432"/>
    </row>
    <row r="105" spans="2:8" ht="15" customHeight="1">
      <c r="B105" s="754" t="s">
        <v>17</v>
      </c>
      <c r="C105" s="755" t="s">
        <v>18</v>
      </c>
      <c r="D105" s="756"/>
      <c r="E105" s="756"/>
      <c r="F105" s="756"/>
      <c r="G105" s="756"/>
      <c r="H105" s="279"/>
    </row>
    <row r="106" spans="2:8" ht="15" customHeight="1">
      <c r="B106" s="745"/>
      <c r="C106" s="744"/>
      <c r="D106" s="757"/>
      <c r="E106" s="757"/>
      <c r="F106" s="757"/>
      <c r="G106" s="757"/>
      <c r="H106" s="281"/>
    </row>
    <row r="107" spans="2:8" ht="15" customHeight="1">
      <c r="B107" s="749"/>
      <c r="C107" s="748"/>
      <c r="D107" s="760"/>
      <c r="E107" s="760"/>
      <c r="F107" s="760"/>
      <c r="G107" s="760"/>
      <c r="H107" s="445"/>
    </row>
    <row r="108" spans="2:8" ht="15" customHeight="1">
      <c r="B108" s="751"/>
      <c r="C108" s="752"/>
      <c r="D108" s="752"/>
      <c r="E108" s="752"/>
      <c r="F108" s="422" t="s">
        <v>19</v>
      </c>
      <c r="G108" s="753"/>
      <c r="H108" s="432"/>
    </row>
    <row r="109" spans="2:8" ht="15" customHeight="1">
      <c r="B109" s="761"/>
      <c r="C109" s="782"/>
      <c r="D109" s="783"/>
      <c r="E109" s="783"/>
      <c r="F109" s="783"/>
      <c r="G109" s="783"/>
      <c r="H109" s="446"/>
    </row>
    <row r="110" spans="2:8" ht="15" customHeight="1">
      <c r="B110" s="684" t="s">
        <v>20</v>
      </c>
      <c r="C110" s="910" t="s">
        <v>21</v>
      </c>
      <c r="D110" s="911"/>
      <c r="E110" s="911"/>
      <c r="F110" s="911"/>
      <c r="G110" s="912"/>
      <c r="H110" s="603">
        <f>H108+H104+H100</f>
        <v>49500</v>
      </c>
    </row>
    <row r="111" spans="2:8" ht="15" customHeight="1">
      <c r="B111" s="684" t="s">
        <v>22</v>
      </c>
      <c r="C111" s="913" t="s">
        <v>993</v>
      </c>
      <c r="D111" s="914"/>
      <c r="E111" s="915"/>
      <c r="F111" s="729">
        <v>0.05</v>
      </c>
      <c r="G111" s="730" t="s">
        <v>44</v>
      </c>
      <c r="H111" s="603">
        <f>H110*F111</f>
        <v>2475</v>
      </c>
    </row>
    <row r="112" spans="2:8" ht="15" customHeight="1">
      <c r="B112" s="684" t="s">
        <v>24</v>
      </c>
      <c r="C112" s="913" t="s">
        <v>339</v>
      </c>
      <c r="D112" s="914"/>
      <c r="E112" s="915"/>
      <c r="F112" s="729">
        <v>0.05</v>
      </c>
      <c r="G112" s="730" t="s">
        <v>44</v>
      </c>
      <c r="H112" s="603">
        <f>H110*F112</f>
        <v>2475</v>
      </c>
    </row>
    <row r="113" spans="1:8" ht="15" customHeight="1">
      <c r="B113" s="684" t="s">
        <v>27</v>
      </c>
      <c r="C113" s="916" t="s">
        <v>45</v>
      </c>
      <c r="D113" s="917"/>
      <c r="E113" s="917"/>
      <c r="F113" s="917"/>
      <c r="G113" s="918"/>
      <c r="H113" s="731">
        <f>SUM(H110:H112)</f>
        <v>54450</v>
      </c>
    </row>
    <row r="114" spans="1:8" ht="15" customHeight="1"/>
    <row r="115" spans="1:8" ht="15" customHeight="1">
      <c r="A115" s="739" t="s">
        <v>968</v>
      </c>
      <c r="C115" s="682" t="s">
        <v>973</v>
      </c>
    </row>
    <row r="116" spans="1:8" ht="31.5">
      <c r="B116" s="684" t="s">
        <v>0</v>
      </c>
      <c r="C116" s="684" t="s">
        <v>1</v>
      </c>
      <c r="D116" s="684" t="s">
        <v>2</v>
      </c>
      <c r="E116" s="684" t="s">
        <v>3</v>
      </c>
      <c r="F116" s="684" t="s">
        <v>4</v>
      </c>
      <c r="G116" s="685" t="s">
        <v>321</v>
      </c>
      <c r="H116" s="685" t="s">
        <v>322</v>
      </c>
    </row>
    <row r="117" spans="1:8" ht="15" customHeight="1">
      <c r="B117" s="740" t="s">
        <v>5</v>
      </c>
      <c r="C117" s="741" t="s">
        <v>6</v>
      </c>
      <c r="D117" s="742"/>
      <c r="E117" s="742"/>
      <c r="F117" s="742"/>
      <c r="G117" s="742"/>
      <c r="H117" s="742"/>
    </row>
    <row r="118" spans="1:8" ht="15" customHeight="1">
      <c r="B118" s="743"/>
      <c r="C118" s="744" t="s">
        <v>7</v>
      </c>
      <c r="D118" s="745" t="s">
        <v>8</v>
      </c>
      <c r="E118" s="745" t="s">
        <v>9</v>
      </c>
      <c r="F118" s="746">
        <v>0.3</v>
      </c>
      <c r="G118" s="814">
        <f>'BAHAN+UPAH'!$F$65</f>
        <v>85000</v>
      </c>
      <c r="H118" s="281">
        <f>G118*F118</f>
        <v>25500</v>
      </c>
    </row>
    <row r="119" spans="1:8" ht="15" customHeight="1">
      <c r="B119" s="743"/>
      <c r="C119" s="744" t="s">
        <v>10</v>
      </c>
      <c r="D119" s="745" t="s">
        <v>25</v>
      </c>
      <c r="E119" s="745" t="s">
        <v>9</v>
      </c>
      <c r="F119" s="746">
        <v>0.01</v>
      </c>
      <c r="G119" s="281">
        <f>'BAHAN+UPAH'!$F$70</f>
        <v>140000</v>
      </c>
      <c r="H119" s="281">
        <f>G119*F119</f>
        <v>1400</v>
      </c>
    </row>
    <row r="120" spans="1:8" ht="15" customHeight="1">
      <c r="B120" s="747"/>
      <c r="C120" s="748"/>
      <c r="D120" s="749"/>
      <c r="E120" s="749"/>
      <c r="F120" s="750"/>
      <c r="G120" s="438"/>
      <c r="H120" s="445"/>
    </row>
    <row r="121" spans="1:8" ht="15" customHeight="1">
      <c r="B121" s="751"/>
      <c r="C121" s="752"/>
      <c r="D121" s="752"/>
      <c r="E121" s="752"/>
      <c r="F121" s="420" t="s">
        <v>49</v>
      </c>
      <c r="G121" s="753"/>
      <c r="H121" s="431">
        <f>SUM(H118:H120)</f>
        <v>26900</v>
      </c>
    </row>
    <row r="122" spans="1:8" ht="15" customHeight="1">
      <c r="B122" s="754" t="s">
        <v>13</v>
      </c>
      <c r="C122" s="755" t="s">
        <v>14</v>
      </c>
      <c r="D122" s="756"/>
      <c r="E122" s="756"/>
      <c r="F122" s="756"/>
      <c r="G122" s="756"/>
      <c r="H122" s="279"/>
    </row>
    <row r="123" spans="1:8" ht="15" customHeight="1">
      <c r="B123" s="745"/>
      <c r="C123" s="744" t="s">
        <v>46</v>
      </c>
      <c r="D123" s="757"/>
      <c r="E123" s="743" t="s">
        <v>47</v>
      </c>
      <c r="F123" s="791">
        <v>1.2</v>
      </c>
      <c r="G123" s="281">
        <f>'BAHAN+UPAH'!$F$8</f>
        <v>135000</v>
      </c>
      <c r="H123" s="281">
        <f>G123*F123</f>
        <v>162000</v>
      </c>
    </row>
    <row r="124" spans="1:8" ht="15" customHeight="1">
      <c r="B124" s="749"/>
      <c r="C124" s="748"/>
      <c r="D124" s="760"/>
      <c r="E124" s="760"/>
      <c r="F124" s="760"/>
      <c r="G124" s="760"/>
      <c r="H124" s="445"/>
    </row>
    <row r="125" spans="1:8" ht="15" customHeight="1">
      <c r="B125" s="751"/>
      <c r="C125" s="752"/>
      <c r="D125" s="752"/>
      <c r="E125" s="752"/>
      <c r="F125" s="422" t="s">
        <v>16</v>
      </c>
      <c r="G125" s="753"/>
      <c r="H125" s="431">
        <f>SUM(H122:H124)</f>
        <v>162000</v>
      </c>
    </row>
    <row r="126" spans="1:8" ht="15" customHeight="1">
      <c r="B126" s="754" t="s">
        <v>17</v>
      </c>
      <c r="C126" s="755" t="s">
        <v>18</v>
      </c>
      <c r="D126" s="756"/>
      <c r="E126" s="756"/>
      <c r="F126" s="756"/>
      <c r="G126" s="756"/>
      <c r="H126" s="279"/>
    </row>
    <row r="127" spans="1:8" ht="15" customHeight="1">
      <c r="B127" s="745"/>
      <c r="C127" s="744"/>
      <c r="D127" s="757"/>
      <c r="E127" s="757"/>
      <c r="F127" s="757"/>
      <c r="G127" s="757"/>
      <c r="H127" s="281"/>
    </row>
    <row r="128" spans="1:8" ht="15" customHeight="1">
      <c r="B128" s="749"/>
      <c r="C128" s="748"/>
      <c r="D128" s="760"/>
      <c r="E128" s="760"/>
      <c r="F128" s="760"/>
      <c r="G128" s="760"/>
      <c r="H128" s="445"/>
    </row>
    <row r="129" spans="2:8" ht="15" customHeight="1">
      <c r="B129" s="751"/>
      <c r="C129" s="752"/>
      <c r="D129" s="752"/>
      <c r="E129" s="752"/>
      <c r="F129" s="422" t="s">
        <v>19</v>
      </c>
      <c r="G129" s="753"/>
      <c r="H129" s="431">
        <f>SUM(H126:H128)</f>
        <v>0</v>
      </c>
    </row>
    <row r="130" spans="2:8" ht="15" customHeight="1">
      <c r="B130" s="761"/>
      <c r="C130" s="782"/>
      <c r="D130" s="783"/>
      <c r="E130" s="783"/>
      <c r="F130" s="783"/>
      <c r="G130" s="783"/>
      <c r="H130" s="446"/>
    </row>
    <row r="131" spans="2:8" ht="15" customHeight="1">
      <c r="B131" s="684" t="s">
        <v>20</v>
      </c>
      <c r="C131" s="910" t="s">
        <v>21</v>
      </c>
      <c r="D131" s="911"/>
      <c r="E131" s="911"/>
      <c r="F131" s="911"/>
      <c r="G131" s="912"/>
      <c r="H131" s="603">
        <f>H129+H125+H121</f>
        <v>188900</v>
      </c>
    </row>
    <row r="132" spans="2:8" ht="15" customHeight="1">
      <c r="B132" s="684" t="s">
        <v>22</v>
      </c>
      <c r="C132" s="913" t="s">
        <v>993</v>
      </c>
      <c r="D132" s="914"/>
      <c r="E132" s="915"/>
      <c r="F132" s="729">
        <v>0.05</v>
      </c>
      <c r="G132" s="730" t="s">
        <v>44</v>
      </c>
      <c r="H132" s="603">
        <f>H131*F132</f>
        <v>9445</v>
      </c>
    </row>
    <row r="133" spans="2:8" ht="15" customHeight="1">
      <c r="B133" s="684" t="s">
        <v>24</v>
      </c>
      <c r="C133" s="913" t="s">
        <v>339</v>
      </c>
      <c r="D133" s="914"/>
      <c r="E133" s="915"/>
      <c r="F133" s="729">
        <v>0.05</v>
      </c>
      <c r="G133" s="730" t="s">
        <v>44</v>
      </c>
      <c r="H133" s="603">
        <f>H131*F133</f>
        <v>9445</v>
      </c>
    </row>
    <row r="134" spans="2:8" ht="15" customHeight="1">
      <c r="B134" s="684" t="s">
        <v>27</v>
      </c>
      <c r="C134" s="916" t="s">
        <v>45</v>
      </c>
      <c r="D134" s="917"/>
      <c r="E134" s="917"/>
      <c r="F134" s="917"/>
      <c r="G134" s="918"/>
      <c r="H134" s="731">
        <f>SUM(H131:H133)</f>
        <v>207790</v>
      </c>
    </row>
    <row r="135" spans="2:8" ht="15" customHeight="1"/>
  </sheetData>
  <mergeCells count="25">
    <mergeCell ref="C111:E111"/>
    <mergeCell ref="C112:E112"/>
    <mergeCell ref="C113:G113"/>
    <mergeCell ref="C70:E70"/>
    <mergeCell ref="C71:G71"/>
    <mergeCell ref="C89:G89"/>
    <mergeCell ref="C90:E90"/>
    <mergeCell ref="C91:E91"/>
    <mergeCell ref="C92:G92"/>
    <mergeCell ref="C131:G131"/>
    <mergeCell ref="C132:E132"/>
    <mergeCell ref="C133:E133"/>
    <mergeCell ref="C134:G134"/>
    <mergeCell ref="A1:H1"/>
    <mergeCell ref="C26:E26"/>
    <mergeCell ref="C27:G27"/>
    <mergeCell ref="C24:G24"/>
    <mergeCell ref="C25:E25"/>
    <mergeCell ref="C47:G47"/>
    <mergeCell ref="C48:E48"/>
    <mergeCell ref="C49:E49"/>
    <mergeCell ref="C50:G50"/>
    <mergeCell ref="C68:G68"/>
    <mergeCell ref="C69:E69"/>
    <mergeCell ref="C110:G110"/>
  </mergeCells>
  <printOptions horizontalCentered="1"/>
  <pageMargins left="0.59055118110236227" right="0.39370078740157483" top="0.78740157480314965" bottom="0.78740157480314965" header="0.31496062992125984" footer="0.31496062992125984"/>
  <pageSetup paperSize="9" scale="70" orientation="portrait" r:id="rId1"/>
  <rowBreaks count="2" manualBreakCount="2">
    <brk id="51" max="7" man="1"/>
    <brk id="114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H53"/>
  <sheetViews>
    <sheetView view="pageBreakPreview" zoomScale="85" zoomScaleSheetLayoutView="85" workbookViewId="0">
      <selection activeCell="B16" sqref="B16"/>
    </sheetView>
  </sheetViews>
  <sheetFormatPr defaultColWidth="8.85546875" defaultRowHeight="15.75"/>
  <cols>
    <col min="1" max="1" width="6.28515625" style="728" customWidth="1"/>
    <col min="2" max="2" width="6.7109375" style="677" customWidth="1"/>
    <col min="3" max="3" width="44.7109375" style="677" customWidth="1"/>
    <col min="4" max="4" width="8.140625" style="677" customWidth="1"/>
    <col min="5" max="5" width="10" style="677" customWidth="1"/>
    <col min="6" max="6" width="13.140625" style="677" customWidth="1"/>
    <col min="7" max="7" width="17.28515625" style="677" customWidth="1"/>
    <col min="8" max="8" width="20.7109375" style="677" customWidth="1"/>
    <col min="9" max="9" width="9.28515625" style="677" bestFit="1" customWidth="1"/>
    <col min="10" max="10" width="11.5703125" style="677" bestFit="1" customWidth="1"/>
    <col min="11" max="11" width="14.28515625" style="677" bestFit="1" customWidth="1"/>
    <col min="12" max="12" width="8.85546875" style="677"/>
    <col min="13" max="13" width="10.5703125" style="677" bestFit="1" customWidth="1"/>
    <col min="14" max="16384" width="8.85546875" style="677"/>
  </cols>
  <sheetData>
    <row r="1" spans="1:8" ht="15" customHeight="1">
      <c r="A1" s="676" t="s">
        <v>974</v>
      </c>
      <c r="B1" s="676"/>
      <c r="C1" s="676"/>
      <c r="D1" s="676"/>
    </row>
    <row r="2" spans="1:8" ht="15" customHeight="1">
      <c r="A2" s="732"/>
      <c r="B2" s="732"/>
      <c r="C2" s="732"/>
      <c r="D2" s="732"/>
    </row>
    <row r="3" spans="1:8" ht="15" customHeight="1">
      <c r="A3" s="776" t="s">
        <v>975</v>
      </c>
      <c r="C3" s="682" t="s">
        <v>459</v>
      </c>
    </row>
    <row r="4" spans="1:8" ht="31.5">
      <c r="A4" s="677"/>
      <c r="B4" s="684" t="s">
        <v>0</v>
      </c>
      <c r="C4" s="684" t="s">
        <v>1</v>
      </c>
      <c r="D4" s="684" t="s">
        <v>2</v>
      </c>
      <c r="E4" s="684" t="s">
        <v>3</v>
      </c>
      <c r="F4" s="684" t="s">
        <v>4</v>
      </c>
      <c r="G4" s="685" t="s">
        <v>321</v>
      </c>
      <c r="H4" s="685" t="s">
        <v>322</v>
      </c>
    </row>
    <row r="5" spans="1:8" ht="15" customHeight="1">
      <c r="A5" s="677"/>
      <c r="B5" s="740" t="s">
        <v>5</v>
      </c>
      <c r="C5" s="741" t="s">
        <v>6</v>
      </c>
      <c r="D5" s="742"/>
      <c r="E5" s="742"/>
      <c r="F5" s="742"/>
      <c r="G5" s="742"/>
      <c r="H5" s="742"/>
    </row>
    <row r="6" spans="1:8" ht="15" customHeight="1">
      <c r="A6" s="677"/>
      <c r="B6" s="743"/>
      <c r="C6" s="744" t="s">
        <v>7</v>
      </c>
      <c r="D6" s="745" t="s">
        <v>8</v>
      </c>
      <c r="E6" s="745" t="s">
        <v>9</v>
      </c>
      <c r="F6" s="746">
        <v>1.5</v>
      </c>
      <c r="G6" s="814">
        <f>'BAHAN+UPAH'!$F$65</f>
        <v>85000</v>
      </c>
      <c r="H6" s="281">
        <f>G6*F6</f>
        <v>127500</v>
      </c>
    </row>
    <row r="7" spans="1:8" ht="15" customHeight="1">
      <c r="A7" s="677"/>
      <c r="B7" s="743"/>
      <c r="C7" s="744" t="s">
        <v>58</v>
      </c>
      <c r="D7" s="745" t="s">
        <v>29</v>
      </c>
      <c r="E7" s="745" t="s">
        <v>9</v>
      </c>
      <c r="F7" s="746">
        <v>0.75</v>
      </c>
      <c r="G7" s="814">
        <f>'BAHAN+UPAH'!$F$66</f>
        <v>120000</v>
      </c>
      <c r="H7" s="281">
        <f>G7*F7</f>
        <v>90000</v>
      </c>
    </row>
    <row r="8" spans="1:8" ht="15" customHeight="1">
      <c r="A8" s="677"/>
      <c r="B8" s="743"/>
      <c r="C8" s="744" t="s">
        <v>30</v>
      </c>
      <c r="D8" s="745" t="s">
        <v>31</v>
      </c>
      <c r="E8" s="745" t="s">
        <v>9</v>
      </c>
      <c r="F8" s="746">
        <v>7.4999999999999997E-2</v>
      </c>
      <c r="G8" s="814">
        <f>'BAHAN+UPAH'!$F$67</f>
        <v>130000</v>
      </c>
      <c r="H8" s="281">
        <f t="shared" ref="H8:H9" si="0">G8*F8</f>
        <v>9750</v>
      </c>
    </row>
    <row r="9" spans="1:8" ht="15" customHeight="1">
      <c r="A9" s="677"/>
      <c r="B9" s="743"/>
      <c r="C9" s="744" t="s">
        <v>10</v>
      </c>
      <c r="D9" s="745" t="s">
        <v>25</v>
      </c>
      <c r="E9" s="745" t="s">
        <v>9</v>
      </c>
      <c r="F9" s="746">
        <v>7.4999999999999997E-2</v>
      </c>
      <c r="G9" s="814">
        <f>'BAHAN+UPAH'!$F$70</f>
        <v>140000</v>
      </c>
      <c r="H9" s="281">
        <f t="shared" si="0"/>
        <v>10500</v>
      </c>
    </row>
    <row r="10" spans="1:8" ht="15" customHeight="1">
      <c r="A10" s="677"/>
      <c r="B10" s="747"/>
      <c r="C10" s="748"/>
      <c r="D10" s="749"/>
      <c r="E10" s="749"/>
      <c r="F10" s="750"/>
      <c r="G10" s="438"/>
      <c r="H10" s="445"/>
    </row>
    <row r="11" spans="1:8" ht="15" customHeight="1">
      <c r="A11" s="677"/>
      <c r="B11" s="751"/>
      <c r="C11" s="752"/>
      <c r="D11" s="752"/>
      <c r="E11" s="752"/>
      <c r="F11" s="440" t="s">
        <v>49</v>
      </c>
      <c r="G11" s="753"/>
      <c r="H11" s="431">
        <f>SUM(H6:H10)</f>
        <v>237750</v>
      </c>
    </row>
    <row r="12" spans="1:8" ht="15" customHeight="1">
      <c r="A12" s="677"/>
      <c r="B12" s="754" t="s">
        <v>13</v>
      </c>
      <c r="C12" s="755" t="s">
        <v>14</v>
      </c>
      <c r="D12" s="756"/>
      <c r="E12" s="756"/>
      <c r="F12" s="756"/>
      <c r="G12" s="756"/>
      <c r="H12" s="279"/>
    </row>
    <row r="13" spans="1:8" ht="15" customHeight="1">
      <c r="A13" s="677"/>
      <c r="B13" s="745"/>
      <c r="C13" s="744" t="s">
        <v>59</v>
      </c>
      <c r="D13" s="757"/>
      <c r="E13" s="743" t="s">
        <v>47</v>
      </c>
      <c r="F13" s="427">
        <v>1.2</v>
      </c>
      <c r="G13" s="814">
        <f>'BAHAN+UPAH'!$F$15</f>
        <v>302500</v>
      </c>
      <c r="H13" s="281">
        <f t="shared" ref="H13:H15" si="1">G13*F13</f>
        <v>363000</v>
      </c>
    </row>
    <row r="14" spans="1:8" ht="15" customHeight="1">
      <c r="A14" s="677"/>
      <c r="B14" s="745"/>
      <c r="C14" s="744" t="s">
        <v>60</v>
      </c>
      <c r="D14" s="757"/>
      <c r="E14" s="743" t="s">
        <v>15</v>
      </c>
      <c r="F14" s="426">
        <v>136</v>
      </c>
      <c r="G14" s="814">
        <f>'BAHAN+UPAH'!$F$5</f>
        <v>1300</v>
      </c>
      <c r="H14" s="281">
        <f t="shared" si="1"/>
        <v>176800</v>
      </c>
    </row>
    <row r="15" spans="1:8" ht="15" customHeight="1">
      <c r="A15" s="677"/>
      <c r="B15" s="745"/>
      <c r="C15" s="744" t="s">
        <v>61</v>
      </c>
      <c r="D15" s="757"/>
      <c r="E15" s="743" t="s">
        <v>47</v>
      </c>
      <c r="F15" s="427">
        <v>0.54400000000000004</v>
      </c>
      <c r="G15" s="814">
        <f>'BAHAN+UPAH'!$F$7</f>
        <v>190000</v>
      </c>
      <c r="H15" s="281">
        <f t="shared" si="1"/>
        <v>103360.00000000001</v>
      </c>
    </row>
    <row r="16" spans="1:8" ht="15" customHeight="1">
      <c r="A16" s="677"/>
      <c r="B16" s="747"/>
      <c r="C16" s="760"/>
      <c r="D16" s="760"/>
      <c r="E16" s="760"/>
      <c r="F16" s="760"/>
      <c r="G16" s="760"/>
      <c r="H16" s="445"/>
    </row>
    <row r="17" spans="1:8" ht="15" customHeight="1">
      <c r="A17" s="677"/>
      <c r="B17" s="751"/>
      <c r="C17" s="752"/>
      <c r="D17" s="752"/>
      <c r="E17" s="752"/>
      <c r="F17" s="441" t="s">
        <v>16</v>
      </c>
      <c r="G17" s="753"/>
      <c r="H17" s="431">
        <f>SUM(H12:H16)</f>
        <v>643160</v>
      </c>
    </row>
    <row r="18" spans="1:8" ht="15" customHeight="1">
      <c r="A18" s="677"/>
      <c r="B18" s="754" t="s">
        <v>17</v>
      </c>
      <c r="C18" s="755" t="s">
        <v>18</v>
      </c>
      <c r="D18" s="756"/>
      <c r="E18" s="756"/>
      <c r="F18" s="756"/>
      <c r="G18" s="756"/>
      <c r="H18" s="279"/>
    </row>
    <row r="19" spans="1:8" ht="15" customHeight="1">
      <c r="A19" s="677"/>
      <c r="B19" s="745"/>
      <c r="C19" s="744"/>
      <c r="D19" s="757"/>
      <c r="E19" s="757"/>
      <c r="F19" s="757"/>
      <c r="G19" s="757"/>
      <c r="H19" s="281"/>
    </row>
    <row r="20" spans="1:8" ht="15" customHeight="1">
      <c r="A20" s="677"/>
      <c r="B20" s="747"/>
      <c r="C20" s="760"/>
      <c r="D20" s="760"/>
      <c r="E20" s="760"/>
      <c r="F20" s="760"/>
      <c r="G20" s="760"/>
      <c r="H20" s="445"/>
    </row>
    <row r="21" spans="1:8" ht="15" customHeight="1">
      <c r="A21" s="677"/>
      <c r="B21" s="751"/>
      <c r="C21" s="752"/>
      <c r="D21" s="752"/>
      <c r="E21" s="752"/>
      <c r="F21" s="441" t="s">
        <v>19</v>
      </c>
      <c r="G21" s="753"/>
      <c r="H21" s="432">
        <f>SUM(H18:H20)</f>
        <v>0</v>
      </c>
    </row>
    <row r="22" spans="1:8" ht="15" customHeight="1">
      <c r="A22" s="677"/>
      <c r="B22" s="761"/>
      <c r="C22" s="782"/>
      <c r="D22" s="752"/>
      <c r="E22" s="752"/>
      <c r="F22" s="752"/>
      <c r="G22" s="752"/>
      <c r="H22" s="446"/>
    </row>
    <row r="23" spans="1:8" ht="15" customHeight="1">
      <c r="B23" s="684" t="s">
        <v>20</v>
      </c>
      <c r="C23" s="910" t="s">
        <v>21</v>
      </c>
      <c r="D23" s="911"/>
      <c r="E23" s="911"/>
      <c r="F23" s="911"/>
      <c r="G23" s="912"/>
      <c r="H23" s="603">
        <f>H21+H17+H11</f>
        <v>880910</v>
      </c>
    </row>
    <row r="24" spans="1:8" ht="15" customHeight="1">
      <c r="B24" s="684" t="s">
        <v>22</v>
      </c>
      <c r="C24" s="913" t="s">
        <v>993</v>
      </c>
      <c r="D24" s="914"/>
      <c r="E24" s="915"/>
      <c r="F24" s="729">
        <v>0.05</v>
      </c>
      <c r="G24" s="730" t="s">
        <v>44</v>
      </c>
      <c r="H24" s="603">
        <f>H23*F24</f>
        <v>44045.5</v>
      </c>
    </row>
    <row r="25" spans="1:8" ht="15" customHeight="1">
      <c r="B25" s="684" t="s">
        <v>24</v>
      </c>
      <c r="C25" s="913" t="s">
        <v>339</v>
      </c>
      <c r="D25" s="914"/>
      <c r="E25" s="915"/>
      <c r="F25" s="729">
        <v>0.05</v>
      </c>
      <c r="G25" s="730" t="s">
        <v>44</v>
      </c>
      <c r="H25" s="603">
        <f>H23*F25</f>
        <v>44045.5</v>
      </c>
    </row>
    <row r="26" spans="1:8" ht="15" customHeight="1">
      <c r="B26" s="684" t="s">
        <v>27</v>
      </c>
      <c r="C26" s="916" t="s">
        <v>45</v>
      </c>
      <c r="D26" s="917"/>
      <c r="E26" s="917"/>
      <c r="F26" s="917"/>
      <c r="G26" s="918"/>
      <c r="H26" s="731">
        <f>SUM(H23:H25)</f>
        <v>969001</v>
      </c>
    </row>
    <row r="27" spans="1:8" ht="15" customHeight="1">
      <c r="A27" s="677"/>
    </row>
    <row r="28" spans="1:8" ht="15" customHeight="1">
      <c r="A28" s="776" t="s">
        <v>976</v>
      </c>
      <c r="C28" s="682" t="s">
        <v>460</v>
      </c>
    </row>
    <row r="29" spans="1:8" ht="15" customHeight="1">
      <c r="A29" s="677"/>
      <c r="B29" s="684" t="s">
        <v>0</v>
      </c>
      <c r="C29" s="684" t="s">
        <v>1</v>
      </c>
      <c r="D29" s="684" t="s">
        <v>2</v>
      </c>
      <c r="E29" s="684" t="s">
        <v>3</v>
      </c>
      <c r="F29" s="684" t="s">
        <v>4</v>
      </c>
      <c r="G29" s="685" t="s">
        <v>321</v>
      </c>
      <c r="H29" s="685" t="s">
        <v>322</v>
      </c>
    </row>
    <row r="30" spans="1:8" ht="15" customHeight="1">
      <c r="A30" s="677"/>
      <c r="B30" s="740" t="s">
        <v>5</v>
      </c>
      <c r="C30" s="741" t="s">
        <v>6</v>
      </c>
      <c r="D30" s="742"/>
      <c r="E30" s="742"/>
      <c r="F30" s="742"/>
      <c r="G30" s="742"/>
      <c r="H30" s="742"/>
    </row>
    <row r="31" spans="1:8" ht="15" customHeight="1">
      <c r="A31" s="677"/>
      <c r="B31" s="743"/>
      <c r="C31" s="744" t="s">
        <v>7</v>
      </c>
      <c r="D31" s="745" t="s">
        <v>8</v>
      </c>
      <c r="E31" s="745" t="s">
        <v>9</v>
      </c>
      <c r="F31" s="746">
        <v>0.78</v>
      </c>
      <c r="G31" s="814">
        <f>'BAHAN+UPAH'!$F$65</f>
        <v>85000</v>
      </c>
      <c r="H31" s="281">
        <f>G31*F31</f>
        <v>66300</v>
      </c>
    </row>
    <row r="32" spans="1:8" ht="15" customHeight="1">
      <c r="A32" s="677"/>
      <c r="B32" s="743"/>
      <c r="C32" s="744" t="s">
        <v>58</v>
      </c>
      <c r="D32" s="745" t="s">
        <v>29</v>
      </c>
      <c r="E32" s="745" t="s">
        <v>9</v>
      </c>
      <c r="F32" s="746">
        <v>0.39</v>
      </c>
      <c r="G32" s="281">
        <f>'BAHAN+UPAH'!$F$66</f>
        <v>120000</v>
      </c>
      <c r="H32" s="281">
        <f>G32*F32</f>
        <v>46800</v>
      </c>
    </row>
    <row r="33" spans="1:8" ht="15" customHeight="1">
      <c r="A33" s="677"/>
      <c r="B33" s="743"/>
      <c r="C33" s="744" t="s">
        <v>30</v>
      </c>
      <c r="D33" s="745" t="s">
        <v>31</v>
      </c>
      <c r="E33" s="745" t="s">
        <v>9</v>
      </c>
      <c r="F33" s="746">
        <v>3.9E-2</v>
      </c>
      <c r="G33" s="281">
        <f>'BAHAN+UPAH'!$F$67</f>
        <v>130000</v>
      </c>
      <c r="H33" s="281">
        <f t="shared" ref="H33:H34" si="2">G33*F33</f>
        <v>5070</v>
      </c>
    </row>
    <row r="34" spans="1:8" ht="15" customHeight="1">
      <c r="A34" s="677"/>
      <c r="B34" s="743"/>
      <c r="C34" s="744" t="s">
        <v>10</v>
      </c>
      <c r="D34" s="745" t="s">
        <v>25</v>
      </c>
      <c r="E34" s="745" t="s">
        <v>9</v>
      </c>
      <c r="F34" s="746">
        <v>3.9E-2</v>
      </c>
      <c r="G34" s="281">
        <f>'BAHAN+UPAH'!$F$70</f>
        <v>140000</v>
      </c>
      <c r="H34" s="281">
        <f t="shared" si="2"/>
        <v>5460</v>
      </c>
    </row>
    <row r="35" spans="1:8" ht="15" customHeight="1">
      <c r="A35" s="677"/>
      <c r="B35" s="747"/>
      <c r="C35" s="748"/>
      <c r="D35" s="749"/>
      <c r="E35" s="749"/>
      <c r="F35" s="750"/>
      <c r="G35" s="438"/>
      <c r="H35" s="445"/>
    </row>
    <row r="36" spans="1:8" ht="15" customHeight="1">
      <c r="A36" s="677"/>
      <c r="B36" s="751"/>
      <c r="C36" s="752"/>
      <c r="D36" s="752"/>
      <c r="E36" s="752"/>
      <c r="F36" s="440" t="s">
        <v>49</v>
      </c>
      <c r="G36" s="753"/>
      <c r="H36" s="431">
        <f>SUM(H31:H35)</f>
        <v>123630</v>
      </c>
    </row>
    <row r="37" spans="1:8" ht="15" customHeight="1">
      <c r="A37" s="677"/>
      <c r="B37" s="754" t="s">
        <v>13</v>
      </c>
      <c r="C37" s="755" t="s">
        <v>14</v>
      </c>
      <c r="D37" s="756"/>
      <c r="E37" s="756"/>
      <c r="F37" s="756"/>
      <c r="G37" s="756"/>
      <c r="H37" s="279"/>
    </row>
    <row r="38" spans="1:8" ht="15" customHeight="1">
      <c r="A38" s="677"/>
      <c r="B38" s="745"/>
      <c r="C38" s="744" t="s">
        <v>59</v>
      </c>
      <c r="D38" s="757"/>
      <c r="E38" s="743" t="s">
        <v>47</v>
      </c>
      <c r="F38" s="427">
        <v>1.2</v>
      </c>
      <c r="G38" s="281">
        <f>'BAHAN+UPAH'!$F$15</f>
        <v>302500</v>
      </c>
      <c r="H38" s="281">
        <f t="shared" ref="H38:H39" si="3">G38*F38</f>
        <v>363000</v>
      </c>
    </row>
    <row r="39" spans="1:8" ht="15" customHeight="1">
      <c r="A39" s="677"/>
      <c r="B39" s="745"/>
      <c r="C39" s="744" t="s">
        <v>46</v>
      </c>
      <c r="D39" s="757"/>
      <c r="E39" s="743" t="s">
        <v>47</v>
      </c>
      <c r="F39" s="427">
        <v>0.432</v>
      </c>
      <c r="G39" s="281">
        <f>'BAHAN+UPAH'!$F$8</f>
        <v>135000</v>
      </c>
      <c r="H39" s="281">
        <f t="shared" si="3"/>
        <v>58320</v>
      </c>
    </row>
    <row r="40" spans="1:8" ht="15" customHeight="1">
      <c r="A40" s="677"/>
      <c r="B40" s="747"/>
      <c r="C40" s="760"/>
      <c r="D40" s="760"/>
      <c r="E40" s="760"/>
      <c r="F40" s="760"/>
      <c r="G40" s="760"/>
      <c r="H40" s="445"/>
    </row>
    <row r="41" spans="1:8" ht="15" customHeight="1">
      <c r="A41" s="677"/>
      <c r="B41" s="751"/>
      <c r="C41" s="752"/>
      <c r="D41" s="752"/>
      <c r="E41" s="752"/>
      <c r="F41" s="441" t="s">
        <v>16</v>
      </c>
      <c r="G41" s="753"/>
      <c r="H41" s="431">
        <f>SUM(H37:H40)</f>
        <v>421320</v>
      </c>
    </row>
    <row r="42" spans="1:8" ht="15" customHeight="1">
      <c r="A42" s="677"/>
      <c r="B42" s="754" t="s">
        <v>17</v>
      </c>
      <c r="C42" s="755" t="s">
        <v>18</v>
      </c>
      <c r="D42" s="756"/>
      <c r="E42" s="756"/>
      <c r="F42" s="756"/>
      <c r="G42" s="756"/>
      <c r="H42" s="279"/>
    </row>
    <row r="43" spans="1:8" ht="15" customHeight="1">
      <c r="A43" s="677"/>
      <c r="B43" s="745"/>
      <c r="C43" s="744"/>
      <c r="D43" s="757"/>
      <c r="E43" s="757"/>
      <c r="F43" s="757"/>
      <c r="G43" s="757"/>
      <c r="H43" s="281"/>
    </row>
    <row r="44" spans="1:8" ht="15" customHeight="1">
      <c r="A44" s="677"/>
      <c r="B44" s="747"/>
      <c r="C44" s="760"/>
      <c r="D44" s="760"/>
      <c r="E44" s="760"/>
      <c r="F44" s="760"/>
      <c r="G44" s="760"/>
      <c r="H44" s="445"/>
    </row>
    <row r="45" spans="1:8" ht="15" customHeight="1">
      <c r="A45" s="677"/>
      <c r="B45" s="751"/>
      <c r="C45" s="752"/>
      <c r="D45" s="752"/>
      <c r="E45" s="752"/>
      <c r="F45" s="441" t="s">
        <v>19</v>
      </c>
      <c r="G45" s="753"/>
      <c r="H45" s="432">
        <f>SUM(H42:H44)</f>
        <v>0</v>
      </c>
    </row>
    <row r="46" spans="1:8" ht="15" customHeight="1">
      <c r="A46" s="677"/>
      <c r="B46" s="815"/>
      <c r="C46" s="816"/>
      <c r="D46" s="752"/>
      <c r="E46" s="752"/>
      <c r="F46" s="752"/>
      <c r="G46" s="752"/>
      <c r="H46" s="446"/>
    </row>
    <row r="47" spans="1:8" ht="15" customHeight="1">
      <c r="B47" s="684" t="s">
        <v>20</v>
      </c>
      <c r="C47" s="910" t="s">
        <v>21</v>
      </c>
      <c r="D47" s="911"/>
      <c r="E47" s="911"/>
      <c r="F47" s="911"/>
      <c r="G47" s="912"/>
      <c r="H47" s="603">
        <f>H45+H41+H36</f>
        <v>544950</v>
      </c>
    </row>
    <row r="48" spans="1:8" ht="15" customHeight="1">
      <c r="B48" s="684" t="s">
        <v>22</v>
      </c>
      <c r="C48" s="913" t="s">
        <v>993</v>
      </c>
      <c r="D48" s="914"/>
      <c r="E48" s="915"/>
      <c r="F48" s="729">
        <v>0.05</v>
      </c>
      <c r="G48" s="730" t="s">
        <v>44</v>
      </c>
      <c r="H48" s="603">
        <f>H47*F48</f>
        <v>27247.5</v>
      </c>
    </row>
    <row r="49" spans="1:8" ht="15" customHeight="1">
      <c r="B49" s="684" t="s">
        <v>24</v>
      </c>
      <c r="C49" s="913" t="s">
        <v>339</v>
      </c>
      <c r="D49" s="914"/>
      <c r="E49" s="915"/>
      <c r="F49" s="729">
        <v>0.05</v>
      </c>
      <c r="G49" s="730" t="s">
        <v>44</v>
      </c>
      <c r="H49" s="603">
        <f>H47*F49</f>
        <v>27247.5</v>
      </c>
    </row>
    <row r="50" spans="1:8" ht="15" customHeight="1">
      <c r="B50" s="684" t="s">
        <v>27</v>
      </c>
      <c r="C50" s="916" t="s">
        <v>45</v>
      </c>
      <c r="D50" s="917"/>
      <c r="E50" s="917"/>
      <c r="F50" s="917"/>
      <c r="G50" s="918"/>
      <c r="H50" s="731">
        <f>SUM(H47:H49)</f>
        <v>599445</v>
      </c>
    </row>
    <row r="51" spans="1:8" ht="15" customHeight="1">
      <c r="A51" s="677"/>
    </row>
    <row r="52" spans="1:8">
      <c r="A52" s="677"/>
      <c r="B52" s="792"/>
      <c r="C52" s="793"/>
      <c r="D52" s="793"/>
      <c r="E52" s="793"/>
      <c r="F52" s="793"/>
      <c r="G52" s="793"/>
      <c r="H52" s="423"/>
    </row>
    <row r="53" spans="1:8">
      <c r="B53" s="811"/>
      <c r="C53" s="84"/>
      <c r="D53" s="810"/>
      <c r="E53" s="810"/>
      <c r="F53" s="810"/>
      <c r="G53" s="810"/>
      <c r="H53" s="810"/>
    </row>
  </sheetData>
  <mergeCells count="8">
    <mergeCell ref="C48:E48"/>
    <mergeCell ref="C49:E49"/>
    <mergeCell ref="C50:G50"/>
    <mergeCell ref="C23:G23"/>
    <mergeCell ref="C24:E24"/>
    <mergeCell ref="C25:E25"/>
    <mergeCell ref="C26:G26"/>
    <mergeCell ref="C47:G47"/>
  </mergeCells>
  <printOptions horizontalCentered="1"/>
  <pageMargins left="0.59055118110236227" right="0.39370078740157483" top="0.78740157480314965" bottom="0.78740157480314965" header="0.31496062992125984" footer="0.31496062992125984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O404"/>
  <sheetViews>
    <sheetView view="pageBreakPreview" zoomScale="85" zoomScaleSheetLayoutView="85" workbookViewId="0">
      <selection activeCell="B16" sqref="B16"/>
    </sheetView>
  </sheetViews>
  <sheetFormatPr defaultColWidth="8.85546875" defaultRowHeight="15.75"/>
  <cols>
    <col min="1" max="1" width="6.28515625" style="728" customWidth="1"/>
    <col min="2" max="2" width="6.7109375" style="677" customWidth="1"/>
    <col min="3" max="3" width="44.7109375" style="677" customWidth="1"/>
    <col min="4" max="4" width="8.140625" style="677" customWidth="1"/>
    <col min="5" max="5" width="10" style="677" customWidth="1"/>
    <col min="6" max="6" width="13.140625" style="677" customWidth="1"/>
    <col min="7" max="7" width="17.28515625" style="677" customWidth="1"/>
    <col min="8" max="8" width="20.7109375" style="677" customWidth="1"/>
    <col min="9" max="15" width="8.85546875" style="677"/>
    <col min="16" max="16384" width="8.85546875" style="734"/>
  </cols>
  <sheetData>
    <row r="1" spans="1:8" ht="15" customHeight="1">
      <c r="A1" s="676" t="s">
        <v>764</v>
      </c>
      <c r="B1" s="676"/>
      <c r="C1" s="676"/>
      <c r="D1" s="676"/>
    </row>
    <row r="2" spans="1:8" ht="15" customHeight="1">
      <c r="A2" s="732"/>
      <c r="B2" s="732"/>
      <c r="C2" s="732"/>
      <c r="D2" s="732"/>
    </row>
    <row r="3" spans="1:8" ht="15" customHeight="1">
      <c r="A3" s="776" t="s">
        <v>991</v>
      </c>
      <c r="C3" s="776" t="s">
        <v>977</v>
      </c>
    </row>
    <row r="4" spans="1:8" ht="31.5">
      <c r="A4" s="677"/>
      <c r="B4" s="684" t="s">
        <v>0</v>
      </c>
      <c r="C4" s="684" t="s">
        <v>1</v>
      </c>
      <c r="D4" s="684" t="s">
        <v>2</v>
      </c>
      <c r="E4" s="684" t="s">
        <v>3</v>
      </c>
      <c r="F4" s="684" t="s">
        <v>4</v>
      </c>
      <c r="G4" s="685" t="s">
        <v>321</v>
      </c>
      <c r="H4" s="685" t="s">
        <v>322</v>
      </c>
    </row>
    <row r="5" spans="1:8" ht="15" customHeight="1">
      <c r="A5" s="677"/>
      <c r="B5" s="740" t="s">
        <v>5</v>
      </c>
      <c r="C5" s="741" t="s">
        <v>6</v>
      </c>
      <c r="D5" s="742"/>
      <c r="E5" s="742"/>
      <c r="F5" s="742"/>
      <c r="G5" s="742"/>
      <c r="H5" s="742"/>
    </row>
    <row r="6" spans="1:8" ht="15" customHeight="1">
      <c r="A6" s="677"/>
      <c r="B6" s="743"/>
      <c r="C6" s="744" t="s">
        <v>7</v>
      </c>
      <c r="D6" s="745" t="s">
        <v>8</v>
      </c>
      <c r="E6" s="745" t="s">
        <v>9</v>
      </c>
      <c r="F6" s="784">
        <v>1.65</v>
      </c>
      <c r="G6" s="281">
        <f>'BAHAN+UPAH'!$F$65</f>
        <v>85000</v>
      </c>
      <c r="H6" s="281">
        <f>G6*F6</f>
        <v>140250</v>
      </c>
    </row>
    <row r="7" spans="1:8" ht="15" customHeight="1">
      <c r="A7" s="677"/>
      <c r="B7" s="743"/>
      <c r="C7" s="744" t="s">
        <v>58</v>
      </c>
      <c r="D7" s="745" t="s">
        <v>29</v>
      </c>
      <c r="E7" s="745" t="s">
        <v>9</v>
      </c>
      <c r="F7" s="784">
        <v>0.27500000000000002</v>
      </c>
      <c r="G7" s="281">
        <f>'BAHAN+UPAH'!$F$66</f>
        <v>120000</v>
      </c>
      <c r="H7" s="281">
        <f>G7*F7</f>
        <v>33000</v>
      </c>
    </row>
    <row r="8" spans="1:8" ht="15" customHeight="1">
      <c r="A8" s="677"/>
      <c r="B8" s="743"/>
      <c r="C8" s="744" t="s">
        <v>30</v>
      </c>
      <c r="D8" s="745" t="s">
        <v>31</v>
      </c>
      <c r="E8" s="745" t="s">
        <v>9</v>
      </c>
      <c r="F8" s="784">
        <v>2.8000000000000001E-2</v>
      </c>
      <c r="G8" s="281">
        <f>'BAHAN+UPAH'!$F$67</f>
        <v>130000</v>
      </c>
      <c r="H8" s="281">
        <f>G8*F8</f>
        <v>3640</v>
      </c>
    </row>
    <row r="9" spans="1:8" ht="15" customHeight="1">
      <c r="A9" s="677"/>
      <c r="B9" s="743"/>
      <c r="C9" s="744" t="s">
        <v>10</v>
      </c>
      <c r="D9" s="745" t="s">
        <v>25</v>
      </c>
      <c r="E9" s="745" t="s">
        <v>9</v>
      </c>
      <c r="F9" s="784">
        <v>8.3000000000000004E-2</v>
      </c>
      <c r="G9" s="281">
        <f>'BAHAN+UPAH'!$F$70</f>
        <v>140000</v>
      </c>
      <c r="H9" s="281">
        <f>G9*F9</f>
        <v>11620</v>
      </c>
    </row>
    <row r="10" spans="1:8" ht="15" customHeight="1">
      <c r="A10" s="677"/>
      <c r="B10" s="747"/>
      <c r="C10" s="748"/>
      <c r="D10" s="749"/>
      <c r="E10" s="749"/>
      <c r="F10" s="780"/>
      <c r="G10" s="429"/>
      <c r="H10" s="445"/>
    </row>
    <row r="11" spans="1:8" ht="15" customHeight="1">
      <c r="A11" s="677"/>
      <c r="B11" s="751"/>
      <c r="C11" s="752"/>
      <c r="D11" s="752"/>
      <c r="E11" s="752"/>
      <c r="F11" s="440" t="s">
        <v>49</v>
      </c>
      <c r="G11" s="753"/>
      <c r="H11" s="431">
        <f>SUM(H6:H10)</f>
        <v>188510</v>
      </c>
    </row>
    <row r="12" spans="1:8" ht="15" customHeight="1">
      <c r="A12" s="677"/>
      <c r="B12" s="754" t="s">
        <v>13</v>
      </c>
      <c r="C12" s="755" t="s">
        <v>14</v>
      </c>
      <c r="D12" s="756"/>
      <c r="E12" s="756"/>
      <c r="F12" s="756"/>
      <c r="G12" s="756"/>
      <c r="H12" s="279"/>
    </row>
    <row r="13" spans="1:8" ht="15" customHeight="1">
      <c r="A13" s="677"/>
      <c r="B13" s="745"/>
      <c r="C13" s="744" t="s">
        <v>60</v>
      </c>
      <c r="D13" s="757"/>
      <c r="E13" s="743" t="s">
        <v>62</v>
      </c>
      <c r="F13" s="426">
        <v>384</v>
      </c>
      <c r="G13" s="281">
        <f>'BAHAN+UPAH'!$F$5</f>
        <v>1300</v>
      </c>
      <c r="H13" s="281">
        <f>G13*F13</f>
        <v>499200</v>
      </c>
    </row>
    <row r="14" spans="1:8" ht="15" customHeight="1">
      <c r="A14" s="677"/>
      <c r="B14" s="745"/>
      <c r="C14" s="744" t="s">
        <v>63</v>
      </c>
      <c r="D14" s="757"/>
      <c r="E14" s="743" t="s">
        <v>62</v>
      </c>
      <c r="F14" s="426">
        <v>692</v>
      </c>
      <c r="G14" s="281">
        <f>'BAHAN+UPAH'!$F$10</f>
        <v>125</v>
      </c>
      <c r="H14" s="281">
        <f>G14*F14</f>
        <v>86500</v>
      </c>
    </row>
    <row r="15" spans="1:8" ht="15" customHeight="1">
      <c r="A15" s="677"/>
      <c r="B15" s="745"/>
      <c r="C15" s="744" t="s">
        <v>64</v>
      </c>
      <c r="D15" s="757"/>
      <c r="E15" s="743" t="s">
        <v>62</v>
      </c>
      <c r="F15" s="426">
        <v>1039</v>
      </c>
      <c r="G15" s="281">
        <f>'BAHAN+UPAH'!$F$11</f>
        <v>142.36111111111111</v>
      </c>
      <c r="H15" s="281">
        <f>G15*F15</f>
        <v>147913.19444444444</v>
      </c>
    </row>
    <row r="16" spans="1:8" ht="15" customHeight="1">
      <c r="A16" s="677"/>
      <c r="B16" s="745"/>
      <c r="C16" s="744" t="s">
        <v>65</v>
      </c>
      <c r="D16" s="757"/>
      <c r="E16" s="743" t="s">
        <v>66</v>
      </c>
      <c r="F16" s="791">
        <v>215</v>
      </c>
      <c r="G16" s="281">
        <f>'BAHAN+UPAH'!$F$12</f>
        <v>100</v>
      </c>
      <c r="H16" s="281">
        <f>G16*F16</f>
        <v>21500</v>
      </c>
    </row>
    <row r="17" spans="1:8" ht="15" customHeight="1">
      <c r="A17" s="677"/>
      <c r="B17" s="747"/>
      <c r="C17" s="760"/>
      <c r="D17" s="760"/>
      <c r="E17" s="760"/>
      <c r="F17" s="760"/>
      <c r="G17" s="760"/>
      <c r="H17" s="445"/>
    </row>
    <row r="18" spans="1:8" ht="15" customHeight="1">
      <c r="A18" s="677"/>
      <c r="B18" s="751"/>
      <c r="C18" s="752"/>
      <c r="D18" s="752"/>
      <c r="E18" s="752"/>
      <c r="F18" s="441" t="s">
        <v>16</v>
      </c>
      <c r="G18" s="753"/>
      <c r="H18" s="431">
        <f>SUM(H12:H17)</f>
        <v>755113.1944444445</v>
      </c>
    </row>
    <row r="19" spans="1:8" ht="15" customHeight="1">
      <c r="A19" s="677"/>
      <c r="B19" s="754" t="s">
        <v>17</v>
      </c>
      <c r="C19" s="755" t="s">
        <v>18</v>
      </c>
      <c r="D19" s="756"/>
      <c r="E19" s="756"/>
      <c r="F19" s="756"/>
      <c r="G19" s="756"/>
      <c r="H19" s="279"/>
    </row>
    <row r="20" spans="1:8" ht="15" customHeight="1">
      <c r="A20" s="677"/>
      <c r="B20" s="745"/>
      <c r="C20" s="744"/>
      <c r="D20" s="757"/>
      <c r="E20" s="757"/>
      <c r="F20" s="757"/>
      <c r="G20" s="757"/>
      <c r="H20" s="281"/>
    </row>
    <row r="21" spans="1:8" ht="15" customHeight="1">
      <c r="A21" s="677"/>
      <c r="B21" s="747"/>
      <c r="C21" s="760"/>
      <c r="D21" s="760"/>
      <c r="E21" s="760"/>
      <c r="F21" s="760"/>
      <c r="G21" s="760"/>
      <c r="H21" s="445"/>
    </row>
    <row r="22" spans="1:8" ht="15" customHeight="1">
      <c r="A22" s="677"/>
      <c r="B22" s="751"/>
      <c r="C22" s="752"/>
      <c r="D22" s="752"/>
      <c r="E22" s="752"/>
      <c r="F22" s="441" t="s">
        <v>19</v>
      </c>
      <c r="G22" s="753"/>
      <c r="H22" s="432">
        <f>SUM(H19:H21)</f>
        <v>0</v>
      </c>
    </row>
    <row r="23" spans="1:8" ht="15" customHeight="1">
      <c r="A23" s="677"/>
      <c r="B23" s="761"/>
      <c r="C23" s="762"/>
      <c r="D23" s="752"/>
      <c r="E23" s="752"/>
      <c r="F23" s="752"/>
      <c r="G23" s="752"/>
      <c r="H23" s="446"/>
    </row>
    <row r="24" spans="1:8" s="677" customFormat="1" ht="15" customHeight="1">
      <c r="A24" s="728"/>
      <c r="B24" s="684" t="s">
        <v>20</v>
      </c>
      <c r="C24" s="910" t="s">
        <v>21</v>
      </c>
      <c r="D24" s="911"/>
      <c r="E24" s="911"/>
      <c r="F24" s="911"/>
      <c r="G24" s="912"/>
      <c r="H24" s="603">
        <f>H22+H18+H11</f>
        <v>943623.1944444445</v>
      </c>
    </row>
    <row r="25" spans="1:8" s="677" customFormat="1" ht="15" customHeight="1">
      <c r="A25" s="728"/>
      <c r="B25" s="684" t="s">
        <v>22</v>
      </c>
      <c r="C25" s="913" t="s">
        <v>993</v>
      </c>
      <c r="D25" s="914"/>
      <c r="E25" s="915"/>
      <c r="F25" s="729">
        <v>0.05</v>
      </c>
      <c r="G25" s="730" t="s">
        <v>44</v>
      </c>
      <c r="H25" s="603">
        <f>H24*F25</f>
        <v>47181.159722222226</v>
      </c>
    </row>
    <row r="26" spans="1:8" s="677" customFormat="1" ht="15" customHeight="1">
      <c r="A26" s="728"/>
      <c r="B26" s="684" t="s">
        <v>24</v>
      </c>
      <c r="C26" s="913" t="s">
        <v>339</v>
      </c>
      <c r="D26" s="914"/>
      <c r="E26" s="915"/>
      <c r="F26" s="729">
        <v>0.05</v>
      </c>
      <c r="G26" s="730" t="s">
        <v>44</v>
      </c>
      <c r="H26" s="603">
        <f>H24*F26</f>
        <v>47181.159722222226</v>
      </c>
    </row>
    <row r="27" spans="1:8" s="677" customFormat="1" ht="15" customHeight="1">
      <c r="A27" s="728"/>
      <c r="B27" s="684" t="s">
        <v>27</v>
      </c>
      <c r="C27" s="916" t="s">
        <v>45</v>
      </c>
      <c r="D27" s="917"/>
      <c r="E27" s="917"/>
      <c r="F27" s="917"/>
      <c r="G27" s="918"/>
      <c r="H27" s="731">
        <f>SUM(H24:H26)</f>
        <v>1037985.513888889</v>
      </c>
    </row>
    <row r="28" spans="1:8" ht="15" customHeight="1">
      <c r="A28" s="677"/>
    </row>
    <row r="29" spans="1:8" ht="15" customHeight="1">
      <c r="A29" s="739" t="s">
        <v>474</v>
      </c>
      <c r="C29" s="682" t="s">
        <v>462</v>
      </c>
    </row>
    <row r="30" spans="1:8" ht="31.5">
      <c r="B30" s="684" t="s">
        <v>0</v>
      </c>
      <c r="C30" s="684" t="s">
        <v>1</v>
      </c>
      <c r="D30" s="684" t="s">
        <v>2</v>
      </c>
      <c r="E30" s="684" t="s">
        <v>3</v>
      </c>
      <c r="F30" s="684" t="s">
        <v>4</v>
      </c>
      <c r="G30" s="685" t="s">
        <v>321</v>
      </c>
      <c r="H30" s="685" t="s">
        <v>322</v>
      </c>
    </row>
    <row r="31" spans="1:8" ht="15" customHeight="1">
      <c r="B31" s="740" t="s">
        <v>5</v>
      </c>
      <c r="C31" s="741" t="s">
        <v>6</v>
      </c>
      <c r="D31" s="742"/>
      <c r="E31" s="742"/>
      <c r="F31" s="742"/>
      <c r="G31" s="443"/>
      <c r="H31" s="742"/>
    </row>
    <row r="32" spans="1:8" ht="15" customHeight="1">
      <c r="B32" s="743"/>
      <c r="C32" s="744" t="s">
        <v>7</v>
      </c>
      <c r="D32" s="745" t="s">
        <v>8</v>
      </c>
      <c r="E32" s="745" t="s">
        <v>9</v>
      </c>
      <c r="F32" s="746">
        <v>7.0000000000000007E-2</v>
      </c>
      <c r="G32" s="281">
        <f>'BAHAN+UPAH'!$F$65</f>
        <v>85000</v>
      </c>
      <c r="H32" s="281">
        <f>G32*F32</f>
        <v>5950.0000000000009</v>
      </c>
    </row>
    <row r="33" spans="1:8" ht="15" customHeight="1">
      <c r="B33" s="743"/>
      <c r="C33" s="744" t="s">
        <v>68</v>
      </c>
      <c r="D33" s="745" t="s">
        <v>205</v>
      </c>
      <c r="E33" s="745" t="s">
        <v>9</v>
      </c>
      <c r="F33" s="746">
        <v>7.0000000000000007E-2</v>
      </c>
      <c r="G33" s="281">
        <f>+'BAHAN+UPAH'!$F$71</f>
        <v>120000</v>
      </c>
      <c r="H33" s="281">
        <f>G33*F33</f>
        <v>8400</v>
      </c>
    </row>
    <row r="34" spans="1:8" ht="15" customHeight="1">
      <c r="B34" s="743"/>
      <c r="C34" s="744" t="s">
        <v>30</v>
      </c>
      <c r="D34" s="745" t="s">
        <v>122</v>
      </c>
      <c r="E34" s="745" t="s">
        <v>9</v>
      </c>
      <c r="F34" s="746">
        <v>7.0000000000000001E-3</v>
      </c>
      <c r="G34" s="281">
        <f>+'BAHAN+UPAH'!$F$72</f>
        <v>130000</v>
      </c>
      <c r="H34" s="281">
        <f>G34*F34</f>
        <v>910</v>
      </c>
    </row>
    <row r="35" spans="1:8" ht="15" customHeight="1">
      <c r="B35" s="743"/>
      <c r="C35" s="744" t="s">
        <v>10</v>
      </c>
      <c r="D35" s="745" t="s">
        <v>25</v>
      </c>
      <c r="E35" s="745" t="s">
        <v>9</v>
      </c>
      <c r="F35" s="746">
        <v>4.0000000000000001E-3</v>
      </c>
      <c r="G35" s="281">
        <f>'BAHAN+UPAH'!$F$70</f>
        <v>140000</v>
      </c>
      <c r="H35" s="281">
        <f>G35*F35</f>
        <v>560</v>
      </c>
    </row>
    <row r="36" spans="1:8" ht="15" customHeight="1">
      <c r="B36" s="747"/>
      <c r="C36" s="748"/>
      <c r="D36" s="749"/>
      <c r="E36" s="749"/>
      <c r="F36" s="750"/>
      <c r="G36" s="438"/>
      <c r="H36" s="445"/>
    </row>
    <row r="37" spans="1:8" ht="15" customHeight="1">
      <c r="B37" s="751"/>
      <c r="C37" s="752"/>
      <c r="D37" s="752"/>
      <c r="E37" s="752"/>
      <c r="F37" s="440" t="s">
        <v>49</v>
      </c>
      <c r="G37" s="753"/>
      <c r="H37" s="431">
        <f>SUM(H32:H36)</f>
        <v>15820</v>
      </c>
    </row>
    <row r="38" spans="1:8" ht="15" customHeight="1">
      <c r="B38" s="754" t="s">
        <v>13</v>
      </c>
      <c r="C38" s="755" t="s">
        <v>14</v>
      </c>
      <c r="D38" s="756"/>
      <c r="E38" s="756"/>
      <c r="F38" s="756"/>
      <c r="G38" s="756"/>
      <c r="H38" s="279"/>
    </row>
    <row r="39" spans="1:8" ht="15" customHeight="1">
      <c r="B39" s="745"/>
      <c r="C39" s="744" t="s">
        <v>69</v>
      </c>
      <c r="D39" s="757"/>
      <c r="E39" s="743" t="s">
        <v>62</v>
      </c>
      <c r="F39" s="426">
        <v>10.5</v>
      </c>
      <c r="G39" s="281">
        <f>'BAHAN+UPAH'!$F$34</f>
        <v>11800</v>
      </c>
      <c r="H39" s="281">
        <f>G39*F39</f>
        <v>123900</v>
      </c>
    </row>
    <row r="40" spans="1:8" ht="15" customHeight="1">
      <c r="B40" s="745"/>
      <c r="C40" s="744" t="s">
        <v>70</v>
      </c>
      <c r="D40" s="757"/>
      <c r="E40" s="743" t="s">
        <v>62</v>
      </c>
      <c r="F40" s="426">
        <v>0.15</v>
      </c>
      <c r="G40" s="281">
        <f>'BAHAN+UPAH'!$F$35</f>
        <v>21780</v>
      </c>
      <c r="H40" s="281">
        <f>G40*F40</f>
        <v>3267</v>
      </c>
    </row>
    <row r="41" spans="1:8" ht="15" customHeight="1">
      <c r="B41" s="747"/>
      <c r="C41" s="760"/>
      <c r="D41" s="760"/>
      <c r="E41" s="760"/>
      <c r="F41" s="760"/>
      <c r="G41" s="760"/>
      <c r="H41" s="445"/>
    </row>
    <row r="42" spans="1:8" ht="15" customHeight="1">
      <c r="B42" s="751"/>
      <c r="C42" s="752"/>
      <c r="D42" s="752"/>
      <c r="E42" s="752"/>
      <c r="F42" s="441" t="s">
        <v>16</v>
      </c>
      <c r="G42" s="753"/>
      <c r="H42" s="431">
        <f>SUM(H38:H41)</f>
        <v>127167</v>
      </c>
    </row>
    <row r="43" spans="1:8" ht="15" customHeight="1">
      <c r="B43" s="754" t="s">
        <v>17</v>
      </c>
      <c r="C43" s="755" t="s">
        <v>18</v>
      </c>
      <c r="D43" s="756"/>
      <c r="E43" s="756"/>
      <c r="F43" s="756"/>
      <c r="G43" s="756"/>
      <c r="H43" s="279"/>
    </row>
    <row r="44" spans="1:8" ht="15" customHeight="1">
      <c r="B44" s="745"/>
      <c r="C44" s="744"/>
      <c r="D44" s="757"/>
      <c r="E44" s="757"/>
      <c r="F44" s="757"/>
      <c r="G44" s="757"/>
      <c r="H44" s="281"/>
    </row>
    <row r="45" spans="1:8" ht="15" customHeight="1">
      <c r="B45" s="747"/>
      <c r="C45" s="760"/>
      <c r="D45" s="760"/>
      <c r="E45" s="760"/>
      <c r="F45" s="760"/>
      <c r="G45" s="760"/>
      <c r="H45" s="445"/>
    </row>
    <row r="46" spans="1:8" ht="15" customHeight="1">
      <c r="B46" s="751"/>
      <c r="C46" s="752"/>
      <c r="D46" s="752"/>
      <c r="E46" s="752"/>
      <c r="F46" s="441" t="s">
        <v>19</v>
      </c>
      <c r="G46" s="753"/>
      <c r="H46" s="432">
        <f>SUM(H43:H45)</f>
        <v>0</v>
      </c>
    </row>
    <row r="47" spans="1:8" ht="15" customHeight="1">
      <c r="B47" s="761"/>
      <c r="C47" s="782"/>
      <c r="D47" s="783"/>
      <c r="E47" s="783"/>
      <c r="F47" s="783"/>
      <c r="G47" s="752"/>
      <c r="H47" s="446"/>
    </row>
    <row r="48" spans="1:8" s="677" customFormat="1" ht="15" customHeight="1">
      <c r="A48" s="728"/>
      <c r="B48" s="684" t="s">
        <v>20</v>
      </c>
      <c r="C48" s="910" t="s">
        <v>21</v>
      </c>
      <c r="D48" s="911"/>
      <c r="E48" s="911"/>
      <c r="F48" s="911"/>
      <c r="G48" s="912"/>
      <c r="H48" s="603">
        <f>H46+H42+H37</f>
        <v>142987</v>
      </c>
    </row>
    <row r="49" spans="1:8" s="677" customFormat="1" ht="15" customHeight="1">
      <c r="A49" s="728"/>
      <c r="B49" s="684" t="s">
        <v>22</v>
      </c>
      <c r="C49" s="913" t="s">
        <v>993</v>
      </c>
      <c r="D49" s="914"/>
      <c r="E49" s="915"/>
      <c r="F49" s="729">
        <v>0.05</v>
      </c>
      <c r="G49" s="730" t="s">
        <v>44</v>
      </c>
      <c r="H49" s="603">
        <f>H48*F49</f>
        <v>7149.35</v>
      </c>
    </row>
    <row r="50" spans="1:8" s="677" customFormat="1" ht="15" customHeight="1">
      <c r="A50" s="728"/>
      <c r="B50" s="684" t="s">
        <v>24</v>
      </c>
      <c r="C50" s="913" t="s">
        <v>339</v>
      </c>
      <c r="D50" s="914"/>
      <c r="E50" s="915"/>
      <c r="F50" s="729">
        <v>0.05</v>
      </c>
      <c r="G50" s="730" t="s">
        <v>44</v>
      </c>
      <c r="H50" s="603">
        <f>H48*F50</f>
        <v>7149.35</v>
      </c>
    </row>
    <row r="51" spans="1:8" s="677" customFormat="1" ht="15" customHeight="1">
      <c r="A51" s="728"/>
      <c r="B51" s="684" t="s">
        <v>27</v>
      </c>
      <c r="C51" s="916" t="s">
        <v>45</v>
      </c>
      <c r="D51" s="917"/>
      <c r="E51" s="917"/>
      <c r="F51" s="917"/>
      <c r="G51" s="918"/>
      <c r="H51" s="731">
        <f>SUM(H48:H50)</f>
        <v>157285.70000000001</v>
      </c>
    </row>
    <row r="52" spans="1:8" ht="15" customHeight="1">
      <c r="B52" s="684" t="s">
        <v>994</v>
      </c>
      <c r="C52" s="916" t="s">
        <v>71</v>
      </c>
      <c r="D52" s="917"/>
      <c r="E52" s="917"/>
      <c r="F52" s="917"/>
      <c r="G52" s="918"/>
      <c r="H52" s="431">
        <f>H51/10</f>
        <v>15728.570000000002</v>
      </c>
    </row>
    <row r="53" spans="1:8" ht="15" customHeight="1"/>
    <row r="54" spans="1:8" ht="15" customHeight="1">
      <c r="A54" s="776" t="s">
        <v>983</v>
      </c>
      <c r="C54" s="682" t="s">
        <v>978</v>
      </c>
    </row>
    <row r="55" spans="1:8" ht="31.5">
      <c r="A55" s="677"/>
      <c r="B55" s="684" t="s">
        <v>0</v>
      </c>
      <c r="C55" s="684" t="s">
        <v>1</v>
      </c>
      <c r="D55" s="684" t="s">
        <v>2</v>
      </c>
      <c r="E55" s="684" t="s">
        <v>3</v>
      </c>
      <c r="F55" s="684" t="s">
        <v>4</v>
      </c>
      <c r="G55" s="685" t="s">
        <v>321</v>
      </c>
      <c r="H55" s="685" t="s">
        <v>322</v>
      </c>
    </row>
    <row r="56" spans="1:8" ht="15" customHeight="1">
      <c r="A56" s="677"/>
      <c r="B56" s="740" t="s">
        <v>5</v>
      </c>
      <c r="C56" s="741" t="s">
        <v>6</v>
      </c>
      <c r="D56" s="742"/>
      <c r="E56" s="742"/>
      <c r="F56" s="742"/>
      <c r="G56" s="742"/>
      <c r="H56" s="742"/>
    </row>
    <row r="57" spans="1:8" ht="15" customHeight="1">
      <c r="A57" s="677"/>
      <c r="B57" s="743"/>
      <c r="C57" s="744" t="s">
        <v>7</v>
      </c>
      <c r="D57" s="745" t="s">
        <v>8</v>
      </c>
      <c r="E57" s="745" t="s">
        <v>9</v>
      </c>
      <c r="F57" s="777">
        <v>2.5000000000000001E-2</v>
      </c>
      <c r="G57" s="281">
        <f>'BAHAN+UPAH'!$F$65</f>
        <v>85000</v>
      </c>
      <c r="H57" s="281">
        <f>G57*F57</f>
        <v>2125</v>
      </c>
    </row>
    <row r="58" spans="1:8" ht="15" customHeight="1">
      <c r="A58" s="677"/>
      <c r="B58" s="743"/>
      <c r="C58" s="744" t="s">
        <v>68</v>
      </c>
      <c r="D58" s="745" t="s">
        <v>205</v>
      </c>
      <c r="E58" s="745" t="s">
        <v>9</v>
      </c>
      <c r="F58" s="777">
        <v>2.5000000000000001E-2</v>
      </c>
      <c r="G58" s="281">
        <f>'BAHAN+UPAH'!$F$71</f>
        <v>120000</v>
      </c>
      <c r="H58" s="281">
        <f>G58*F58</f>
        <v>3000</v>
      </c>
    </row>
    <row r="59" spans="1:8" ht="15" customHeight="1">
      <c r="A59" s="677"/>
      <c r="B59" s="743"/>
      <c r="C59" s="744" t="s">
        <v>30</v>
      </c>
      <c r="D59" s="745" t="s">
        <v>122</v>
      </c>
      <c r="E59" s="745" t="s">
        <v>9</v>
      </c>
      <c r="F59" s="777">
        <v>2.5000000000000001E-2</v>
      </c>
      <c r="G59" s="281">
        <f>'BAHAN+UPAH'!$F$72</f>
        <v>130000</v>
      </c>
      <c r="H59" s="281">
        <f t="shared" ref="H59:H60" si="0">G59*F59</f>
        <v>3250</v>
      </c>
    </row>
    <row r="60" spans="1:8" ht="15" customHeight="1">
      <c r="A60" s="677"/>
      <c r="B60" s="743"/>
      <c r="C60" s="744" t="s">
        <v>10</v>
      </c>
      <c r="D60" s="745" t="s">
        <v>25</v>
      </c>
      <c r="E60" s="745" t="s">
        <v>9</v>
      </c>
      <c r="F60" s="777">
        <v>1E-3</v>
      </c>
      <c r="G60" s="281">
        <f>'BAHAN+UPAH'!$F$70</f>
        <v>140000</v>
      </c>
      <c r="H60" s="281">
        <f t="shared" si="0"/>
        <v>140</v>
      </c>
    </row>
    <row r="61" spans="1:8" ht="15" customHeight="1">
      <c r="A61" s="677"/>
      <c r="B61" s="747"/>
      <c r="C61" s="748"/>
      <c r="D61" s="749"/>
      <c r="E61" s="749"/>
      <c r="F61" s="780"/>
      <c r="G61" s="444"/>
      <c r="H61" s="445"/>
    </row>
    <row r="62" spans="1:8" ht="15" customHeight="1">
      <c r="A62" s="677"/>
      <c r="B62" s="751"/>
      <c r="C62" s="752"/>
      <c r="D62" s="752"/>
      <c r="E62" s="752"/>
      <c r="F62" s="440" t="s">
        <v>49</v>
      </c>
      <c r="G62" s="753"/>
      <c r="H62" s="431">
        <f>SUM(H57:H61)</f>
        <v>8515</v>
      </c>
    </row>
    <row r="63" spans="1:8" ht="15" customHeight="1">
      <c r="A63" s="677"/>
      <c r="B63" s="754" t="s">
        <v>13</v>
      </c>
      <c r="C63" s="755" t="s">
        <v>14</v>
      </c>
      <c r="D63" s="756"/>
      <c r="E63" s="756"/>
      <c r="F63" s="756"/>
      <c r="G63" s="756"/>
      <c r="H63" s="279"/>
    </row>
    <row r="64" spans="1:8" ht="15" customHeight="1">
      <c r="A64" s="677"/>
      <c r="B64" s="745"/>
      <c r="C64" s="744" t="s">
        <v>540</v>
      </c>
      <c r="D64" s="757"/>
      <c r="E64" s="743" t="s">
        <v>62</v>
      </c>
      <c r="F64" s="426">
        <v>10.199999999999999</v>
      </c>
      <c r="G64" s="281">
        <f>'BAHAN+UPAH'!F36</f>
        <v>11500</v>
      </c>
      <c r="H64" s="281">
        <f t="shared" ref="H64:H65" si="1">G64*F64</f>
        <v>117299.99999999999</v>
      </c>
    </row>
    <row r="65" spans="1:8" ht="15" customHeight="1">
      <c r="A65" s="677"/>
      <c r="B65" s="745"/>
      <c r="C65" s="744" t="s">
        <v>70</v>
      </c>
      <c r="D65" s="757"/>
      <c r="E65" s="743" t="s">
        <v>62</v>
      </c>
      <c r="F65" s="426">
        <v>0.05</v>
      </c>
      <c r="G65" s="281">
        <f>'BAHAN+UPAH'!$F$35</f>
        <v>21780</v>
      </c>
      <c r="H65" s="281">
        <f t="shared" si="1"/>
        <v>1089</v>
      </c>
    </row>
    <row r="66" spans="1:8" ht="15" customHeight="1">
      <c r="A66" s="677"/>
      <c r="B66" s="747"/>
      <c r="C66" s="760"/>
      <c r="D66" s="760"/>
      <c r="E66" s="760"/>
      <c r="F66" s="760"/>
      <c r="G66" s="760"/>
      <c r="H66" s="445"/>
    </row>
    <row r="67" spans="1:8" ht="15" customHeight="1">
      <c r="A67" s="677"/>
      <c r="B67" s="751"/>
      <c r="C67" s="752"/>
      <c r="D67" s="752"/>
      <c r="E67" s="752"/>
      <c r="F67" s="441" t="s">
        <v>16</v>
      </c>
      <c r="G67" s="753"/>
      <c r="H67" s="431">
        <f>SUM(H63:H66)</f>
        <v>118388.99999999999</v>
      </c>
    </row>
    <row r="68" spans="1:8" ht="15" customHeight="1">
      <c r="A68" s="677"/>
      <c r="B68" s="754" t="s">
        <v>17</v>
      </c>
      <c r="C68" s="755" t="s">
        <v>18</v>
      </c>
      <c r="D68" s="756"/>
      <c r="E68" s="756"/>
      <c r="F68" s="756"/>
      <c r="G68" s="756"/>
      <c r="H68" s="279"/>
    </row>
    <row r="69" spans="1:8" ht="15" customHeight="1">
      <c r="A69" s="677"/>
      <c r="B69" s="745"/>
      <c r="C69" s="744"/>
      <c r="D69" s="757"/>
      <c r="E69" s="757"/>
      <c r="F69" s="757"/>
      <c r="G69" s="757"/>
      <c r="H69" s="281"/>
    </row>
    <row r="70" spans="1:8" ht="15" customHeight="1">
      <c r="A70" s="677"/>
      <c r="B70" s="747"/>
      <c r="C70" s="760"/>
      <c r="D70" s="760"/>
      <c r="E70" s="760"/>
      <c r="F70" s="760"/>
      <c r="G70" s="760"/>
      <c r="H70" s="445"/>
    </row>
    <row r="71" spans="1:8" ht="15" customHeight="1">
      <c r="A71" s="677"/>
      <c r="B71" s="751"/>
      <c r="C71" s="752"/>
      <c r="D71" s="752"/>
      <c r="E71" s="752"/>
      <c r="F71" s="441" t="s">
        <v>19</v>
      </c>
      <c r="G71" s="753"/>
      <c r="H71" s="432">
        <f>SUM(H68:H70)</f>
        <v>0</v>
      </c>
    </row>
    <row r="72" spans="1:8" ht="15" customHeight="1">
      <c r="A72" s="677"/>
      <c r="B72" s="761"/>
      <c r="C72" s="762"/>
      <c r="D72" s="752"/>
      <c r="E72" s="752"/>
      <c r="F72" s="752"/>
      <c r="G72" s="752"/>
      <c r="H72" s="446"/>
    </row>
    <row r="73" spans="1:8" s="677" customFormat="1" ht="15" customHeight="1">
      <c r="A73" s="728"/>
      <c r="B73" s="684" t="s">
        <v>20</v>
      </c>
      <c r="C73" s="910" t="s">
        <v>21</v>
      </c>
      <c r="D73" s="911"/>
      <c r="E73" s="911"/>
      <c r="F73" s="911"/>
      <c r="G73" s="912"/>
      <c r="H73" s="603">
        <f>H71+H67+H62</f>
        <v>126903.99999999999</v>
      </c>
    </row>
    <row r="74" spans="1:8" s="677" customFormat="1" ht="15" customHeight="1">
      <c r="A74" s="728"/>
      <c r="B74" s="684" t="s">
        <v>22</v>
      </c>
      <c r="C74" s="913" t="s">
        <v>993</v>
      </c>
      <c r="D74" s="914"/>
      <c r="E74" s="915"/>
      <c r="F74" s="729">
        <v>0.05</v>
      </c>
      <c r="G74" s="730" t="s">
        <v>44</v>
      </c>
      <c r="H74" s="603">
        <f>H73*F74</f>
        <v>6345.2</v>
      </c>
    </row>
    <row r="75" spans="1:8" s="677" customFormat="1" ht="15" customHeight="1">
      <c r="A75" s="728"/>
      <c r="B75" s="684" t="s">
        <v>24</v>
      </c>
      <c r="C75" s="913" t="s">
        <v>339</v>
      </c>
      <c r="D75" s="914"/>
      <c r="E75" s="915"/>
      <c r="F75" s="729">
        <v>0.05</v>
      </c>
      <c r="G75" s="730" t="s">
        <v>44</v>
      </c>
      <c r="H75" s="603">
        <f>H73*F75</f>
        <v>6345.2</v>
      </c>
    </row>
    <row r="76" spans="1:8" s="677" customFormat="1" ht="15" customHeight="1">
      <c r="A76" s="728"/>
      <c r="B76" s="684" t="s">
        <v>27</v>
      </c>
      <c r="C76" s="916" t="s">
        <v>45</v>
      </c>
      <c r="D76" s="917"/>
      <c r="E76" s="917"/>
      <c r="F76" s="917"/>
      <c r="G76" s="918"/>
      <c r="H76" s="731">
        <f>SUM(H73:H75)</f>
        <v>139594.4</v>
      </c>
    </row>
    <row r="77" spans="1:8" ht="15" customHeight="1">
      <c r="B77" s="684" t="s">
        <v>994</v>
      </c>
      <c r="C77" s="916" t="s">
        <v>71</v>
      </c>
      <c r="D77" s="917"/>
      <c r="E77" s="917"/>
      <c r="F77" s="917"/>
      <c r="G77" s="918"/>
      <c r="H77" s="431">
        <f>H76/10</f>
        <v>13959.439999999999</v>
      </c>
    </row>
    <row r="78" spans="1:8" ht="15" customHeight="1">
      <c r="A78" s="677"/>
      <c r="B78" s="792"/>
      <c r="C78" s="793"/>
      <c r="D78" s="793"/>
      <c r="E78" s="793"/>
      <c r="F78" s="793"/>
      <c r="G78" s="793"/>
      <c r="H78" s="423"/>
    </row>
    <row r="79" spans="1:8" ht="15" customHeight="1">
      <c r="A79" s="739" t="s">
        <v>473</v>
      </c>
      <c r="C79" s="682" t="s">
        <v>463</v>
      </c>
    </row>
    <row r="80" spans="1:8" ht="31.5">
      <c r="B80" s="684" t="s">
        <v>0</v>
      </c>
      <c r="C80" s="684" t="s">
        <v>1</v>
      </c>
      <c r="D80" s="684" t="s">
        <v>2</v>
      </c>
      <c r="E80" s="684" t="s">
        <v>3</v>
      </c>
      <c r="F80" s="684" t="s">
        <v>4</v>
      </c>
      <c r="G80" s="685" t="s">
        <v>321</v>
      </c>
      <c r="H80" s="685" t="s">
        <v>322</v>
      </c>
    </row>
    <row r="81" spans="2:8" ht="15" customHeight="1">
      <c r="B81" s="740" t="s">
        <v>5</v>
      </c>
      <c r="C81" s="741" t="s">
        <v>6</v>
      </c>
      <c r="D81" s="742"/>
      <c r="E81" s="742"/>
      <c r="F81" s="742"/>
      <c r="G81" s="742"/>
      <c r="H81" s="742"/>
    </row>
    <row r="82" spans="2:8" ht="15" customHeight="1">
      <c r="B82" s="743"/>
      <c r="C82" s="744" t="s">
        <v>7</v>
      </c>
      <c r="D82" s="745" t="s">
        <v>8</v>
      </c>
      <c r="E82" s="745" t="s">
        <v>9</v>
      </c>
      <c r="F82" s="746">
        <v>0.52</v>
      </c>
      <c r="G82" s="281">
        <f>'BAHAN+UPAH'!$F$65</f>
        <v>85000</v>
      </c>
      <c r="H82" s="281">
        <f>G82*F82</f>
        <v>44200</v>
      </c>
    </row>
    <row r="83" spans="2:8" ht="15" customHeight="1">
      <c r="B83" s="743"/>
      <c r="C83" s="744" t="s">
        <v>28</v>
      </c>
      <c r="D83" s="745" t="s">
        <v>11</v>
      </c>
      <c r="E83" s="745" t="s">
        <v>9</v>
      </c>
      <c r="F83" s="746">
        <v>0.26</v>
      </c>
      <c r="G83" s="281">
        <f>'BAHAN+UPAH'!$F$68</f>
        <v>120000</v>
      </c>
      <c r="H83" s="281">
        <f>G83*F83</f>
        <v>31200</v>
      </c>
    </row>
    <row r="84" spans="2:8" ht="15" customHeight="1">
      <c r="B84" s="743"/>
      <c r="C84" s="744" t="s">
        <v>30</v>
      </c>
      <c r="D84" s="745" t="s">
        <v>72</v>
      </c>
      <c r="E84" s="745" t="s">
        <v>9</v>
      </c>
      <c r="F84" s="746">
        <v>2.5999999999999999E-2</v>
      </c>
      <c r="G84" s="281">
        <f>'BAHAN+UPAH'!$F$69</f>
        <v>130000</v>
      </c>
      <c r="H84" s="281">
        <f>G84*F84</f>
        <v>3380</v>
      </c>
    </row>
    <row r="85" spans="2:8" ht="15" customHeight="1">
      <c r="B85" s="743"/>
      <c r="C85" s="744" t="s">
        <v>10</v>
      </c>
      <c r="D85" s="745" t="s">
        <v>25</v>
      </c>
      <c r="E85" s="745" t="s">
        <v>9</v>
      </c>
      <c r="F85" s="746">
        <v>2.5999999999999999E-2</v>
      </c>
      <c r="G85" s="281">
        <f>'BAHAN+UPAH'!$F$70</f>
        <v>140000</v>
      </c>
      <c r="H85" s="281">
        <f>G85*F85</f>
        <v>3640</v>
      </c>
    </row>
    <row r="86" spans="2:8" ht="15" customHeight="1">
      <c r="B86" s="747"/>
      <c r="C86" s="748"/>
      <c r="D86" s="749"/>
      <c r="E86" s="749"/>
      <c r="F86" s="750"/>
      <c r="G86" s="438"/>
      <c r="H86" s="445"/>
    </row>
    <row r="87" spans="2:8" ht="15" customHeight="1">
      <c r="B87" s="751"/>
      <c r="C87" s="752"/>
      <c r="D87" s="752"/>
      <c r="E87" s="752"/>
      <c r="F87" s="440" t="s">
        <v>49</v>
      </c>
      <c r="G87" s="753"/>
      <c r="H87" s="431">
        <f>SUM(H82:H86)</f>
        <v>82420</v>
      </c>
    </row>
    <row r="88" spans="2:8" ht="15" customHeight="1">
      <c r="B88" s="754" t="s">
        <v>13</v>
      </c>
      <c r="C88" s="755" t="s">
        <v>14</v>
      </c>
      <c r="D88" s="756"/>
      <c r="E88" s="756"/>
      <c r="F88" s="756"/>
      <c r="G88" s="756"/>
      <c r="H88" s="279"/>
    </row>
    <row r="89" spans="2:8" ht="15" customHeight="1">
      <c r="B89" s="745"/>
      <c r="C89" s="744" t="s">
        <v>73</v>
      </c>
      <c r="D89" s="757"/>
      <c r="E89" s="743" t="s">
        <v>47</v>
      </c>
      <c r="F89" s="427">
        <v>4.4999999999999998E-2</v>
      </c>
      <c r="G89" s="281">
        <f>'BAHAN+UPAH'!$F$29</f>
        <v>2340000</v>
      </c>
      <c r="H89" s="281">
        <f>G89*F89</f>
        <v>105300</v>
      </c>
    </row>
    <row r="90" spans="2:8" ht="15" customHeight="1">
      <c r="B90" s="745"/>
      <c r="C90" s="744" t="s">
        <v>74</v>
      </c>
      <c r="D90" s="757"/>
      <c r="E90" s="743" t="s">
        <v>62</v>
      </c>
      <c r="F90" s="427">
        <v>0.3</v>
      </c>
      <c r="G90" s="281">
        <f>'BAHAN+UPAH'!$F$39</f>
        <v>20000</v>
      </c>
      <c r="H90" s="281">
        <f>G90*F90</f>
        <v>6000</v>
      </c>
    </row>
    <row r="91" spans="2:8" ht="15" customHeight="1">
      <c r="B91" s="745"/>
      <c r="C91" s="744" t="s">
        <v>75</v>
      </c>
      <c r="D91" s="757"/>
      <c r="E91" s="743" t="s">
        <v>66</v>
      </c>
      <c r="F91" s="427">
        <v>0.1</v>
      </c>
      <c r="G91" s="281">
        <f>'BAHAN+UPAH'!$F$31</f>
        <v>78000</v>
      </c>
      <c r="H91" s="281">
        <f>G91*F91</f>
        <v>7800</v>
      </c>
    </row>
    <row r="92" spans="2:8" ht="15" customHeight="1">
      <c r="B92" s="747"/>
      <c r="C92" s="760"/>
      <c r="D92" s="760"/>
      <c r="E92" s="760"/>
      <c r="F92" s="760"/>
      <c r="G92" s="760"/>
      <c r="H92" s="445"/>
    </row>
    <row r="93" spans="2:8" ht="15" customHeight="1">
      <c r="B93" s="751"/>
      <c r="C93" s="752"/>
      <c r="D93" s="752"/>
      <c r="E93" s="752"/>
      <c r="F93" s="441" t="s">
        <v>16</v>
      </c>
      <c r="G93" s="753"/>
      <c r="H93" s="431">
        <f>SUM(H88:H92)</f>
        <v>119100</v>
      </c>
    </row>
    <row r="94" spans="2:8" ht="15" customHeight="1">
      <c r="B94" s="754" t="s">
        <v>17</v>
      </c>
      <c r="C94" s="755" t="s">
        <v>18</v>
      </c>
      <c r="D94" s="756"/>
      <c r="E94" s="756"/>
      <c r="F94" s="756"/>
      <c r="G94" s="756"/>
      <c r="H94" s="279"/>
    </row>
    <row r="95" spans="2:8" ht="15" customHeight="1">
      <c r="B95" s="745"/>
      <c r="C95" s="744"/>
      <c r="D95" s="757"/>
      <c r="E95" s="757"/>
      <c r="F95" s="757"/>
      <c r="G95" s="757"/>
      <c r="H95" s="281"/>
    </row>
    <row r="96" spans="2:8" ht="15" customHeight="1">
      <c r="B96" s="747"/>
      <c r="C96" s="760"/>
      <c r="D96" s="760"/>
      <c r="E96" s="760"/>
      <c r="F96" s="760"/>
      <c r="G96" s="760"/>
      <c r="H96" s="445"/>
    </row>
    <row r="97" spans="1:8" ht="15" customHeight="1">
      <c r="B97" s="751"/>
      <c r="C97" s="752"/>
      <c r="D97" s="752"/>
      <c r="E97" s="752"/>
      <c r="F97" s="441" t="s">
        <v>19</v>
      </c>
      <c r="G97" s="753"/>
      <c r="H97" s="432">
        <f>SUM(H94:H96)</f>
        <v>0</v>
      </c>
    </row>
    <row r="98" spans="1:8" ht="15" customHeight="1">
      <c r="B98" s="761"/>
      <c r="C98" s="782"/>
      <c r="D98" s="783"/>
      <c r="E98" s="783"/>
      <c r="F98" s="783"/>
      <c r="G98" s="783"/>
      <c r="H98" s="446"/>
    </row>
    <row r="99" spans="1:8" s="677" customFormat="1" ht="15" customHeight="1">
      <c r="A99" s="728"/>
      <c r="B99" s="684" t="s">
        <v>20</v>
      </c>
      <c r="C99" s="910" t="s">
        <v>21</v>
      </c>
      <c r="D99" s="911"/>
      <c r="E99" s="911"/>
      <c r="F99" s="911"/>
      <c r="G99" s="912"/>
      <c r="H99" s="603">
        <f>H97+H93+H87</f>
        <v>201520</v>
      </c>
    </row>
    <row r="100" spans="1:8" s="677" customFormat="1" ht="15" customHeight="1">
      <c r="A100" s="728"/>
      <c r="B100" s="684" t="s">
        <v>22</v>
      </c>
      <c r="C100" s="913" t="s">
        <v>993</v>
      </c>
      <c r="D100" s="914"/>
      <c r="E100" s="915"/>
      <c r="F100" s="729">
        <v>0.05</v>
      </c>
      <c r="G100" s="730" t="s">
        <v>44</v>
      </c>
      <c r="H100" s="603">
        <f>H99*F100</f>
        <v>10076</v>
      </c>
    </row>
    <row r="101" spans="1:8" s="677" customFormat="1" ht="15" customHeight="1">
      <c r="A101" s="728"/>
      <c r="B101" s="684" t="s">
        <v>24</v>
      </c>
      <c r="C101" s="913" t="s">
        <v>339</v>
      </c>
      <c r="D101" s="914"/>
      <c r="E101" s="915"/>
      <c r="F101" s="729">
        <v>0.05</v>
      </c>
      <c r="G101" s="730" t="s">
        <v>44</v>
      </c>
      <c r="H101" s="603">
        <f>H99*F101</f>
        <v>10076</v>
      </c>
    </row>
    <row r="102" spans="1:8" s="677" customFormat="1" ht="15" customHeight="1">
      <c r="A102" s="728"/>
      <c r="B102" s="684" t="s">
        <v>27</v>
      </c>
      <c r="C102" s="916" t="s">
        <v>45</v>
      </c>
      <c r="D102" s="917"/>
      <c r="E102" s="917"/>
      <c r="F102" s="917"/>
      <c r="G102" s="918"/>
      <c r="H102" s="731">
        <f>SUM(H99:H101)</f>
        <v>221672</v>
      </c>
    </row>
    <row r="103" spans="1:8" ht="15" customHeight="1"/>
    <row r="104" spans="1:8" ht="15" customHeight="1">
      <c r="A104" s="739" t="s">
        <v>472</v>
      </c>
      <c r="C104" s="682" t="s">
        <v>464</v>
      </c>
    </row>
    <row r="105" spans="1:8" ht="31.5">
      <c r="B105" s="684" t="s">
        <v>0</v>
      </c>
      <c r="C105" s="684" t="s">
        <v>1</v>
      </c>
      <c r="D105" s="684" t="s">
        <v>2</v>
      </c>
      <c r="E105" s="684" t="s">
        <v>3</v>
      </c>
      <c r="F105" s="684" t="s">
        <v>4</v>
      </c>
      <c r="G105" s="685" t="s">
        <v>321</v>
      </c>
      <c r="H105" s="685" t="s">
        <v>322</v>
      </c>
    </row>
    <row r="106" spans="1:8" ht="15" customHeight="1">
      <c r="B106" s="740" t="s">
        <v>5</v>
      </c>
      <c r="C106" s="741" t="s">
        <v>6</v>
      </c>
      <c r="D106" s="742"/>
      <c r="E106" s="742"/>
      <c r="F106" s="742"/>
      <c r="G106" s="742"/>
      <c r="H106" s="742"/>
    </row>
    <row r="107" spans="1:8" ht="15" customHeight="1">
      <c r="B107" s="743"/>
      <c r="C107" s="744" t="s">
        <v>7</v>
      </c>
      <c r="D107" s="745" t="s">
        <v>8</v>
      </c>
      <c r="E107" s="745" t="s">
        <v>9</v>
      </c>
      <c r="F107" s="746">
        <v>0.66</v>
      </c>
      <c r="G107" s="281">
        <f>'BAHAN+UPAH'!$F$65</f>
        <v>85000</v>
      </c>
      <c r="H107" s="281">
        <f>G107*F107</f>
        <v>56100</v>
      </c>
    </row>
    <row r="108" spans="1:8" ht="15" customHeight="1">
      <c r="B108" s="743"/>
      <c r="C108" s="744" t="s">
        <v>28</v>
      </c>
      <c r="D108" s="745" t="s">
        <v>11</v>
      </c>
      <c r="E108" s="745" t="s">
        <v>9</v>
      </c>
      <c r="F108" s="746">
        <v>0.33</v>
      </c>
      <c r="G108" s="281">
        <f>'BAHAN+UPAH'!$F$68</f>
        <v>120000</v>
      </c>
      <c r="H108" s="281">
        <f>G108*F108</f>
        <v>39600</v>
      </c>
    </row>
    <row r="109" spans="1:8" ht="15" customHeight="1">
      <c r="B109" s="743"/>
      <c r="C109" s="744" t="s">
        <v>30</v>
      </c>
      <c r="D109" s="745" t="s">
        <v>72</v>
      </c>
      <c r="E109" s="745" t="s">
        <v>9</v>
      </c>
      <c r="F109" s="746">
        <v>3.3000000000000002E-2</v>
      </c>
      <c r="G109" s="281">
        <f>'BAHAN+UPAH'!$F$69</f>
        <v>130000</v>
      </c>
      <c r="H109" s="281">
        <f>G109*F109</f>
        <v>4290</v>
      </c>
    </row>
    <row r="110" spans="1:8" ht="15" customHeight="1">
      <c r="B110" s="743"/>
      <c r="C110" s="744" t="s">
        <v>10</v>
      </c>
      <c r="D110" s="745" t="s">
        <v>25</v>
      </c>
      <c r="E110" s="745" t="s">
        <v>9</v>
      </c>
      <c r="F110" s="746">
        <v>3.3000000000000002E-2</v>
      </c>
      <c r="G110" s="281">
        <f>'BAHAN+UPAH'!$F$70</f>
        <v>140000</v>
      </c>
      <c r="H110" s="281">
        <f>G110*F110</f>
        <v>4620</v>
      </c>
    </row>
    <row r="111" spans="1:8" ht="15" customHeight="1">
      <c r="B111" s="747"/>
      <c r="C111" s="748"/>
      <c r="D111" s="749"/>
      <c r="E111" s="749"/>
      <c r="F111" s="750"/>
      <c r="G111" s="438"/>
      <c r="H111" s="445"/>
    </row>
    <row r="112" spans="1:8" ht="15" customHeight="1">
      <c r="B112" s="751"/>
      <c r="C112" s="752"/>
      <c r="D112" s="752"/>
      <c r="E112" s="752"/>
      <c r="F112" s="440" t="s">
        <v>49</v>
      </c>
      <c r="G112" s="753"/>
      <c r="H112" s="431">
        <f>SUM(H107:H111)</f>
        <v>104610</v>
      </c>
    </row>
    <row r="113" spans="1:8" ht="15" customHeight="1">
      <c r="B113" s="754" t="s">
        <v>13</v>
      </c>
      <c r="C113" s="755" t="s">
        <v>14</v>
      </c>
      <c r="D113" s="756"/>
      <c r="E113" s="756"/>
      <c r="F113" s="756"/>
      <c r="G113" s="756"/>
      <c r="H113" s="279"/>
    </row>
    <row r="114" spans="1:8" ht="15" customHeight="1">
      <c r="B114" s="745"/>
      <c r="C114" s="744" t="s">
        <v>73</v>
      </c>
      <c r="D114" s="757"/>
      <c r="E114" s="743" t="s">
        <v>47</v>
      </c>
      <c r="F114" s="427">
        <v>0.04</v>
      </c>
      <c r="G114" s="281">
        <f>'BAHAN+UPAH'!$F$29</f>
        <v>2340000</v>
      </c>
      <c r="H114" s="281">
        <f t="shared" ref="H114:H119" si="2">G114*F114</f>
        <v>93600</v>
      </c>
    </row>
    <row r="115" spans="1:8" ht="15" customHeight="1">
      <c r="B115" s="745"/>
      <c r="C115" s="744" t="s">
        <v>76</v>
      </c>
      <c r="D115" s="757"/>
      <c r="E115" s="743" t="s">
        <v>62</v>
      </c>
      <c r="F115" s="427">
        <v>0.4</v>
      </c>
      <c r="G115" s="281">
        <f>'BAHAN+UPAH'!$F$39</f>
        <v>20000</v>
      </c>
      <c r="H115" s="281">
        <f t="shared" si="2"/>
        <v>8000</v>
      </c>
    </row>
    <row r="116" spans="1:8" ht="15" customHeight="1">
      <c r="B116" s="745"/>
      <c r="C116" s="744" t="s">
        <v>75</v>
      </c>
      <c r="D116" s="757"/>
      <c r="E116" s="743" t="s">
        <v>66</v>
      </c>
      <c r="F116" s="427">
        <v>0.2</v>
      </c>
      <c r="G116" s="281">
        <f>'BAHAN+UPAH'!$F$31</f>
        <v>78000</v>
      </c>
      <c r="H116" s="281">
        <f t="shared" si="2"/>
        <v>15600</v>
      </c>
    </row>
    <row r="117" spans="1:8" ht="15" customHeight="1">
      <c r="B117" s="745"/>
      <c r="C117" s="744" t="s">
        <v>77</v>
      </c>
      <c r="D117" s="757"/>
      <c r="E117" s="743" t="s">
        <v>47</v>
      </c>
      <c r="F117" s="808">
        <v>1.4999999999999999E-2</v>
      </c>
      <c r="G117" s="281">
        <f>'BAHAN+UPAH'!$F$26</f>
        <v>6400000</v>
      </c>
      <c r="H117" s="281">
        <f t="shared" si="2"/>
        <v>96000</v>
      </c>
    </row>
    <row r="118" spans="1:8" ht="15" customHeight="1">
      <c r="B118" s="745"/>
      <c r="C118" s="744" t="s">
        <v>78</v>
      </c>
      <c r="D118" s="757"/>
      <c r="E118" s="743" t="s">
        <v>79</v>
      </c>
      <c r="F118" s="808">
        <v>0.35</v>
      </c>
      <c r="G118" s="281">
        <f>'BAHAN+UPAH'!$F$21</f>
        <v>111530</v>
      </c>
      <c r="H118" s="281">
        <f t="shared" si="2"/>
        <v>39035.5</v>
      </c>
    </row>
    <row r="119" spans="1:8" ht="15" customHeight="1">
      <c r="B119" s="745"/>
      <c r="C119" s="759" t="s">
        <v>206</v>
      </c>
      <c r="D119" s="757"/>
      <c r="E119" s="743" t="s">
        <v>80</v>
      </c>
      <c r="F119" s="808">
        <v>2</v>
      </c>
      <c r="G119" s="281">
        <f>'BAHAN+UPAH'!$F$32</f>
        <v>10660</v>
      </c>
      <c r="H119" s="281">
        <f t="shared" si="2"/>
        <v>21320</v>
      </c>
    </row>
    <row r="120" spans="1:8" ht="15" customHeight="1">
      <c r="B120" s="747"/>
      <c r="C120" s="760"/>
      <c r="D120" s="760"/>
      <c r="E120" s="760"/>
      <c r="F120" s="760"/>
      <c r="G120" s="760"/>
      <c r="H120" s="445"/>
    </row>
    <row r="121" spans="1:8" ht="15" customHeight="1">
      <c r="B121" s="751"/>
      <c r="C121" s="752"/>
      <c r="D121" s="752"/>
      <c r="E121" s="752"/>
      <c r="F121" s="441" t="s">
        <v>16</v>
      </c>
      <c r="G121" s="753"/>
      <c r="H121" s="431">
        <f>SUM(H113:H120)</f>
        <v>273555.5</v>
      </c>
    </row>
    <row r="122" spans="1:8" ht="15" customHeight="1">
      <c r="B122" s="754" t="s">
        <v>17</v>
      </c>
      <c r="C122" s="755" t="s">
        <v>18</v>
      </c>
      <c r="D122" s="756"/>
      <c r="E122" s="756"/>
      <c r="F122" s="756"/>
      <c r="G122" s="756"/>
      <c r="H122" s="279"/>
    </row>
    <row r="123" spans="1:8" ht="15" customHeight="1">
      <c r="B123" s="745"/>
      <c r="C123" s="744"/>
      <c r="D123" s="757"/>
      <c r="E123" s="757"/>
      <c r="F123" s="757"/>
      <c r="G123" s="757"/>
      <c r="H123" s="281"/>
    </row>
    <row r="124" spans="1:8" ht="15" customHeight="1">
      <c r="B124" s="747"/>
      <c r="C124" s="760"/>
      <c r="D124" s="760"/>
      <c r="E124" s="760"/>
      <c r="F124" s="760"/>
      <c r="G124" s="760"/>
      <c r="H124" s="445"/>
    </row>
    <row r="125" spans="1:8" ht="15" customHeight="1">
      <c r="B125" s="751"/>
      <c r="C125" s="752"/>
      <c r="D125" s="752"/>
      <c r="E125" s="752"/>
      <c r="F125" s="441" t="s">
        <v>19</v>
      </c>
      <c r="G125" s="753"/>
      <c r="H125" s="432">
        <f>SUM(H122:H124)</f>
        <v>0</v>
      </c>
    </row>
    <row r="126" spans="1:8" ht="15" customHeight="1">
      <c r="B126" s="761"/>
      <c r="C126" s="762"/>
      <c r="D126" s="752"/>
      <c r="E126" s="752"/>
      <c r="F126" s="752"/>
      <c r="G126" s="752"/>
      <c r="H126" s="446"/>
    </row>
    <row r="127" spans="1:8" s="677" customFormat="1" ht="15" customHeight="1">
      <c r="A127" s="728"/>
      <c r="B127" s="684" t="s">
        <v>20</v>
      </c>
      <c r="C127" s="910" t="s">
        <v>21</v>
      </c>
      <c r="D127" s="911"/>
      <c r="E127" s="911"/>
      <c r="F127" s="911"/>
      <c r="G127" s="912"/>
      <c r="H127" s="603">
        <f>H125+H121+H112</f>
        <v>378165.5</v>
      </c>
    </row>
    <row r="128" spans="1:8" s="677" customFormat="1" ht="15" customHeight="1">
      <c r="A128" s="728"/>
      <c r="B128" s="684" t="s">
        <v>22</v>
      </c>
      <c r="C128" s="913" t="s">
        <v>993</v>
      </c>
      <c r="D128" s="914"/>
      <c r="E128" s="915"/>
      <c r="F128" s="729">
        <v>0.05</v>
      </c>
      <c r="G128" s="730" t="s">
        <v>44</v>
      </c>
      <c r="H128" s="603">
        <f>H127*F128</f>
        <v>18908.275000000001</v>
      </c>
    </row>
    <row r="129" spans="1:8" s="677" customFormat="1" ht="15" customHeight="1">
      <c r="A129" s="728"/>
      <c r="B129" s="684" t="s">
        <v>24</v>
      </c>
      <c r="C129" s="913" t="s">
        <v>339</v>
      </c>
      <c r="D129" s="914"/>
      <c r="E129" s="915"/>
      <c r="F129" s="729">
        <v>0.05</v>
      </c>
      <c r="G129" s="730" t="s">
        <v>44</v>
      </c>
      <c r="H129" s="603">
        <f>H127*F129</f>
        <v>18908.275000000001</v>
      </c>
    </row>
    <row r="130" spans="1:8" s="677" customFormat="1" ht="15" customHeight="1">
      <c r="A130" s="728"/>
      <c r="B130" s="684" t="s">
        <v>27</v>
      </c>
      <c r="C130" s="916" t="s">
        <v>45</v>
      </c>
      <c r="D130" s="917"/>
      <c r="E130" s="917"/>
      <c r="F130" s="917"/>
      <c r="G130" s="918"/>
      <c r="H130" s="731">
        <f>SUM(H127:H129)</f>
        <v>415982.05000000005</v>
      </c>
    </row>
    <row r="131" spans="1:8" ht="15" customHeight="1"/>
    <row r="132" spans="1:8" ht="15" customHeight="1">
      <c r="A132" s="739" t="s">
        <v>471</v>
      </c>
      <c r="B132" s="806"/>
      <c r="C132" s="682" t="s">
        <v>465</v>
      </c>
    </row>
    <row r="133" spans="1:8" ht="31.5">
      <c r="B133" s="684" t="s">
        <v>0</v>
      </c>
      <c r="C133" s="684" t="s">
        <v>1</v>
      </c>
      <c r="D133" s="684" t="s">
        <v>2</v>
      </c>
      <c r="E133" s="684" t="s">
        <v>3</v>
      </c>
      <c r="F133" s="684" t="s">
        <v>4</v>
      </c>
      <c r="G133" s="685" t="s">
        <v>321</v>
      </c>
      <c r="H133" s="685" t="s">
        <v>322</v>
      </c>
    </row>
    <row r="134" spans="1:8" ht="15" customHeight="1">
      <c r="B134" s="740" t="s">
        <v>5</v>
      </c>
      <c r="C134" s="741" t="s">
        <v>6</v>
      </c>
      <c r="D134" s="742"/>
      <c r="E134" s="742"/>
      <c r="F134" s="742"/>
      <c r="G134" s="742"/>
      <c r="H134" s="742"/>
    </row>
    <row r="135" spans="1:8" ht="15" customHeight="1">
      <c r="B135" s="743"/>
      <c r="C135" s="744" t="s">
        <v>7</v>
      </c>
      <c r="D135" s="745" t="s">
        <v>8</v>
      </c>
      <c r="E135" s="745" t="s">
        <v>9</v>
      </c>
      <c r="F135" s="746">
        <v>0.66</v>
      </c>
      <c r="G135" s="281">
        <f>'BAHAN+UPAH'!$F$65</f>
        <v>85000</v>
      </c>
      <c r="H135" s="281">
        <f>G135*F135</f>
        <v>56100</v>
      </c>
    </row>
    <row r="136" spans="1:8" ht="15" customHeight="1">
      <c r="B136" s="743"/>
      <c r="C136" s="744" t="s">
        <v>28</v>
      </c>
      <c r="D136" s="745" t="s">
        <v>11</v>
      </c>
      <c r="E136" s="745" t="s">
        <v>9</v>
      </c>
      <c r="F136" s="746">
        <v>0.33</v>
      </c>
      <c r="G136" s="281">
        <f>'BAHAN+UPAH'!$F$68</f>
        <v>120000</v>
      </c>
      <c r="H136" s="281">
        <f>G136*F136</f>
        <v>39600</v>
      </c>
    </row>
    <row r="137" spans="1:8" ht="15" customHeight="1">
      <c r="B137" s="743"/>
      <c r="C137" s="744" t="s">
        <v>30</v>
      </c>
      <c r="D137" s="745" t="s">
        <v>72</v>
      </c>
      <c r="E137" s="745" t="s">
        <v>9</v>
      </c>
      <c r="F137" s="746">
        <v>3.3000000000000002E-2</v>
      </c>
      <c r="G137" s="281">
        <f>'BAHAN+UPAH'!$F$69</f>
        <v>130000</v>
      </c>
      <c r="H137" s="281">
        <f>G137*F137</f>
        <v>4290</v>
      </c>
    </row>
    <row r="138" spans="1:8" ht="15" customHeight="1">
      <c r="B138" s="743"/>
      <c r="C138" s="744" t="s">
        <v>10</v>
      </c>
      <c r="D138" s="745" t="s">
        <v>25</v>
      </c>
      <c r="E138" s="745" t="s">
        <v>9</v>
      </c>
      <c r="F138" s="746">
        <v>3.3000000000000002E-2</v>
      </c>
      <c r="G138" s="281">
        <f>'BAHAN+UPAH'!$F$70</f>
        <v>140000</v>
      </c>
      <c r="H138" s="281">
        <f>G138*F138</f>
        <v>4620</v>
      </c>
    </row>
    <row r="139" spans="1:8" ht="15" customHeight="1">
      <c r="B139" s="747"/>
      <c r="C139" s="748"/>
      <c r="D139" s="749"/>
      <c r="E139" s="749"/>
      <c r="F139" s="750"/>
      <c r="G139" s="438"/>
      <c r="H139" s="445"/>
    </row>
    <row r="140" spans="1:8" ht="15" customHeight="1">
      <c r="B140" s="751"/>
      <c r="C140" s="752"/>
      <c r="D140" s="752"/>
      <c r="E140" s="752"/>
      <c r="F140" s="440" t="s">
        <v>49</v>
      </c>
      <c r="G140" s="753"/>
      <c r="H140" s="431">
        <f>SUM(H135:H139)</f>
        <v>104610</v>
      </c>
    </row>
    <row r="141" spans="1:8" ht="15" customHeight="1">
      <c r="B141" s="754" t="s">
        <v>13</v>
      </c>
      <c r="C141" s="755" t="s">
        <v>14</v>
      </c>
      <c r="D141" s="756"/>
      <c r="E141" s="756"/>
      <c r="F141" s="756"/>
      <c r="G141" s="279"/>
      <c r="H141" s="279"/>
    </row>
    <row r="142" spans="1:8" ht="15" customHeight="1">
      <c r="B142" s="745"/>
      <c r="C142" s="744" t="s">
        <v>73</v>
      </c>
      <c r="D142" s="757"/>
      <c r="E142" s="743" t="s">
        <v>47</v>
      </c>
      <c r="F142" s="427">
        <v>0.04</v>
      </c>
      <c r="G142" s="281">
        <f>'BAHAN+UPAH'!$F$29</f>
        <v>2340000</v>
      </c>
      <c r="H142" s="281">
        <f t="shared" ref="H142:H147" si="3">G142*F142</f>
        <v>93600</v>
      </c>
    </row>
    <row r="143" spans="1:8" ht="15" customHeight="1">
      <c r="B143" s="745"/>
      <c r="C143" s="744" t="s">
        <v>76</v>
      </c>
      <c r="D143" s="757"/>
      <c r="E143" s="743" t="s">
        <v>62</v>
      </c>
      <c r="F143" s="427">
        <v>0.4</v>
      </c>
      <c r="G143" s="281">
        <f>'BAHAN+UPAH'!$F$39</f>
        <v>20000</v>
      </c>
      <c r="H143" s="281">
        <f t="shared" si="3"/>
        <v>8000</v>
      </c>
    </row>
    <row r="144" spans="1:8" ht="15" customHeight="1">
      <c r="B144" s="745"/>
      <c r="C144" s="744" t="s">
        <v>75</v>
      </c>
      <c r="D144" s="757"/>
      <c r="E144" s="743" t="s">
        <v>66</v>
      </c>
      <c r="F144" s="427">
        <v>0.2</v>
      </c>
      <c r="G144" s="281">
        <f>'BAHAN+UPAH'!$F$31</f>
        <v>78000</v>
      </c>
      <c r="H144" s="281">
        <f t="shared" si="3"/>
        <v>15600</v>
      </c>
    </row>
    <row r="145" spans="1:8" ht="15" customHeight="1">
      <c r="B145" s="745"/>
      <c r="C145" s="744" t="s">
        <v>77</v>
      </c>
      <c r="D145" s="757"/>
      <c r="E145" s="743" t="s">
        <v>47</v>
      </c>
      <c r="F145" s="808">
        <v>1.7999999999999999E-2</v>
      </c>
      <c r="G145" s="281">
        <f>'BAHAN+UPAH'!$F$26</f>
        <v>6400000</v>
      </c>
      <c r="H145" s="281">
        <f t="shared" si="3"/>
        <v>115199.99999999999</v>
      </c>
    </row>
    <row r="146" spans="1:8" ht="15" customHeight="1">
      <c r="B146" s="745"/>
      <c r="C146" s="744" t="s">
        <v>78</v>
      </c>
      <c r="D146" s="757"/>
      <c r="E146" s="743" t="s">
        <v>79</v>
      </c>
      <c r="F146" s="808">
        <v>0.35</v>
      </c>
      <c r="G146" s="281">
        <f>'BAHAN+UPAH'!$F$21</f>
        <v>111530</v>
      </c>
      <c r="H146" s="281">
        <f t="shared" si="3"/>
        <v>39035.5</v>
      </c>
    </row>
    <row r="147" spans="1:8" ht="15" customHeight="1">
      <c r="B147" s="745"/>
      <c r="C147" s="759" t="s">
        <v>206</v>
      </c>
      <c r="D147" s="757"/>
      <c r="E147" s="743" t="s">
        <v>80</v>
      </c>
      <c r="F147" s="808">
        <v>2</v>
      </c>
      <c r="G147" s="281">
        <f>'BAHAN+UPAH'!$F$32</f>
        <v>10660</v>
      </c>
      <c r="H147" s="281">
        <f t="shared" si="3"/>
        <v>21320</v>
      </c>
    </row>
    <row r="148" spans="1:8" ht="15" customHeight="1">
      <c r="B148" s="747"/>
      <c r="C148" s="760"/>
      <c r="D148" s="760"/>
      <c r="E148" s="760"/>
      <c r="F148" s="760"/>
      <c r="G148" s="760"/>
      <c r="H148" s="445"/>
    </row>
    <row r="149" spans="1:8" ht="15" customHeight="1">
      <c r="B149" s="751"/>
      <c r="C149" s="752"/>
      <c r="D149" s="752"/>
      <c r="E149" s="752"/>
      <c r="F149" s="441" t="s">
        <v>16</v>
      </c>
      <c r="G149" s="753"/>
      <c r="H149" s="431">
        <f>SUM(H141:H148)</f>
        <v>292755.5</v>
      </c>
    </row>
    <row r="150" spans="1:8" ht="15" customHeight="1">
      <c r="B150" s="754" t="s">
        <v>17</v>
      </c>
      <c r="C150" s="755" t="s">
        <v>18</v>
      </c>
      <c r="D150" s="756"/>
      <c r="E150" s="756"/>
      <c r="F150" s="756"/>
      <c r="G150" s="756"/>
      <c r="H150" s="279"/>
    </row>
    <row r="151" spans="1:8" ht="15" customHeight="1">
      <c r="B151" s="745"/>
      <c r="C151" s="744"/>
      <c r="D151" s="757"/>
      <c r="E151" s="757"/>
      <c r="F151" s="757"/>
      <c r="G151" s="757"/>
      <c r="H151" s="281"/>
    </row>
    <row r="152" spans="1:8" ht="15" customHeight="1">
      <c r="B152" s="747"/>
      <c r="C152" s="760"/>
      <c r="D152" s="760"/>
      <c r="E152" s="760"/>
      <c r="F152" s="760"/>
      <c r="G152" s="760"/>
      <c r="H152" s="445"/>
    </row>
    <row r="153" spans="1:8" ht="15" customHeight="1">
      <c r="B153" s="751"/>
      <c r="C153" s="752"/>
      <c r="D153" s="752"/>
      <c r="E153" s="752"/>
      <c r="F153" s="441" t="s">
        <v>19</v>
      </c>
      <c r="G153" s="753"/>
      <c r="H153" s="432">
        <f>SUM(H150:H152)</f>
        <v>0</v>
      </c>
    </row>
    <row r="154" spans="1:8" ht="15" customHeight="1">
      <c r="B154" s="761"/>
      <c r="C154" s="782"/>
      <c r="D154" s="783"/>
      <c r="E154" s="783"/>
      <c r="F154" s="783"/>
      <c r="G154" s="783"/>
      <c r="H154" s="446"/>
    </row>
    <row r="155" spans="1:8" s="677" customFormat="1" ht="15" customHeight="1">
      <c r="A155" s="728"/>
      <c r="B155" s="684" t="s">
        <v>20</v>
      </c>
      <c r="C155" s="910" t="s">
        <v>21</v>
      </c>
      <c r="D155" s="911"/>
      <c r="E155" s="911"/>
      <c r="F155" s="911"/>
      <c r="G155" s="912"/>
      <c r="H155" s="603">
        <f>H153+H149+H140</f>
        <v>397365.5</v>
      </c>
    </row>
    <row r="156" spans="1:8" s="677" customFormat="1" ht="15" customHeight="1">
      <c r="A156" s="728"/>
      <c r="B156" s="684" t="s">
        <v>22</v>
      </c>
      <c r="C156" s="913" t="s">
        <v>993</v>
      </c>
      <c r="D156" s="914"/>
      <c r="E156" s="915"/>
      <c r="F156" s="729">
        <v>0.05</v>
      </c>
      <c r="G156" s="730" t="s">
        <v>44</v>
      </c>
      <c r="H156" s="603">
        <f>H155*F156</f>
        <v>19868.275000000001</v>
      </c>
    </row>
    <row r="157" spans="1:8" s="677" customFormat="1" ht="15" customHeight="1">
      <c r="A157" s="728"/>
      <c r="B157" s="684" t="s">
        <v>24</v>
      </c>
      <c r="C157" s="913" t="s">
        <v>339</v>
      </c>
      <c r="D157" s="914"/>
      <c r="E157" s="915"/>
      <c r="F157" s="729">
        <v>0.05</v>
      </c>
      <c r="G157" s="730" t="s">
        <v>44</v>
      </c>
      <c r="H157" s="603">
        <f>H155*F157</f>
        <v>19868.275000000001</v>
      </c>
    </row>
    <row r="158" spans="1:8" s="677" customFormat="1" ht="15" customHeight="1">
      <c r="A158" s="728"/>
      <c r="B158" s="684" t="s">
        <v>27</v>
      </c>
      <c r="C158" s="916" t="s">
        <v>45</v>
      </c>
      <c r="D158" s="917"/>
      <c r="E158" s="917"/>
      <c r="F158" s="917"/>
      <c r="G158" s="918"/>
      <c r="H158" s="731">
        <f>SUM(H155:H157)</f>
        <v>437102.05000000005</v>
      </c>
    </row>
    <row r="159" spans="1:8" ht="15" customHeight="1"/>
    <row r="160" spans="1:8" ht="15" customHeight="1">
      <c r="A160" s="739" t="s">
        <v>470</v>
      </c>
      <c r="C160" s="682" t="s">
        <v>466</v>
      </c>
    </row>
    <row r="161" spans="2:8" ht="31.5">
      <c r="B161" s="684" t="s">
        <v>0</v>
      </c>
      <c r="C161" s="684" t="s">
        <v>1</v>
      </c>
      <c r="D161" s="684" t="s">
        <v>2</v>
      </c>
      <c r="E161" s="684" t="s">
        <v>3</v>
      </c>
      <c r="F161" s="684" t="s">
        <v>4</v>
      </c>
      <c r="G161" s="685" t="s">
        <v>321</v>
      </c>
      <c r="H161" s="685" t="s">
        <v>322</v>
      </c>
    </row>
    <row r="162" spans="2:8" ht="15" customHeight="1">
      <c r="B162" s="740" t="s">
        <v>5</v>
      </c>
      <c r="C162" s="741" t="s">
        <v>6</v>
      </c>
      <c r="D162" s="742"/>
      <c r="E162" s="742"/>
      <c r="F162" s="742"/>
      <c r="G162" s="742"/>
      <c r="H162" s="742"/>
    </row>
    <row r="163" spans="2:8" ht="15" customHeight="1">
      <c r="B163" s="743"/>
      <c r="C163" s="744" t="s">
        <v>7</v>
      </c>
      <c r="D163" s="745" t="s">
        <v>8</v>
      </c>
      <c r="E163" s="745" t="s">
        <v>9</v>
      </c>
      <c r="F163" s="746">
        <v>0.66</v>
      </c>
      <c r="G163" s="281">
        <f>'BAHAN+UPAH'!$F$65</f>
        <v>85000</v>
      </c>
      <c r="H163" s="281">
        <f>G163*F163</f>
        <v>56100</v>
      </c>
    </row>
    <row r="164" spans="2:8" ht="15" customHeight="1">
      <c r="B164" s="743"/>
      <c r="C164" s="744" t="s">
        <v>28</v>
      </c>
      <c r="D164" s="745" t="s">
        <v>11</v>
      </c>
      <c r="E164" s="745" t="s">
        <v>9</v>
      </c>
      <c r="F164" s="746">
        <v>0.33</v>
      </c>
      <c r="G164" s="281">
        <f>'BAHAN+UPAH'!$F$68</f>
        <v>120000</v>
      </c>
      <c r="H164" s="281">
        <f>G164*F164</f>
        <v>39600</v>
      </c>
    </row>
    <row r="165" spans="2:8" ht="15" customHeight="1">
      <c r="B165" s="743"/>
      <c r="C165" s="744" t="s">
        <v>30</v>
      </c>
      <c r="D165" s="745" t="s">
        <v>72</v>
      </c>
      <c r="E165" s="745" t="s">
        <v>9</v>
      </c>
      <c r="F165" s="746">
        <v>3.3000000000000002E-2</v>
      </c>
      <c r="G165" s="281">
        <f>'BAHAN+UPAH'!$F$69</f>
        <v>130000</v>
      </c>
      <c r="H165" s="281">
        <f>G165*F165</f>
        <v>4290</v>
      </c>
    </row>
    <row r="166" spans="2:8" ht="15" customHeight="1">
      <c r="B166" s="743"/>
      <c r="C166" s="744" t="s">
        <v>10</v>
      </c>
      <c r="D166" s="745" t="s">
        <v>25</v>
      </c>
      <c r="E166" s="745" t="s">
        <v>9</v>
      </c>
      <c r="F166" s="746">
        <v>3.3000000000000002E-2</v>
      </c>
      <c r="G166" s="281">
        <f>'BAHAN+UPAH'!$F$70</f>
        <v>140000</v>
      </c>
      <c r="H166" s="281">
        <f>G166*F166</f>
        <v>4620</v>
      </c>
    </row>
    <row r="167" spans="2:8" ht="15" customHeight="1">
      <c r="B167" s="747"/>
      <c r="C167" s="748"/>
      <c r="D167" s="749"/>
      <c r="E167" s="749"/>
      <c r="F167" s="750"/>
      <c r="G167" s="438"/>
      <c r="H167" s="445"/>
    </row>
    <row r="168" spans="2:8" ht="15" customHeight="1">
      <c r="B168" s="751"/>
      <c r="C168" s="752"/>
      <c r="D168" s="752"/>
      <c r="E168" s="752"/>
      <c r="F168" s="440" t="s">
        <v>49</v>
      </c>
      <c r="G168" s="753"/>
      <c r="H168" s="431">
        <f>SUM(H163:H167)</f>
        <v>104610</v>
      </c>
    </row>
    <row r="169" spans="2:8" ht="15" customHeight="1">
      <c r="B169" s="754" t="s">
        <v>13</v>
      </c>
      <c r="C169" s="755" t="s">
        <v>14</v>
      </c>
      <c r="D169" s="756"/>
      <c r="E169" s="756"/>
      <c r="F169" s="756"/>
      <c r="G169" s="756"/>
      <c r="H169" s="279"/>
    </row>
    <row r="170" spans="2:8" ht="15" customHeight="1">
      <c r="B170" s="745"/>
      <c r="C170" s="744" t="s">
        <v>73</v>
      </c>
      <c r="D170" s="757"/>
      <c r="E170" s="743" t="s">
        <v>47</v>
      </c>
      <c r="F170" s="427">
        <v>0.04</v>
      </c>
      <c r="G170" s="281">
        <f>'BAHAN+UPAH'!$F$29</f>
        <v>2340000</v>
      </c>
      <c r="H170" s="281">
        <f t="shared" ref="H170:H175" si="4">G170*F170</f>
        <v>93600</v>
      </c>
    </row>
    <row r="171" spans="2:8" ht="15" customHeight="1">
      <c r="B171" s="745"/>
      <c r="C171" s="744" t="s">
        <v>76</v>
      </c>
      <c r="D171" s="757"/>
      <c r="E171" s="743" t="s">
        <v>62</v>
      </c>
      <c r="F171" s="427">
        <v>0.4</v>
      </c>
      <c r="G171" s="281">
        <f>'BAHAN+UPAH'!$F$39</f>
        <v>20000</v>
      </c>
      <c r="H171" s="281">
        <f t="shared" si="4"/>
        <v>8000</v>
      </c>
    </row>
    <row r="172" spans="2:8" ht="15" customHeight="1">
      <c r="B172" s="745"/>
      <c r="C172" s="744" t="s">
        <v>75</v>
      </c>
      <c r="D172" s="757"/>
      <c r="E172" s="743" t="s">
        <v>66</v>
      </c>
      <c r="F172" s="427">
        <v>0.2</v>
      </c>
      <c r="G172" s="281">
        <f>'BAHAN+UPAH'!$F$31</f>
        <v>78000</v>
      </c>
      <c r="H172" s="281">
        <f t="shared" si="4"/>
        <v>15600</v>
      </c>
    </row>
    <row r="173" spans="2:8" ht="15" customHeight="1">
      <c r="B173" s="745"/>
      <c r="C173" s="744" t="s">
        <v>77</v>
      </c>
      <c r="D173" s="757"/>
      <c r="E173" s="743" t="s">
        <v>47</v>
      </c>
      <c r="F173" s="808">
        <v>1.4999999999999999E-2</v>
      </c>
      <c r="G173" s="281">
        <f>'BAHAN+UPAH'!$F$26</f>
        <v>6400000</v>
      </c>
      <c r="H173" s="281">
        <f t="shared" si="4"/>
        <v>96000</v>
      </c>
    </row>
    <row r="174" spans="2:8" ht="15" customHeight="1">
      <c r="B174" s="745"/>
      <c r="C174" s="744" t="s">
        <v>78</v>
      </c>
      <c r="D174" s="757"/>
      <c r="E174" s="743" t="s">
        <v>79</v>
      </c>
      <c r="F174" s="808">
        <v>0.35</v>
      </c>
      <c r="G174" s="281">
        <f>'BAHAN+UPAH'!$F$21</f>
        <v>111530</v>
      </c>
      <c r="H174" s="281">
        <f t="shared" si="4"/>
        <v>39035.5</v>
      </c>
    </row>
    <row r="175" spans="2:8" ht="15" customHeight="1">
      <c r="B175" s="745"/>
      <c r="C175" s="759" t="s">
        <v>206</v>
      </c>
      <c r="D175" s="757"/>
      <c r="E175" s="743" t="s">
        <v>80</v>
      </c>
      <c r="F175" s="808">
        <v>6</v>
      </c>
      <c r="G175" s="281">
        <f>'BAHAN+UPAH'!$F$32</f>
        <v>10660</v>
      </c>
      <c r="H175" s="281">
        <f t="shared" si="4"/>
        <v>63960</v>
      </c>
    </row>
    <row r="176" spans="2:8" ht="15" customHeight="1">
      <c r="B176" s="747"/>
      <c r="C176" s="760"/>
      <c r="D176" s="760"/>
      <c r="E176" s="760"/>
      <c r="F176" s="760"/>
      <c r="G176" s="760"/>
      <c r="H176" s="445"/>
    </row>
    <row r="177" spans="1:8" ht="15" customHeight="1">
      <c r="B177" s="751"/>
      <c r="C177" s="752"/>
      <c r="D177" s="752"/>
      <c r="E177" s="752"/>
      <c r="F177" s="441" t="s">
        <v>16</v>
      </c>
      <c r="G177" s="753"/>
      <c r="H177" s="431">
        <f>SUM(H169:H176)</f>
        <v>316195.5</v>
      </c>
    </row>
    <row r="178" spans="1:8" ht="15" customHeight="1">
      <c r="B178" s="754" t="s">
        <v>17</v>
      </c>
      <c r="C178" s="755" t="s">
        <v>18</v>
      </c>
      <c r="D178" s="756"/>
      <c r="E178" s="756"/>
      <c r="F178" s="756"/>
      <c r="G178" s="756"/>
      <c r="H178" s="279"/>
    </row>
    <row r="179" spans="1:8" ht="15" customHeight="1">
      <c r="B179" s="745"/>
      <c r="C179" s="744"/>
      <c r="D179" s="757"/>
      <c r="E179" s="757"/>
      <c r="F179" s="757"/>
      <c r="G179" s="757"/>
      <c r="H179" s="281"/>
    </row>
    <row r="180" spans="1:8" ht="15" customHeight="1">
      <c r="B180" s="747"/>
      <c r="C180" s="760"/>
      <c r="D180" s="760"/>
      <c r="E180" s="760"/>
      <c r="F180" s="760"/>
      <c r="G180" s="760"/>
      <c r="H180" s="445"/>
    </row>
    <row r="181" spans="1:8" ht="15" customHeight="1">
      <c r="B181" s="751"/>
      <c r="C181" s="752"/>
      <c r="D181" s="752"/>
      <c r="E181" s="752"/>
      <c r="F181" s="441" t="s">
        <v>19</v>
      </c>
      <c r="G181" s="753"/>
      <c r="H181" s="432">
        <f>SUM(H178:H180)</f>
        <v>0</v>
      </c>
    </row>
    <row r="182" spans="1:8" ht="15" customHeight="1">
      <c r="B182" s="761"/>
      <c r="C182" s="782"/>
      <c r="D182" s="783"/>
      <c r="E182" s="783"/>
      <c r="F182" s="783"/>
      <c r="G182" s="752"/>
      <c r="H182" s="446"/>
    </row>
    <row r="183" spans="1:8" s="677" customFormat="1" ht="15" customHeight="1">
      <c r="A183" s="728"/>
      <c r="B183" s="684" t="s">
        <v>20</v>
      </c>
      <c r="C183" s="910" t="s">
        <v>21</v>
      </c>
      <c r="D183" s="911"/>
      <c r="E183" s="911"/>
      <c r="F183" s="911"/>
      <c r="G183" s="912"/>
      <c r="H183" s="603">
        <f>H181+H177+H168</f>
        <v>420805.5</v>
      </c>
    </row>
    <row r="184" spans="1:8" s="677" customFormat="1" ht="15" customHeight="1">
      <c r="A184" s="728"/>
      <c r="B184" s="684" t="s">
        <v>22</v>
      </c>
      <c r="C184" s="913" t="s">
        <v>993</v>
      </c>
      <c r="D184" s="914"/>
      <c r="E184" s="915"/>
      <c r="F184" s="729">
        <v>0.05</v>
      </c>
      <c r="G184" s="730" t="s">
        <v>44</v>
      </c>
      <c r="H184" s="603">
        <f>H183*F184</f>
        <v>21040.275000000001</v>
      </c>
    </row>
    <row r="185" spans="1:8" s="677" customFormat="1" ht="15" customHeight="1">
      <c r="A185" s="728"/>
      <c r="B185" s="684" t="s">
        <v>24</v>
      </c>
      <c r="C185" s="913" t="s">
        <v>339</v>
      </c>
      <c r="D185" s="914"/>
      <c r="E185" s="915"/>
      <c r="F185" s="729">
        <v>0.05</v>
      </c>
      <c r="G185" s="730" t="s">
        <v>44</v>
      </c>
      <c r="H185" s="603">
        <f>H183*F185</f>
        <v>21040.275000000001</v>
      </c>
    </row>
    <row r="186" spans="1:8" s="677" customFormat="1" ht="15" customHeight="1">
      <c r="A186" s="728"/>
      <c r="B186" s="684" t="s">
        <v>27</v>
      </c>
      <c r="C186" s="916" t="s">
        <v>45</v>
      </c>
      <c r="D186" s="917"/>
      <c r="E186" s="917"/>
      <c r="F186" s="917"/>
      <c r="G186" s="918"/>
      <c r="H186" s="731">
        <f>SUM(H183:H185)</f>
        <v>462886.05000000005</v>
      </c>
    </row>
    <row r="187" spans="1:8" ht="15" customHeight="1"/>
    <row r="188" spans="1:8" ht="15" customHeight="1">
      <c r="A188" s="776" t="s">
        <v>984</v>
      </c>
      <c r="C188" s="682" t="s">
        <v>467</v>
      </c>
    </row>
    <row r="189" spans="1:8" ht="31.5">
      <c r="A189" s="677"/>
      <c r="B189" s="684" t="s">
        <v>0</v>
      </c>
      <c r="C189" s="684" t="s">
        <v>1</v>
      </c>
      <c r="D189" s="684" t="s">
        <v>2</v>
      </c>
      <c r="E189" s="684" t="s">
        <v>3</v>
      </c>
      <c r="F189" s="684" t="s">
        <v>4</v>
      </c>
      <c r="G189" s="685" t="s">
        <v>321</v>
      </c>
      <c r="H189" s="685" t="s">
        <v>322</v>
      </c>
    </row>
    <row r="190" spans="1:8" ht="15" customHeight="1">
      <c r="A190" s="677"/>
      <c r="B190" s="740" t="s">
        <v>5</v>
      </c>
      <c r="C190" s="741" t="s">
        <v>6</v>
      </c>
      <c r="D190" s="742"/>
      <c r="E190" s="742"/>
      <c r="F190" s="742"/>
      <c r="G190" s="742"/>
      <c r="H190" s="742"/>
    </row>
    <row r="191" spans="1:8" ht="15" customHeight="1">
      <c r="A191" s="677"/>
      <c r="B191" s="743"/>
      <c r="C191" s="744" t="s">
        <v>7</v>
      </c>
      <c r="D191" s="745" t="s">
        <v>8</v>
      </c>
      <c r="E191" s="745" t="s">
        <v>9</v>
      </c>
      <c r="F191" s="777">
        <v>0.66</v>
      </c>
      <c r="G191" s="281">
        <f>'BAHAN+UPAH'!$F$65</f>
        <v>85000</v>
      </c>
      <c r="H191" s="281">
        <f>G191*F191</f>
        <v>56100</v>
      </c>
    </row>
    <row r="192" spans="1:8" ht="15" customHeight="1">
      <c r="A192" s="677"/>
      <c r="B192" s="743"/>
      <c r="C192" s="744" t="s">
        <v>28</v>
      </c>
      <c r="D192" s="745" t="s">
        <v>29</v>
      </c>
      <c r="E192" s="745" t="s">
        <v>9</v>
      </c>
      <c r="F192" s="777">
        <v>0.33</v>
      </c>
      <c r="G192" s="281">
        <f>'BAHAN+UPAH'!$F$68</f>
        <v>120000</v>
      </c>
      <c r="H192" s="281">
        <f>G192*F192</f>
        <v>39600</v>
      </c>
    </row>
    <row r="193" spans="1:8" ht="15" customHeight="1">
      <c r="A193" s="677"/>
      <c r="B193" s="743"/>
      <c r="C193" s="744" t="s">
        <v>30</v>
      </c>
      <c r="D193" s="745" t="s">
        <v>31</v>
      </c>
      <c r="E193" s="745" t="s">
        <v>9</v>
      </c>
      <c r="F193" s="777">
        <v>3.3000000000000002E-2</v>
      </c>
      <c r="G193" s="281">
        <f>'BAHAN+UPAH'!$F$69</f>
        <v>130000</v>
      </c>
      <c r="H193" s="281">
        <f>G193*F193</f>
        <v>4290</v>
      </c>
    </row>
    <row r="194" spans="1:8" ht="15" customHeight="1">
      <c r="A194" s="677"/>
      <c r="B194" s="743"/>
      <c r="C194" s="744" t="s">
        <v>10</v>
      </c>
      <c r="D194" s="745" t="s">
        <v>11</v>
      </c>
      <c r="E194" s="745" t="s">
        <v>9</v>
      </c>
      <c r="F194" s="777">
        <v>3.3000000000000002E-2</v>
      </c>
      <c r="G194" s="281">
        <f>'BAHAN+UPAH'!$F$70</f>
        <v>140000</v>
      </c>
      <c r="H194" s="281">
        <f>G194*F194</f>
        <v>4620</v>
      </c>
    </row>
    <row r="195" spans="1:8" ht="15" customHeight="1">
      <c r="A195" s="677"/>
      <c r="B195" s="747"/>
      <c r="C195" s="748"/>
      <c r="D195" s="749"/>
      <c r="E195" s="749"/>
      <c r="F195" s="780"/>
      <c r="G195" s="442"/>
      <c r="H195" s="445"/>
    </row>
    <row r="196" spans="1:8" ht="15" customHeight="1">
      <c r="A196" s="677"/>
      <c r="B196" s="751"/>
      <c r="C196" s="752"/>
      <c r="D196" s="752"/>
      <c r="E196" s="752"/>
      <c r="F196" s="440" t="s">
        <v>49</v>
      </c>
      <c r="G196" s="753"/>
      <c r="H196" s="431">
        <f>SUM(H191:H195)</f>
        <v>104610</v>
      </c>
    </row>
    <row r="197" spans="1:8" ht="15" customHeight="1">
      <c r="A197" s="677"/>
      <c r="B197" s="754" t="s">
        <v>13</v>
      </c>
      <c r="C197" s="755" t="s">
        <v>14</v>
      </c>
      <c r="D197" s="756"/>
      <c r="E197" s="756"/>
      <c r="F197" s="756"/>
      <c r="G197" s="756"/>
      <c r="H197" s="279"/>
    </row>
    <row r="198" spans="1:8" ht="15" customHeight="1">
      <c r="A198" s="677"/>
      <c r="B198" s="745"/>
      <c r="C198" s="744" t="s">
        <v>73</v>
      </c>
      <c r="D198" s="757"/>
      <c r="E198" s="743" t="s">
        <v>47</v>
      </c>
      <c r="F198" s="427">
        <v>0.03</v>
      </c>
      <c r="G198" s="281">
        <f>'BAHAN+UPAH'!$F$29</f>
        <v>2340000</v>
      </c>
      <c r="H198" s="281">
        <f t="shared" ref="H198:H203" si="5">G198*F198</f>
        <v>70200</v>
      </c>
    </row>
    <row r="199" spans="1:8" ht="15" customHeight="1">
      <c r="A199" s="677"/>
      <c r="B199" s="745"/>
      <c r="C199" s="744" t="s">
        <v>76</v>
      </c>
      <c r="D199" s="757"/>
      <c r="E199" s="743" t="s">
        <v>62</v>
      </c>
      <c r="F199" s="427">
        <v>0.4</v>
      </c>
      <c r="G199" s="281">
        <f>'BAHAN+UPAH'!$F$39</f>
        <v>20000</v>
      </c>
      <c r="H199" s="281">
        <f t="shared" si="5"/>
        <v>8000</v>
      </c>
    </row>
    <row r="200" spans="1:8" ht="15" customHeight="1">
      <c r="A200" s="677"/>
      <c r="B200" s="745"/>
      <c r="C200" s="744" t="s">
        <v>75</v>
      </c>
      <c r="D200" s="757"/>
      <c r="E200" s="743" t="s">
        <v>66</v>
      </c>
      <c r="F200" s="427">
        <v>0.15</v>
      </c>
      <c r="G200" s="281">
        <f>'BAHAN+UPAH'!$F$31</f>
        <v>78000</v>
      </c>
      <c r="H200" s="281">
        <f t="shared" si="5"/>
        <v>11700</v>
      </c>
    </row>
    <row r="201" spans="1:8" ht="15" customHeight="1">
      <c r="A201" s="677"/>
      <c r="B201" s="745"/>
      <c r="C201" s="744" t="s">
        <v>77</v>
      </c>
      <c r="D201" s="757"/>
      <c r="E201" s="743" t="s">
        <v>47</v>
      </c>
      <c r="F201" s="808">
        <v>1.4999999999999999E-2</v>
      </c>
      <c r="G201" s="281">
        <f>'BAHAN+UPAH'!$F$26</f>
        <v>6400000</v>
      </c>
      <c r="H201" s="281">
        <f t="shared" si="5"/>
        <v>96000</v>
      </c>
    </row>
    <row r="202" spans="1:8" ht="15" customHeight="1">
      <c r="A202" s="677"/>
      <c r="B202" s="745"/>
      <c r="C202" s="744" t="s">
        <v>78</v>
      </c>
      <c r="D202" s="757"/>
      <c r="E202" s="743" t="s">
        <v>79</v>
      </c>
      <c r="F202" s="808">
        <v>0.35</v>
      </c>
      <c r="G202" s="281">
        <f>'BAHAN+UPAH'!$F$21</f>
        <v>111530</v>
      </c>
      <c r="H202" s="281">
        <f t="shared" si="5"/>
        <v>39035.5</v>
      </c>
    </row>
    <row r="203" spans="1:8" ht="15" customHeight="1">
      <c r="A203" s="677"/>
      <c r="B203" s="745"/>
      <c r="C203" s="744" t="s">
        <v>165</v>
      </c>
      <c r="D203" s="757"/>
      <c r="E203" s="743" t="s">
        <v>80</v>
      </c>
      <c r="F203" s="808">
        <v>2</v>
      </c>
      <c r="G203" s="281">
        <f>'BAHAN+UPAH'!$F$28</f>
        <v>34500</v>
      </c>
      <c r="H203" s="281">
        <f t="shared" si="5"/>
        <v>69000</v>
      </c>
    </row>
    <row r="204" spans="1:8" ht="15" customHeight="1">
      <c r="A204" s="677"/>
      <c r="B204" s="747"/>
      <c r="C204" s="760"/>
      <c r="D204" s="760"/>
      <c r="E204" s="760"/>
      <c r="F204" s="760"/>
      <c r="G204" s="760"/>
      <c r="H204" s="445"/>
    </row>
    <row r="205" spans="1:8" ht="15" customHeight="1">
      <c r="A205" s="677"/>
      <c r="B205" s="751"/>
      <c r="C205" s="752"/>
      <c r="D205" s="752"/>
      <c r="E205" s="752"/>
      <c r="F205" s="441" t="s">
        <v>16</v>
      </c>
      <c r="G205" s="753"/>
      <c r="H205" s="431">
        <f>SUM(H197:H204)</f>
        <v>293935.5</v>
      </c>
    </row>
    <row r="206" spans="1:8" ht="15" customHeight="1">
      <c r="A206" s="677"/>
      <c r="B206" s="754" t="s">
        <v>17</v>
      </c>
      <c r="C206" s="755" t="s">
        <v>18</v>
      </c>
      <c r="D206" s="756"/>
      <c r="E206" s="756"/>
      <c r="F206" s="756"/>
      <c r="G206" s="756"/>
      <c r="H206" s="279"/>
    </row>
    <row r="207" spans="1:8" ht="15" customHeight="1">
      <c r="A207" s="677"/>
      <c r="B207" s="745"/>
      <c r="C207" s="744"/>
      <c r="D207" s="757"/>
      <c r="E207" s="757"/>
      <c r="F207" s="757"/>
      <c r="G207" s="757"/>
      <c r="H207" s="281"/>
    </row>
    <row r="208" spans="1:8" ht="15" customHeight="1">
      <c r="A208" s="677"/>
      <c r="B208" s="747"/>
      <c r="C208" s="760"/>
      <c r="D208" s="760"/>
      <c r="E208" s="760"/>
      <c r="F208" s="760"/>
      <c r="G208" s="760"/>
      <c r="H208" s="445"/>
    </row>
    <row r="209" spans="1:8" ht="15" customHeight="1">
      <c r="A209" s="677"/>
      <c r="B209" s="751"/>
      <c r="C209" s="752"/>
      <c r="D209" s="752"/>
      <c r="E209" s="752"/>
      <c r="F209" s="441" t="s">
        <v>19</v>
      </c>
      <c r="G209" s="753"/>
      <c r="H209" s="432">
        <f>SUM(H206:H208)</f>
        <v>0</v>
      </c>
    </row>
    <row r="210" spans="1:8" ht="15" customHeight="1">
      <c r="A210" s="677"/>
      <c r="B210" s="761"/>
      <c r="C210" s="762"/>
      <c r="D210" s="752"/>
      <c r="E210" s="752"/>
      <c r="F210" s="752"/>
      <c r="G210" s="752"/>
      <c r="H210" s="446"/>
    </row>
    <row r="211" spans="1:8" s="677" customFormat="1" ht="15" customHeight="1">
      <c r="A211" s="728"/>
      <c r="B211" s="684" t="s">
        <v>20</v>
      </c>
      <c r="C211" s="910" t="s">
        <v>21</v>
      </c>
      <c r="D211" s="911"/>
      <c r="E211" s="911"/>
      <c r="F211" s="911"/>
      <c r="G211" s="912"/>
      <c r="H211" s="603">
        <f>H209+H205+H196</f>
        <v>398545.5</v>
      </c>
    </row>
    <row r="212" spans="1:8" s="677" customFormat="1" ht="15" customHeight="1">
      <c r="A212" s="728"/>
      <c r="B212" s="684" t="s">
        <v>22</v>
      </c>
      <c r="C212" s="913" t="s">
        <v>993</v>
      </c>
      <c r="D212" s="914"/>
      <c r="E212" s="915"/>
      <c r="F212" s="729">
        <v>0.05</v>
      </c>
      <c r="G212" s="730" t="s">
        <v>44</v>
      </c>
      <c r="H212" s="603">
        <f>H211*F212</f>
        <v>19927.275000000001</v>
      </c>
    </row>
    <row r="213" spans="1:8" s="677" customFormat="1" ht="15" customHeight="1">
      <c r="A213" s="728"/>
      <c r="B213" s="684" t="s">
        <v>24</v>
      </c>
      <c r="C213" s="913" t="s">
        <v>339</v>
      </c>
      <c r="D213" s="914"/>
      <c r="E213" s="915"/>
      <c r="F213" s="729">
        <v>0.05</v>
      </c>
      <c r="G213" s="730" t="s">
        <v>44</v>
      </c>
      <c r="H213" s="603">
        <f>H211*F213</f>
        <v>19927.275000000001</v>
      </c>
    </row>
    <row r="214" spans="1:8" s="677" customFormat="1" ht="15" customHeight="1">
      <c r="A214" s="728"/>
      <c r="B214" s="684" t="s">
        <v>27</v>
      </c>
      <c r="C214" s="916" t="s">
        <v>45</v>
      </c>
      <c r="D214" s="917"/>
      <c r="E214" s="917"/>
      <c r="F214" s="917"/>
      <c r="G214" s="918"/>
      <c r="H214" s="731">
        <f>SUM(H211:H213)</f>
        <v>438400.05000000005</v>
      </c>
    </row>
    <row r="215" spans="1:8" ht="15" customHeight="1">
      <c r="A215" s="677"/>
      <c r="B215" s="792"/>
      <c r="C215" s="793"/>
      <c r="D215" s="793"/>
      <c r="E215" s="793"/>
      <c r="F215" s="793"/>
      <c r="G215" s="793"/>
      <c r="H215" s="423"/>
    </row>
    <row r="216" spans="1:8" ht="15" customHeight="1">
      <c r="A216" s="776" t="s">
        <v>469</v>
      </c>
      <c r="C216" s="682" t="s">
        <v>987</v>
      </c>
    </row>
    <row r="217" spans="1:8" ht="31.5">
      <c r="A217" s="677"/>
      <c r="B217" s="684" t="s">
        <v>0</v>
      </c>
      <c r="C217" s="684" t="s">
        <v>1</v>
      </c>
      <c r="D217" s="684" t="s">
        <v>2</v>
      </c>
      <c r="E217" s="684" t="s">
        <v>3</v>
      </c>
      <c r="F217" s="684" t="s">
        <v>4</v>
      </c>
      <c r="G217" s="685" t="s">
        <v>321</v>
      </c>
      <c r="H217" s="685" t="s">
        <v>322</v>
      </c>
    </row>
    <row r="218" spans="1:8" ht="15" customHeight="1">
      <c r="A218" s="677"/>
      <c r="B218" s="740" t="s">
        <v>5</v>
      </c>
      <c r="C218" s="741" t="s">
        <v>6</v>
      </c>
      <c r="D218" s="742"/>
      <c r="E218" s="742"/>
      <c r="F218" s="742"/>
      <c r="G218" s="742"/>
      <c r="H218" s="742"/>
    </row>
    <row r="219" spans="1:8" ht="15" customHeight="1">
      <c r="A219" s="677"/>
      <c r="B219" s="743"/>
      <c r="C219" s="744" t="s">
        <v>7</v>
      </c>
      <c r="D219" s="745" t="s">
        <v>8</v>
      </c>
      <c r="E219" s="745" t="s">
        <v>9</v>
      </c>
      <c r="F219" s="777">
        <v>0.18</v>
      </c>
      <c r="G219" s="281">
        <f>'BAHAN+UPAH'!$F$65</f>
        <v>85000</v>
      </c>
      <c r="H219" s="281">
        <f t="shared" ref="H219:H223" si="6">G219*F219</f>
        <v>15300</v>
      </c>
    </row>
    <row r="220" spans="1:8" ht="15" customHeight="1">
      <c r="A220" s="677"/>
      <c r="B220" s="743"/>
      <c r="C220" s="744" t="s">
        <v>58</v>
      </c>
      <c r="D220" s="745" t="s">
        <v>29</v>
      </c>
      <c r="E220" s="745" t="s">
        <v>9</v>
      </c>
      <c r="F220" s="777">
        <v>0.02</v>
      </c>
      <c r="G220" s="281">
        <f>'BAHAN+UPAH'!$F$66</f>
        <v>120000</v>
      </c>
      <c r="H220" s="281">
        <f t="shared" si="6"/>
        <v>2400</v>
      </c>
    </row>
    <row r="221" spans="1:8" ht="15" customHeight="1">
      <c r="A221" s="677"/>
      <c r="B221" s="743"/>
      <c r="C221" s="744" t="s">
        <v>68</v>
      </c>
      <c r="D221" s="745" t="s">
        <v>205</v>
      </c>
      <c r="E221" s="745" t="s">
        <v>9</v>
      </c>
      <c r="F221" s="777">
        <v>0.02</v>
      </c>
      <c r="G221" s="789">
        <f>'BAHAN+UPAH'!$F$71</f>
        <v>120000</v>
      </c>
      <c r="H221" s="281">
        <f t="shared" si="6"/>
        <v>2400</v>
      </c>
    </row>
    <row r="222" spans="1:8" ht="15" customHeight="1">
      <c r="A222" s="677"/>
      <c r="B222" s="743"/>
      <c r="C222" s="744" t="s">
        <v>30</v>
      </c>
      <c r="D222" s="745" t="s">
        <v>72</v>
      </c>
      <c r="E222" s="745" t="s">
        <v>9</v>
      </c>
      <c r="F222" s="777">
        <v>6.0000000000000001E-3</v>
      </c>
      <c r="G222" s="281">
        <f>'BAHAN+UPAH'!$F$69</f>
        <v>130000</v>
      </c>
      <c r="H222" s="281">
        <f t="shared" si="6"/>
        <v>780</v>
      </c>
    </row>
    <row r="223" spans="1:8" ht="15" customHeight="1">
      <c r="A223" s="677"/>
      <c r="B223" s="743"/>
      <c r="C223" s="744" t="s">
        <v>10</v>
      </c>
      <c r="D223" s="745" t="s">
        <v>25</v>
      </c>
      <c r="E223" s="745" t="s">
        <v>9</v>
      </c>
      <c r="F223" s="777">
        <v>8.9999999999999993E-3</v>
      </c>
      <c r="G223" s="281">
        <f>'BAHAN+UPAH'!$F$70</f>
        <v>140000</v>
      </c>
      <c r="H223" s="281">
        <f t="shared" si="6"/>
        <v>1260</v>
      </c>
    </row>
    <row r="224" spans="1:8" ht="15" customHeight="1">
      <c r="A224" s="677"/>
      <c r="B224" s="747"/>
      <c r="C224" s="748"/>
      <c r="D224" s="749"/>
      <c r="E224" s="749"/>
      <c r="F224" s="780"/>
      <c r="G224" s="442"/>
      <c r="H224" s="445"/>
    </row>
    <row r="225" spans="1:8" ht="15" customHeight="1">
      <c r="A225" s="677"/>
      <c r="B225" s="751"/>
      <c r="C225" s="752"/>
      <c r="D225" s="752"/>
      <c r="E225" s="752"/>
      <c r="F225" s="440" t="s">
        <v>49</v>
      </c>
      <c r="G225" s="753"/>
      <c r="H225" s="431">
        <f>SUM(H219:H224)</f>
        <v>22140</v>
      </c>
    </row>
    <row r="226" spans="1:8" ht="15" customHeight="1">
      <c r="A226" s="677"/>
      <c r="B226" s="754" t="s">
        <v>13</v>
      </c>
      <c r="C226" s="755" t="s">
        <v>14</v>
      </c>
      <c r="D226" s="756"/>
      <c r="E226" s="756"/>
      <c r="F226" s="756"/>
      <c r="G226" s="756"/>
      <c r="H226" s="279"/>
    </row>
    <row r="227" spans="1:8" ht="15" customHeight="1">
      <c r="A227" s="677"/>
      <c r="B227" s="745"/>
      <c r="C227" s="744" t="s">
        <v>82</v>
      </c>
      <c r="D227" s="757"/>
      <c r="E227" s="743" t="s">
        <v>62</v>
      </c>
      <c r="F227" s="808">
        <v>3</v>
      </c>
      <c r="G227" s="281">
        <f>'BAHAN+UPAH'!$F$34</f>
        <v>11800</v>
      </c>
      <c r="H227" s="281">
        <f t="shared" ref="H227:H231" si="7">G227*F227</f>
        <v>35400</v>
      </c>
    </row>
    <row r="228" spans="1:8" ht="15" customHeight="1">
      <c r="A228" s="677"/>
      <c r="B228" s="745"/>
      <c r="C228" s="744" t="s">
        <v>70</v>
      </c>
      <c r="D228" s="757"/>
      <c r="E228" s="743" t="s">
        <v>62</v>
      </c>
      <c r="F228" s="808">
        <v>0.45</v>
      </c>
      <c r="G228" s="281">
        <f>'BAHAN+UPAH'!$F$35</f>
        <v>21780</v>
      </c>
      <c r="H228" s="281">
        <f t="shared" si="7"/>
        <v>9801</v>
      </c>
    </row>
    <row r="229" spans="1:8" ht="15" customHeight="1">
      <c r="A229" s="677"/>
      <c r="B229" s="745"/>
      <c r="C229" s="744" t="s">
        <v>60</v>
      </c>
      <c r="D229" s="757"/>
      <c r="E229" s="743" t="s">
        <v>62</v>
      </c>
      <c r="F229" s="808">
        <v>4</v>
      </c>
      <c r="G229" s="281">
        <f>'BAHAN+UPAH'!$F$5</f>
        <v>1300</v>
      </c>
      <c r="H229" s="281">
        <f t="shared" si="7"/>
        <v>5200</v>
      </c>
    </row>
    <row r="230" spans="1:8" ht="15" customHeight="1">
      <c r="A230" s="677"/>
      <c r="B230" s="745"/>
      <c r="C230" s="744" t="s">
        <v>83</v>
      </c>
      <c r="D230" s="757"/>
      <c r="E230" s="743" t="s">
        <v>47</v>
      </c>
      <c r="F230" s="808">
        <v>6.0000000000000001E-3</v>
      </c>
      <c r="G230" s="281">
        <f>'BAHAN+UPAH'!$F$6</f>
        <v>175000</v>
      </c>
      <c r="H230" s="281">
        <f t="shared" si="7"/>
        <v>1050</v>
      </c>
    </row>
    <row r="231" spans="1:8" ht="15" customHeight="1">
      <c r="A231" s="677"/>
      <c r="B231" s="745"/>
      <c r="C231" s="744" t="s">
        <v>84</v>
      </c>
      <c r="D231" s="757"/>
      <c r="E231" s="743" t="s">
        <v>47</v>
      </c>
      <c r="F231" s="808">
        <v>8.9999999999999993E-3</v>
      </c>
      <c r="G231" s="281">
        <f>'BAHAN+UPAH'!$F$4</f>
        <v>256250</v>
      </c>
      <c r="H231" s="281">
        <f t="shared" si="7"/>
        <v>2306.25</v>
      </c>
    </row>
    <row r="232" spans="1:8" ht="15" customHeight="1">
      <c r="A232" s="677"/>
      <c r="B232" s="747"/>
      <c r="C232" s="760"/>
      <c r="D232" s="760"/>
      <c r="E232" s="760"/>
      <c r="F232" s="760"/>
      <c r="G232" s="760"/>
      <c r="H232" s="445"/>
    </row>
    <row r="233" spans="1:8" ht="15" customHeight="1">
      <c r="A233" s="677"/>
      <c r="B233" s="751"/>
      <c r="C233" s="752"/>
      <c r="D233" s="752"/>
      <c r="E233" s="752"/>
      <c r="F233" s="441" t="s">
        <v>16</v>
      </c>
      <c r="G233" s="753"/>
      <c r="H233" s="431">
        <f>SUM(H226:H232)</f>
        <v>53757.25</v>
      </c>
    </row>
    <row r="234" spans="1:8" ht="15" customHeight="1">
      <c r="A234" s="677"/>
      <c r="B234" s="754" t="s">
        <v>17</v>
      </c>
      <c r="C234" s="755" t="s">
        <v>18</v>
      </c>
      <c r="D234" s="756"/>
      <c r="E234" s="756"/>
      <c r="F234" s="756"/>
      <c r="G234" s="756"/>
      <c r="H234" s="279"/>
    </row>
    <row r="235" spans="1:8" ht="15" customHeight="1">
      <c r="A235" s="677"/>
      <c r="B235" s="809"/>
      <c r="C235" s="744"/>
      <c r="D235" s="757"/>
      <c r="E235" s="757"/>
      <c r="F235" s="757"/>
      <c r="G235" s="757"/>
      <c r="H235" s="281"/>
    </row>
    <row r="236" spans="1:8" ht="15" customHeight="1">
      <c r="A236" s="677"/>
      <c r="B236" s="747"/>
      <c r="C236" s="760"/>
      <c r="D236" s="760"/>
      <c r="E236" s="760"/>
      <c r="F236" s="760"/>
      <c r="G236" s="760"/>
      <c r="H236" s="445"/>
    </row>
    <row r="237" spans="1:8" ht="15" customHeight="1">
      <c r="A237" s="677"/>
      <c r="B237" s="751"/>
      <c r="C237" s="752"/>
      <c r="D237" s="752"/>
      <c r="E237" s="752"/>
      <c r="F237" s="441" t="s">
        <v>19</v>
      </c>
      <c r="G237" s="753"/>
      <c r="H237" s="432">
        <f>SUM(H234:H236)</f>
        <v>0</v>
      </c>
    </row>
    <row r="238" spans="1:8" ht="15" customHeight="1">
      <c r="A238" s="677"/>
      <c r="B238" s="761"/>
      <c r="C238" s="762"/>
      <c r="D238" s="752"/>
      <c r="E238" s="752"/>
      <c r="F238" s="752"/>
      <c r="G238" s="752"/>
      <c r="H238" s="446"/>
    </row>
    <row r="239" spans="1:8" s="677" customFormat="1" ht="15" customHeight="1">
      <c r="A239" s="728"/>
      <c r="B239" s="684" t="s">
        <v>20</v>
      </c>
      <c r="C239" s="910" t="s">
        <v>21</v>
      </c>
      <c r="D239" s="911"/>
      <c r="E239" s="911"/>
      <c r="F239" s="911"/>
      <c r="G239" s="912"/>
      <c r="H239" s="603">
        <f>H237+H233+H225</f>
        <v>75897.25</v>
      </c>
    </row>
    <row r="240" spans="1:8" s="677" customFormat="1" ht="15" customHeight="1">
      <c r="A240" s="728"/>
      <c r="B240" s="684" t="s">
        <v>22</v>
      </c>
      <c r="C240" s="913" t="s">
        <v>993</v>
      </c>
      <c r="D240" s="914"/>
      <c r="E240" s="915"/>
      <c r="F240" s="729">
        <v>0.05</v>
      </c>
      <c r="G240" s="730" t="s">
        <v>44</v>
      </c>
      <c r="H240" s="603">
        <f>H239*F240</f>
        <v>3794.8625000000002</v>
      </c>
    </row>
    <row r="241" spans="1:8" s="677" customFormat="1" ht="15" customHeight="1">
      <c r="A241" s="728"/>
      <c r="B241" s="684" t="s">
        <v>24</v>
      </c>
      <c r="C241" s="913" t="s">
        <v>339</v>
      </c>
      <c r="D241" s="914"/>
      <c r="E241" s="915"/>
      <c r="F241" s="729">
        <v>0.05</v>
      </c>
      <c r="G241" s="730" t="s">
        <v>44</v>
      </c>
      <c r="H241" s="603">
        <f>H239*F241</f>
        <v>3794.8625000000002</v>
      </c>
    </row>
    <row r="242" spans="1:8" s="677" customFormat="1" ht="15" customHeight="1">
      <c r="A242" s="728"/>
      <c r="B242" s="684" t="s">
        <v>27</v>
      </c>
      <c r="C242" s="916" t="s">
        <v>45</v>
      </c>
      <c r="D242" s="917"/>
      <c r="E242" s="917"/>
      <c r="F242" s="917"/>
      <c r="G242" s="918"/>
      <c r="H242" s="731">
        <f>SUM(H239:H241)</f>
        <v>83486.975000000006</v>
      </c>
    </row>
    <row r="243" spans="1:8" ht="15" customHeight="1">
      <c r="A243" s="677"/>
      <c r="B243" s="792"/>
      <c r="C243" s="793"/>
      <c r="D243" s="793"/>
      <c r="E243" s="793"/>
      <c r="F243" s="793"/>
      <c r="G243" s="793"/>
      <c r="H243" s="423"/>
    </row>
    <row r="244" spans="1:8" ht="15" customHeight="1">
      <c r="A244" s="776" t="s">
        <v>275</v>
      </c>
      <c r="C244" s="682" t="s">
        <v>1126</v>
      </c>
    </row>
    <row r="245" spans="1:8" ht="31.5">
      <c r="A245" s="677"/>
      <c r="B245" s="684" t="s">
        <v>0</v>
      </c>
      <c r="C245" s="684" t="s">
        <v>1</v>
      </c>
      <c r="D245" s="684" t="s">
        <v>2</v>
      </c>
      <c r="E245" s="684" t="s">
        <v>3</v>
      </c>
      <c r="F245" s="684" t="s">
        <v>4</v>
      </c>
      <c r="G245" s="685" t="s">
        <v>321</v>
      </c>
      <c r="H245" s="685" t="s">
        <v>322</v>
      </c>
    </row>
    <row r="246" spans="1:8" ht="15" customHeight="1">
      <c r="A246" s="677"/>
      <c r="B246" s="740" t="s">
        <v>5</v>
      </c>
      <c r="C246" s="741" t="s">
        <v>6</v>
      </c>
      <c r="D246" s="742"/>
      <c r="E246" s="742"/>
      <c r="F246" s="742"/>
      <c r="G246" s="742"/>
      <c r="H246" s="742"/>
    </row>
    <row r="247" spans="1:8" ht="15" customHeight="1">
      <c r="A247" s="677"/>
      <c r="B247" s="743"/>
      <c r="C247" s="744" t="s">
        <v>7</v>
      </c>
      <c r="D247" s="745" t="s">
        <v>8</v>
      </c>
      <c r="E247" s="745" t="s">
        <v>9</v>
      </c>
      <c r="F247" s="777">
        <v>0.29699999999999999</v>
      </c>
      <c r="G247" s="281">
        <f>'BAHAN+UPAH'!$F$65</f>
        <v>85000</v>
      </c>
      <c r="H247" s="281">
        <f t="shared" ref="H247:H251" si="8">G247*F247</f>
        <v>25245</v>
      </c>
    </row>
    <row r="248" spans="1:8" ht="15" customHeight="1">
      <c r="A248" s="677"/>
      <c r="B248" s="743"/>
      <c r="C248" s="744" t="s">
        <v>58</v>
      </c>
      <c r="D248" s="745" t="s">
        <v>29</v>
      </c>
      <c r="E248" s="745" t="s">
        <v>9</v>
      </c>
      <c r="F248" s="777">
        <v>3.3000000000000002E-2</v>
      </c>
      <c r="G248" s="281">
        <f>'BAHAN+UPAH'!$F$66</f>
        <v>120000</v>
      </c>
      <c r="H248" s="281">
        <f t="shared" si="8"/>
        <v>3960</v>
      </c>
    </row>
    <row r="249" spans="1:8" ht="15" customHeight="1">
      <c r="A249" s="677"/>
      <c r="B249" s="743"/>
      <c r="C249" s="744" t="s">
        <v>68</v>
      </c>
      <c r="D249" s="745" t="s">
        <v>205</v>
      </c>
      <c r="E249" s="745" t="s">
        <v>9</v>
      </c>
      <c r="F249" s="777">
        <v>3.3000000000000002E-2</v>
      </c>
      <c r="G249" s="789">
        <f>'BAHAN+UPAH'!$F$71</f>
        <v>120000</v>
      </c>
      <c r="H249" s="281">
        <f t="shared" si="8"/>
        <v>3960</v>
      </c>
    </row>
    <row r="250" spans="1:8" ht="15" customHeight="1">
      <c r="A250" s="677"/>
      <c r="B250" s="743"/>
      <c r="C250" s="744" t="s">
        <v>30</v>
      </c>
      <c r="D250" s="745" t="s">
        <v>72</v>
      </c>
      <c r="E250" s="745" t="s">
        <v>9</v>
      </c>
      <c r="F250" s="777">
        <v>0.01</v>
      </c>
      <c r="G250" s="281">
        <f>'BAHAN+UPAH'!$F$69</f>
        <v>130000</v>
      </c>
      <c r="H250" s="281">
        <f t="shared" si="8"/>
        <v>1300</v>
      </c>
    </row>
    <row r="251" spans="1:8" ht="15" customHeight="1">
      <c r="A251" s="677"/>
      <c r="B251" s="743"/>
      <c r="C251" s="744" t="s">
        <v>10</v>
      </c>
      <c r="D251" s="745" t="s">
        <v>25</v>
      </c>
      <c r="E251" s="745" t="s">
        <v>9</v>
      </c>
      <c r="F251" s="777">
        <v>1.4999999999999999E-2</v>
      </c>
      <c r="G251" s="281">
        <f>'BAHAN+UPAH'!$F$70</f>
        <v>140000</v>
      </c>
      <c r="H251" s="281">
        <f t="shared" si="8"/>
        <v>2100</v>
      </c>
    </row>
    <row r="252" spans="1:8" ht="15" customHeight="1">
      <c r="A252" s="677"/>
      <c r="B252" s="747"/>
      <c r="C252" s="748"/>
      <c r="D252" s="749"/>
      <c r="E252" s="749"/>
      <c r="F252" s="780"/>
      <c r="G252" s="442"/>
      <c r="H252" s="445"/>
    </row>
    <row r="253" spans="1:8" ht="15" customHeight="1">
      <c r="A253" s="677"/>
      <c r="B253" s="751"/>
      <c r="C253" s="752"/>
      <c r="D253" s="752"/>
      <c r="E253" s="752"/>
      <c r="F253" s="440" t="s">
        <v>49</v>
      </c>
      <c r="G253" s="753"/>
      <c r="H253" s="431">
        <f>SUM(H247:H252)</f>
        <v>36565</v>
      </c>
    </row>
    <row r="254" spans="1:8" ht="15" customHeight="1">
      <c r="A254" s="677"/>
      <c r="B254" s="754" t="s">
        <v>13</v>
      </c>
      <c r="C254" s="755" t="s">
        <v>14</v>
      </c>
      <c r="D254" s="756"/>
      <c r="E254" s="756"/>
      <c r="F254" s="756"/>
      <c r="G254" s="756"/>
      <c r="H254" s="279"/>
    </row>
    <row r="255" spans="1:8" ht="15" customHeight="1">
      <c r="A255" s="677"/>
      <c r="B255" s="745"/>
      <c r="C255" s="744" t="s">
        <v>82</v>
      </c>
      <c r="D255" s="757"/>
      <c r="E255" s="743" t="s">
        <v>62</v>
      </c>
      <c r="F255" s="808">
        <v>3.6</v>
      </c>
      <c r="G255" s="281">
        <f>'BAHAN+UPAH'!$F$34</f>
        <v>11800</v>
      </c>
      <c r="H255" s="281">
        <f t="shared" ref="H255:H259" si="9">G255*F255</f>
        <v>42480</v>
      </c>
    </row>
    <row r="256" spans="1:8" ht="15" customHeight="1">
      <c r="A256" s="677"/>
      <c r="B256" s="745"/>
      <c r="C256" s="744" t="s">
        <v>70</v>
      </c>
      <c r="D256" s="757"/>
      <c r="E256" s="743" t="s">
        <v>62</v>
      </c>
      <c r="F256" s="808">
        <v>0.05</v>
      </c>
      <c r="G256" s="281">
        <f>'BAHAN+UPAH'!$F$35</f>
        <v>21780</v>
      </c>
      <c r="H256" s="281">
        <f t="shared" si="9"/>
        <v>1089</v>
      </c>
    </row>
    <row r="257" spans="1:8" ht="15" customHeight="1">
      <c r="A257" s="677"/>
      <c r="B257" s="745"/>
      <c r="C257" s="744" t="s">
        <v>60</v>
      </c>
      <c r="D257" s="757"/>
      <c r="E257" s="743" t="s">
        <v>62</v>
      </c>
      <c r="F257" s="808">
        <v>5.5</v>
      </c>
      <c r="G257" s="281">
        <f>'BAHAN+UPAH'!$F$5</f>
        <v>1300</v>
      </c>
      <c r="H257" s="281">
        <f t="shared" si="9"/>
        <v>7150</v>
      </c>
    </row>
    <row r="258" spans="1:8" ht="15" customHeight="1">
      <c r="A258" s="677"/>
      <c r="B258" s="745"/>
      <c r="C258" s="744" t="s">
        <v>63</v>
      </c>
      <c r="D258" s="757"/>
      <c r="E258" s="743" t="s">
        <v>47</v>
      </c>
      <c r="F258" s="808">
        <v>8.9999999999999993E-3</v>
      </c>
      <c r="G258" s="281">
        <f>'BAHAN+UPAH'!$F$6</f>
        <v>175000</v>
      </c>
      <c r="H258" s="281">
        <f t="shared" si="9"/>
        <v>1574.9999999999998</v>
      </c>
    </row>
    <row r="259" spans="1:8" ht="15" customHeight="1">
      <c r="A259" s="677"/>
      <c r="B259" s="745"/>
      <c r="C259" s="744" t="s">
        <v>84</v>
      </c>
      <c r="D259" s="757"/>
      <c r="E259" s="743" t="s">
        <v>47</v>
      </c>
      <c r="F259" s="808">
        <v>1.4999999999999999E-2</v>
      </c>
      <c r="G259" s="281">
        <f>'BAHAN+UPAH'!$F$4</f>
        <v>256250</v>
      </c>
      <c r="H259" s="281">
        <f t="shared" si="9"/>
        <v>3843.75</v>
      </c>
    </row>
    <row r="260" spans="1:8" ht="15" customHeight="1">
      <c r="A260" s="677"/>
      <c r="B260" s="747"/>
      <c r="C260" s="760"/>
      <c r="D260" s="760"/>
      <c r="E260" s="760"/>
      <c r="F260" s="760"/>
      <c r="G260" s="760"/>
      <c r="H260" s="445"/>
    </row>
    <row r="261" spans="1:8" ht="15" customHeight="1">
      <c r="A261" s="677"/>
      <c r="B261" s="751"/>
      <c r="C261" s="752"/>
      <c r="D261" s="752"/>
      <c r="E261" s="752"/>
      <c r="F261" s="441" t="s">
        <v>16</v>
      </c>
      <c r="G261" s="753"/>
      <c r="H261" s="431">
        <f>SUM(H254:H260)</f>
        <v>56137.75</v>
      </c>
    </row>
    <row r="262" spans="1:8" ht="15" customHeight="1">
      <c r="A262" s="677"/>
      <c r="B262" s="754" t="s">
        <v>17</v>
      </c>
      <c r="C262" s="755" t="s">
        <v>18</v>
      </c>
      <c r="D262" s="756"/>
      <c r="E262" s="756"/>
      <c r="F262" s="756"/>
      <c r="G262" s="756"/>
      <c r="H262" s="279"/>
    </row>
    <row r="263" spans="1:8" ht="15" customHeight="1">
      <c r="A263" s="677"/>
      <c r="B263" s="745"/>
      <c r="C263" s="744"/>
      <c r="D263" s="757"/>
      <c r="E263" s="757"/>
      <c r="F263" s="757"/>
      <c r="G263" s="757"/>
      <c r="H263" s="281"/>
    </row>
    <row r="264" spans="1:8" ht="15" customHeight="1">
      <c r="A264" s="677"/>
      <c r="B264" s="747"/>
      <c r="C264" s="760"/>
      <c r="D264" s="760"/>
      <c r="E264" s="760"/>
      <c r="F264" s="760"/>
      <c r="G264" s="760"/>
      <c r="H264" s="445"/>
    </row>
    <row r="265" spans="1:8" ht="15" customHeight="1">
      <c r="A265" s="677"/>
      <c r="B265" s="751"/>
      <c r="C265" s="752"/>
      <c r="D265" s="752"/>
      <c r="E265" s="752"/>
      <c r="F265" s="441" t="s">
        <v>19</v>
      </c>
      <c r="G265" s="753"/>
      <c r="H265" s="432">
        <f>SUM(H262:H264)</f>
        <v>0</v>
      </c>
    </row>
    <row r="266" spans="1:8" ht="15" customHeight="1">
      <c r="A266" s="677"/>
      <c r="B266" s="761"/>
      <c r="C266" s="762"/>
      <c r="D266" s="752"/>
      <c r="E266" s="752"/>
      <c r="F266" s="752"/>
      <c r="G266" s="752"/>
      <c r="H266" s="446"/>
    </row>
    <row r="267" spans="1:8" s="677" customFormat="1" ht="15" customHeight="1">
      <c r="A267" s="728"/>
      <c r="B267" s="684" t="s">
        <v>20</v>
      </c>
      <c r="C267" s="910" t="s">
        <v>21</v>
      </c>
      <c r="D267" s="911"/>
      <c r="E267" s="911"/>
      <c r="F267" s="911"/>
      <c r="G267" s="912"/>
      <c r="H267" s="603">
        <f>H265+H261+H253</f>
        <v>92702.75</v>
      </c>
    </row>
    <row r="268" spans="1:8" s="677" customFormat="1" ht="15" customHeight="1">
      <c r="A268" s="728"/>
      <c r="B268" s="684" t="s">
        <v>22</v>
      </c>
      <c r="C268" s="913" t="s">
        <v>993</v>
      </c>
      <c r="D268" s="914"/>
      <c r="E268" s="915"/>
      <c r="F268" s="729">
        <v>0.05</v>
      </c>
      <c r="G268" s="730" t="s">
        <v>44</v>
      </c>
      <c r="H268" s="603">
        <f>H267*F268</f>
        <v>4635.1374999999998</v>
      </c>
    </row>
    <row r="269" spans="1:8" s="677" customFormat="1" ht="15" customHeight="1">
      <c r="A269" s="728"/>
      <c r="B269" s="684" t="s">
        <v>24</v>
      </c>
      <c r="C269" s="913" t="s">
        <v>339</v>
      </c>
      <c r="D269" s="914"/>
      <c r="E269" s="915"/>
      <c r="F269" s="729">
        <v>0.05</v>
      </c>
      <c r="G269" s="730" t="s">
        <v>44</v>
      </c>
      <c r="H269" s="603">
        <f>H267*F269</f>
        <v>4635.1374999999998</v>
      </c>
    </row>
    <row r="270" spans="1:8" s="677" customFormat="1" ht="15" customHeight="1">
      <c r="A270" s="728"/>
      <c r="B270" s="684" t="s">
        <v>27</v>
      </c>
      <c r="C270" s="916" t="s">
        <v>45</v>
      </c>
      <c r="D270" s="917"/>
      <c r="E270" s="917"/>
      <c r="F270" s="917"/>
      <c r="G270" s="918"/>
      <c r="H270" s="731">
        <f>SUM(H267:H269)</f>
        <v>101973.02499999999</v>
      </c>
    </row>
    <row r="271" spans="1:8" ht="15" customHeight="1">
      <c r="A271" s="677"/>
      <c r="B271" s="792"/>
      <c r="C271" s="793"/>
      <c r="D271" s="793"/>
      <c r="E271" s="793"/>
      <c r="F271" s="793"/>
      <c r="G271" s="793"/>
      <c r="H271" s="423"/>
    </row>
    <row r="272" spans="1:8" ht="15" customHeight="1">
      <c r="A272" s="676" t="s">
        <v>979</v>
      </c>
      <c r="B272" s="676"/>
      <c r="C272" s="676"/>
      <c r="D272" s="676"/>
      <c r="E272" s="810"/>
      <c r="F272" s="810"/>
      <c r="G272" s="810"/>
      <c r="H272" s="810"/>
    </row>
    <row r="273" spans="1:8" ht="15" customHeight="1">
      <c r="A273" s="804"/>
      <c r="B273" s="811"/>
      <c r="C273" s="84"/>
      <c r="D273" s="810"/>
      <c r="E273" s="810"/>
      <c r="F273" s="810"/>
      <c r="G273" s="810"/>
      <c r="H273" s="810"/>
    </row>
    <row r="274" spans="1:8" ht="15" customHeight="1">
      <c r="A274" s="776" t="s">
        <v>986</v>
      </c>
      <c r="C274" s="776" t="s">
        <v>476</v>
      </c>
    </row>
    <row r="275" spans="1:8" ht="31.5">
      <c r="A275" s="677"/>
      <c r="B275" s="684" t="s">
        <v>0</v>
      </c>
      <c r="C275" s="684" t="s">
        <v>1</v>
      </c>
      <c r="D275" s="684" t="s">
        <v>2</v>
      </c>
      <c r="E275" s="684" t="s">
        <v>3</v>
      </c>
      <c r="F275" s="684" t="s">
        <v>4</v>
      </c>
      <c r="G275" s="685" t="s">
        <v>321</v>
      </c>
      <c r="H275" s="685" t="s">
        <v>322</v>
      </c>
    </row>
    <row r="276" spans="1:8" ht="15" customHeight="1">
      <c r="A276" s="677"/>
      <c r="B276" s="740" t="s">
        <v>5</v>
      </c>
      <c r="C276" s="741" t="s">
        <v>6</v>
      </c>
      <c r="D276" s="742"/>
      <c r="E276" s="742"/>
      <c r="F276" s="742"/>
      <c r="G276" s="742"/>
      <c r="H276" s="742"/>
    </row>
    <row r="277" spans="1:8" ht="15" customHeight="1">
      <c r="A277" s="677"/>
      <c r="B277" s="743"/>
      <c r="C277" s="744" t="s">
        <v>7</v>
      </c>
      <c r="D277" s="745" t="s">
        <v>8</v>
      </c>
      <c r="E277" s="745" t="s">
        <v>9</v>
      </c>
      <c r="F277" s="784">
        <v>0.1</v>
      </c>
      <c r="G277" s="281">
        <f>'BAHAN+UPAH'!$F$65</f>
        <v>85000</v>
      </c>
      <c r="H277" s="281">
        <f>G277*F277</f>
        <v>8500</v>
      </c>
    </row>
    <row r="278" spans="1:8" ht="15" customHeight="1">
      <c r="A278" s="677"/>
      <c r="B278" s="743"/>
      <c r="C278" s="744" t="s">
        <v>448</v>
      </c>
      <c r="D278" s="745" t="s">
        <v>235</v>
      </c>
      <c r="E278" s="745" t="s">
        <v>9</v>
      </c>
      <c r="F278" s="784">
        <v>0.1</v>
      </c>
      <c r="G278" s="789">
        <f>'BAHAN+UPAH'!$F$77</f>
        <v>145000</v>
      </c>
      <c r="H278" s="281">
        <f>G278*F278</f>
        <v>14500</v>
      </c>
    </row>
    <row r="279" spans="1:8" ht="15" customHeight="1">
      <c r="A279" s="677"/>
      <c r="B279" s="743"/>
      <c r="C279" s="744" t="s">
        <v>30</v>
      </c>
      <c r="D279" s="745" t="s">
        <v>239</v>
      </c>
      <c r="E279" s="745" t="s">
        <v>9</v>
      </c>
      <c r="F279" s="784">
        <v>1E-3</v>
      </c>
      <c r="G279" s="789">
        <f>'BAHAN+UPAH'!$F$78</f>
        <v>235000</v>
      </c>
      <c r="H279" s="281">
        <f>G279*F279</f>
        <v>235</v>
      </c>
    </row>
    <row r="280" spans="1:8" ht="15" customHeight="1">
      <c r="A280" s="677"/>
      <c r="B280" s="743"/>
      <c r="C280" s="744" t="s">
        <v>10</v>
      </c>
      <c r="D280" s="745" t="s">
        <v>11</v>
      </c>
      <c r="E280" s="745" t="s">
        <v>9</v>
      </c>
      <c r="F280" s="784">
        <v>5.0000000000000001E-3</v>
      </c>
      <c r="G280" s="281">
        <f>'BAHAN+UPAH'!$F$70</f>
        <v>140000</v>
      </c>
      <c r="H280" s="281">
        <f>G280*F280</f>
        <v>700</v>
      </c>
    </row>
    <row r="281" spans="1:8" ht="15" customHeight="1">
      <c r="A281" s="677"/>
      <c r="B281" s="747"/>
      <c r="C281" s="748"/>
      <c r="D281" s="749"/>
      <c r="E281" s="749"/>
      <c r="F281" s="780"/>
      <c r="G281" s="442"/>
      <c r="H281" s="445"/>
    </row>
    <row r="282" spans="1:8" ht="15" customHeight="1">
      <c r="A282" s="677"/>
      <c r="B282" s="751"/>
      <c r="C282" s="752"/>
      <c r="D282" s="752"/>
      <c r="E282" s="752"/>
      <c r="F282" s="440" t="s">
        <v>49</v>
      </c>
      <c r="G282" s="753"/>
      <c r="H282" s="431">
        <f>SUM(H277:H281)</f>
        <v>23935</v>
      </c>
    </row>
    <row r="283" spans="1:8" ht="15" customHeight="1">
      <c r="A283" s="677"/>
      <c r="B283" s="754" t="s">
        <v>13</v>
      </c>
      <c r="C283" s="755" t="s">
        <v>14</v>
      </c>
      <c r="D283" s="756"/>
      <c r="E283" s="756"/>
      <c r="F283" s="756"/>
      <c r="G283" s="756"/>
      <c r="H283" s="279"/>
    </row>
    <row r="284" spans="1:8" ht="15" customHeight="1">
      <c r="A284" s="677"/>
      <c r="B284" s="745"/>
      <c r="C284" s="744" t="s">
        <v>51</v>
      </c>
      <c r="D284" s="757"/>
      <c r="E284" s="743" t="s">
        <v>66</v>
      </c>
      <c r="F284" s="426">
        <v>1</v>
      </c>
      <c r="G284" s="281">
        <f>'BAHAN+UPAH'!$F$14</f>
        <v>10000</v>
      </c>
      <c r="H284" s="281">
        <f>G284*F284</f>
        <v>10000</v>
      </c>
    </row>
    <row r="285" spans="1:8" ht="15" customHeight="1">
      <c r="A285" s="677"/>
      <c r="B285" s="745"/>
      <c r="C285" s="744" t="s">
        <v>234</v>
      </c>
      <c r="D285" s="757"/>
      <c r="E285" s="743" t="s">
        <v>66</v>
      </c>
      <c r="F285" s="426">
        <v>0.1</v>
      </c>
      <c r="G285" s="281">
        <f>'BAHAN+UPAH'!$F$13</f>
        <v>26500</v>
      </c>
      <c r="H285" s="281">
        <f>G285*F285</f>
        <v>2650</v>
      </c>
    </row>
    <row r="286" spans="1:8" ht="15" customHeight="1">
      <c r="A286" s="677"/>
      <c r="B286" s="747"/>
      <c r="C286" s="760"/>
      <c r="D286" s="760"/>
      <c r="E286" s="760"/>
      <c r="F286" s="760"/>
      <c r="G286" s="760"/>
      <c r="H286" s="445"/>
    </row>
    <row r="287" spans="1:8" ht="15" customHeight="1">
      <c r="A287" s="677"/>
      <c r="B287" s="751"/>
      <c r="C287" s="752"/>
      <c r="D287" s="752"/>
      <c r="E287" s="752"/>
      <c r="F287" s="441" t="s">
        <v>16</v>
      </c>
      <c r="G287" s="753"/>
      <c r="H287" s="431">
        <f>SUM(H283:H286)</f>
        <v>12650</v>
      </c>
    </row>
    <row r="288" spans="1:8" ht="15" customHeight="1">
      <c r="A288" s="677"/>
      <c r="B288" s="754" t="s">
        <v>17</v>
      </c>
      <c r="C288" s="755" t="s">
        <v>18</v>
      </c>
      <c r="D288" s="756"/>
      <c r="E288" s="756"/>
      <c r="F288" s="756"/>
      <c r="G288" s="756"/>
      <c r="H288" s="279"/>
    </row>
    <row r="289" spans="1:8" ht="15" customHeight="1">
      <c r="A289" s="677"/>
      <c r="B289" s="745"/>
      <c r="C289" s="744"/>
      <c r="D289" s="757"/>
      <c r="E289" s="757"/>
      <c r="F289" s="757"/>
      <c r="G289" s="757"/>
      <c r="H289" s="281"/>
    </row>
    <row r="290" spans="1:8" ht="15" customHeight="1">
      <c r="A290" s="677"/>
      <c r="B290" s="747"/>
      <c r="C290" s="760"/>
      <c r="D290" s="760"/>
      <c r="E290" s="760"/>
      <c r="F290" s="760"/>
      <c r="G290" s="760"/>
      <c r="H290" s="445"/>
    </row>
    <row r="291" spans="1:8" ht="15" customHeight="1">
      <c r="A291" s="677"/>
      <c r="B291" s="751"/>
      <c r="C291" s="752"/>
      <c r="D291" s="752"/>
      <c r="E291" s="752"/>
      <c r="F291" s="441" t="s">
        <v>19</v>
      </c>
      <c r="G291" s="753"/>
      <c r="H291" s="432">
        <f>SUM(H288:H290)</f>
        <v>0</v>
      </c>
    </row>
    <row r="292" spans="1:8" ht="15" customHeight="1">
      <c r="A292" s="677"/>
      <c r="B292" s="761"/>
      <c r="C292" s="762"/>
      <c r="D292" s="752"/>
      <c r="E292" s="752"/>
      <c r="F292" s="752"/>
      <c r="G292" s="752"/>
      <c r="H292" s="446"/>
    </row>
    <row r="293" spans="1:8" s="677" customFormat="1" ht="15" customHeight="1">
      <c r="A293" s="728"/>
      <c r="B293" s="684" t="s">
        <v>20</v>
      </c>
      <c r="C293" s="910" t="s">
        <v>21</v>
      </c>
      <c r="D293" s="911"/>
      <c r="E293" s="911"/>
      <c r="F293" s="911"/>
      <c r="G293" s="912"/>
      <c r="H293" s="603">
        <f>H291+H287+H282</f>
        <v>36585</v>
      </c>
    </row>
    <row r="294" spans="1:8" s="677" customFormat="1" ht="15" customHeight="1">
      <c r="A294" s="728"/>
      <c r="B294" s="684" t="s">
        <v>22</v>
      </c>
      <c r="C294" s="913" t="s">
        <v>993</v>
      </c>
      <c r="D294" s="914"/>
      <c r="E294" s="915"/>
      <c r="F294" s="729">
        <v>0.05</v>
      </c>
      <c r="G294" s="730" t="s">
        <v>44</v>
      </c>
      <c r="H294" s="603">
        <f>H293*F294</f>
        <v>1829.25</v>
      </c>
    </row>
    <row r="295" spans="1:8" s="677" customFormat="1" ht="15" customHeight="1">
      <c r="A295" s="728"/>
      <c r="B295" s="684" t="s">
        <v>24</v>
      </c>
      <c r="C295" s="913" t="s">
        <v>339</v>
      </c>
      <c r="D295" s="914"/>
      <c r="E295" s="915"/>
      <c r="F295" s="729">
        <v>0.05</v>
      </c>
      <c r="G295" s="730" t="s">
        <v>44</v>
      </c>
      <c r="H295" s="603">
        <f>H293*F295</f>
        <v>1829.25</v>
      </c>
    </row>
    <row r="296" spans="1:8" s="677" customFormat="1" ht="15" customHeight="1">
      <c r="A296" s="728"/>
      <c r="B296" s="684" t="s">
        <v>27</v>
      </c>
      <c r="C296" s="916" t="s">
        <v>45</v>
      </c>
      <c r="D296" s="917"/>
      <c r="E296" s="917"/>
      <c r="F296" s="917"/>
      <c r="G296" s="918"/>
      <c r="H296" s="731">
        <f>SUM(H293:H295)</f>
        <v>40243.5</v>
      </c>
    </row>
    <row r="297" spans="1:8" ht="15" customHeight="1">
      <c r="A297" s="804"/>
      <c r="B297" s="811"/>
      <c r="C297" s="84"/>
      <c r="D297" s="810"/>
      <c r="E297" s="810"/>
      <c r="F297" s="810"/>
      <c r="G297" s="810"/>
      <c r="H297" s="810"/>
    </row>
    <row r="298" spans="1:8" ht="15" customHeight="1">
      <c r="A298" s="776" t="s">
        <v>1006</v>
      </c>
      <c r="C298" s="776" t="s">
        <v>1007</v>
      </c>
    </row>
    <row r="299" spans="1:8" ht="31.5">
      <c r="A299" s="677"/>
      <c r="B299" s="684" t="s">
        <v>0</v>
      </c>
      <c r="C299" s="684" t="s">
        <v>1</v>
      </c>
      <c r="D299" s="684" t="s">
        <v>2</v>
      </c>
      <c r="E299" s="684" t="s">
        <v>3</v>
      </c>
      <c r="F299" s="684" t="s">
        <v>4</v>
      </c>
      <c r="G299" s="685" t="s">
        <v>321</v>
      </c>
      <c r="H299" s="685" t="s">
        <v>322</v>
      </c>
    </row>
    <row r="300" spans="1:8" ht="15" customHeight="1">
      <c r="A300" s="677"/>
      <c r="B300" s="740" t="s">
        <v>5</v>
      </c>
      <c r="C300" s="741" t="s">
        <v>6</v>
      </c>
      <c r="D300" s="742"/>
      <c r="E300" s="742"/>
      <c r="F300" s="742"/>
      <c r="G300" s="742"/>
      <c r="H300" s="742"/>
    </row>
    <row r="301" spans="1:8" ht="15" customHeight="1">
      <c r="A301" s="677"/>
      <c r="B301" s="743"/>
      <c r="C301" s="744" t="s">
        <v>7</v>
      </c>
      <c r="D301" s="745" t="s">
        <v>8</v>
      </c>
      <c r="E301" s="745" t="s">
        <v>9</v>
      </c>
      <c r="F301" s="784">
        <v>0.35</v>
      </c>
      <c r="G301" s="281">
        <f>'BAHAN+UPAH'!$F$65</f>
        <v>85000</v>
      </c>
      <c r="H301" s="281">
        <f>G301*F301</f>
        <v>29749.999999999996</v>
      </c>
    </row>
    <row r="302" spans="1:8" ht="15" customHeight="1">
      <c r="A302" s="677"/>
      <c r="B302" s="743"/>
      <c r="C302" s="744" t="s">
        <v>68</v>
      </c>
      <c r="D302" s="745" t="s">
        <v>235</v>
      </c>
      <c r="E302" s="745" t="s">
        <v>9</v>
      </c>
      <c r="F302" s="784">
        <v>0.35</v>
      </c>
      <c r="G302" s="789">
        <f>+'BAHAN+UPAH'!$F$71</f>
        <v>120000</v>
      </c>
      <c r="H302" s="281">
        <f>G302*F302</f>
        <v>42000</v>
      </c>
    </row>
    <row r="303" spans="1:8" ht="15" customHeight="1">
      <c r="A303" s="677"/>
      <c r="B303" s="743"/>
      <c r="C303" s="744" t="s">
        <v>30</v>
      </c>
      <c r="D303" s="745" t="s">
        <v>239</v>
      </c>
      <c r="E303" s="745" t="s">
        <v>9</v>
      </c>
      <c r="F303" s="784">
        <v>3.5000000000000003E-2</v>
      </c>
      <c r="G303" s="789">
        <f>+'BAHAN+UPAH'!$F$72</f>
        <v>130000</v>
      </c>
      <c r="H303" s="281">
        <f>G303*F303</f>
        <v>4550</v>
      </c>
    </row>
    <row r="304" spans="1:8" ht="15" customHeight="1">
      <c r="A304" s="677"/>
      <c r="B304" s="743"/>
      <c r="C304" s="744" t="s">
        <v>10</v>
      </c>
      <c r="D304" s="745" t="s">
        <v>11</v>
      </c>
      <c r="E304" s="745" t="s">
        <v>9</v>
      </c>
      <c r="F304" s="784">
        <v>1.7999999999999999E-2</v>
      </c>
      <c r="G304" s="281">
        <f>'BAHAN+UPAH'!$F$70</f>
        <v>140000</v>
      </c>
      <c r="H304" s="281">
        <f>G304*F304</f>
        <v>2520</v>
      </c>
    </row>
    <row r="305" spans="1:8" ht="15" customHeight="1">
      <c r="A305" s="677"/>
      <c r="B305" s="747"/>
      <c r="C305" s="748"/>
      <c r="D305" s="749"/>
      <c r="E305" s="749"/>
      <c r="F305" s="780"/>
      <c r="G305" s="442"/>
      <c r="H305" s="445"/>
    </row>
    <row r="306" spans="1:8" ht="15" customHeight="1">
      <c r="A306" s="677"/>
      <c r="B306" s="751"/>
      <c r="C306" s="752"/>
      <c r="D306" s="752"/>
      <c r="E306" s="752"/>
      <c r="F306" s="440" t="s">
        <v>49</v>
      </c>
      <c r="G306" s="753"/>
      <c r="H306" s="431">
        <f>SUM(H301:H305)</f>
        <v>78820</v>
      </c>
    </row>
    <row r="307" spans="1:8" ht="15" customHeight="1">
      <c r="A307" s="677"/>
      <c r="B307" s="754" t="s">
        <v>13</v>
      </c>
      <c r="C307" s="755" t="s">
        <v>14</v>
      </c>
      <c r="D307" s="756"/>
      <c r="E307" s="756"/>
      <c r="F307" s="756"/>
      <c r="G307" s="756"/>
      <c r="H307" s="279"/>
    </row>
    <row r="308" spans="1:8" ht="15" customHeight="1">
      <c r="A308" s="677"/>
      <c r="B308" s="745"/>
      <c r="C308" s="744" t="s">
        <v>433</v>
      </c>
      <c r="D308" s="757"/>
      <c r="E308" s="743" t="s">
        <v>331</v>
      </c>
      <c r="F308" s="426">
        <v>4</v>
      </c>
      <c r="G308" s="281">
        <f>+'BAHAN+UPAH'!$F$24</f>
        <v>13750</v>
      </c>
      <c r="H308" s="281">
        <f>G308*F308</f>
        <v>55000</v>
      </c>
    </row>
    <row r="309" spans="1:8" ht="15" customHeight="1">
      <c r="A309" s="677"/>
      <c r="B309" s="745"/>
      <c r="C309" s="744" t="s">
        <v>1008</v>
      </c>
      <c r="D309" s="757"/>
      <c r="E309" s="743" t="s">
        <v>99</v>
      </c>
      <c r="F309" s="426">
        <v>1</v>
      </c>
      <c r="G309" s="281">
        <f>+G308</f>
        <v>13750</v>
      </c>
      <c r="H309" s="281">
        <f>G309*F309</f>
        <v>13750</v>
      </c>
    </row>
    <row r="310" spans="1:8" ht="15" customHeight="1">
      <c r="A310" s="677"/>
      <c r="B310" s="747"/>
      <c r="C310" s="760"/>
      <c r="D310" s="760"/>
      <c r="E310" s="760"/>
      <c r="F310" s="760"/>
      <c r="G310" s="760"/>
      <c r="H310" s="445"/>
    </row>
    <row r="311" spans="1:8" ht="15" customHeight="1">
      <c r="A311" s="677"/>
      <c r="B311" s="751"/>
      <c r="C311" s="752"/>
      <c r="D311" s="752"/>
      <c r="E311" s="752"/>
      <c r="F311" s="441" t="s">
        <v>16</v>
      </c>
      <c r="G311" s="753"/>
      <c r="H311" s="431">
        <f>SUM(H307:H310)</f>
        <v>68750</v>
      </c>
    </row>
    <row r="312" spans="1:8" ht="15" customHeight="1">
      <c r="A312" s="677"/>
      <c r="B312" s="754" t="s">
        <v>17</v>
      </c>
      <c r="C312" s="755" t="s">
        <v>18</v>
      </c>
      <c r="D312" s="756"/>
      <c r="E312" s="756"/>
      <c r="F312" s="756"/>
      <c r="G312" s="756"/>
      <c r="H312" s="279"/>
    </row>
    <row r="313" spans="1:8" ht="15" customHeight="1">
      <c r="A313" s="677"/>
      <c r="B313" s="745"/>
      <c r="C313" s="744"/>
      <c r="D313" s="757"/>
      <c r="E313" s="757"/>
      <c r="F313" s="757"/>
      <c r="G313" s="757"/>
      <c r="H313" s="281"/>
    </row>
    <row r="314" spans="1:8" ht="15" customHeight="1">
      <c r="A314" s="677"/>
      <c r="B314" s="747"/>
      <c r="C314" s="760"/>
      <c r="D314" s="760"/>
      <c r="E314" s="760"/>
      <c r="F314" s="760"/>
      <c r="G314" s="760"/>
      <c r="H314" s="445"/>
    </row>
    <row r="315" spans="1:8" ht="15" customHeight="1">
      <c r="A315" s="677"/>
      <c r="B315" s="751"/>
      <c r="C315" s="752"/>
      <c r="D315" s="752"/>
      <c r="E315" s="752"/>
      <c r="F315" s="441" t="s">
        <v>19</v>
      </c>
      <c r="G315" s="753"/>
      <c r="H315" s="432">
        <f>SUM(H312:H314)</f>
        <v>0</v>
      </c>
    </row>
    <row r="316" spans="1:8" ht="15" customHeight="1">
      <c r="A316" s="677"/>
      <c r="B316" s="761"/>
      <c r="C316" s="762"/>
      <c r="D316" s="752"/>
      <c r="E316" s="752"/>
      <c r="F316" s="752"/>
      <c r="G316" s="752"/>
      <c r="H316" s="446"/>
    </row>
    <row r="317" spans="1:8" s="677" customFormat="1" ht="15" customHeight="1">
      <c r="A317" s="728"/>
      <c r="B317" s="684" t="s">
        <v>20</v>
      </c>
      <c r="C317" s="910" t="s">
        <v>21</v>
      </c>
      <c r="D317" s="911"/>
      <c r="E317" s="911"/>
      <c r="F317" s="911"/>
      <c r="G317" s="912"/>
      <c r="H317" s="603">
        <f>H315+H311+H306</f>
        <v>147570</v>
      </c>
    </row>
    <row r="318" spans="1:8" s="677" customFormat="1" ht="15" customHeight="1">
      <c r="A318" s="728"/>
      <c r="B318" s="684" t="s">
        <v>22</v>
      </c>
      <c r="C318" s="913" t="s">
        <v>993</v>
      </c>
      <c r="D318" s="914"/>
      <c r="E318" s="915"/>
      <c r="F318" s="729">
        <v>0.05</v>
      </c>
      <c r="G318" s="730" t="s">
        <v>44</v>
      </c>
      <c r="H318" s="603">
        <f>H317*F318</f>
        <v>7378.5</v>
      </c>
    </row>
    <row r="319" spans="1:8" s="677" customFormat="1" ht="15" customHeight="1">
      <c r="A319" s="728"/>
      <c r="B319" s="684" t="s">
        <v>24</v>
      </c>
      <c r="C319" s="913" t="s">
        <v>339</v>
      </c>
      <c r="D319" s="914"/>
      <c r="E319" s="915"/>
      <c r="F319" s="729">
        <v>0.05</v>
      </c>
      <c r="G319" s="730" t="s">
        <v>44</v>
      </c>
      <c r="H319" s="603">
        <f>H317*F319</f>
        <v>7378.5</v>
      </c>
    </row>
    <row r="320" spans="1:8" s="677" customFormat="1" ht="15" customHeight="1">
      <c r="A320" s="728"/>
      <c r="B320" s="684" t="s">
        <v>27</v>
      </c>
      <c r="C320" s="916" t="s">
        <v>45</v>
      </c>
      <c r="D320" s="917"/>
      <c r="E320" s="917"/>
      <c r="F320" s="917"/>
      <c r="G320" s="918"/>
      <c r="H320" s="731">
        <f>SUM(H317:H319)</f>
        <v>162327</v>
      </c>
    </row>
    <row r="321" spans="1:8" ht="15" customHeight="1">
      <c r="A321" s="804"/>
      <c r="B321" s="811"/>
      <c r="C321" s="84"/>
      <c r="D321" s="810"/>
      <c r="E321" s="810"/>
      <c r="F321" s="810"/>
      <c r="G321" s="810"/>
      <c r="H321" s="810"/>
    </row>
    <row r="322" spans="1:8" ht="15" customHeight="1">
      <c r="A322" s="676" t="s">
        <v>980</v>
      </c>
      <c r="B322" s="676"/>
      <c r="C322" s="676"/>
      <c r="D322" s="676"/>
      <c r="E322" s="682"/>
    </row>
    <row r="323" spans="1:8" ht="15" customHeight="1"/>
    <row r="324" spans="1:8" ht="15" customHeight="1">
      <c r="A324" s="776" t="s">
        <v>981</v>
      </c>
      <c r="C324" s="682" t="s">
        <v>477</v>
      </c>
    </row>
    <row r="325" spans="1:8" ht="31.5">
      <c r="A325" s="677"/>
      <c r="B325" s="684" t="s">
        <v>0</v>
      </c>
      <c r="C325" s="684" t="s">
        <v>1</v>
      </c>
      <c r="D325" s="684" t="s">
        <v>2</v>
      </c>
      <c r="E325" s="684" t="s">
        <v>3</v>
      </c>
      <c r="F325" s="684" t="s">
        <v>4</v>
      </c>
      <c r="G325" s="685" t="s">
        <v>321</v>
      </c>
      <c r="H325" s="685" t="s">
        <v>322</v>
      </c>
    </row>
    <row r="326" spans="1:8" ht="15" customHeight="1">
      <c r="A326" s="677"/>
      <c r="B326" s="740" t="s">
        <v>5</v>
      </c>
      <c r="C326" s="741" t="s">
        <v>6</v>
      </c>
      <c r="D326" s="742"/>
      <c r="E326" s="742"/>
      <c r="F326" s="742"/>
      <c r="G326" s="742"/>
      <c r="H326" s="742"/>
    </row>
    <row r="327" spans="1:8" ht="15" customHeight="1">
      <c r="A327" s="677"/>
      <c r="B327" s="743"/>
      <c r="C327" s="744" t="s">
        <v>86</v>
      </c>
      <c r="D327" s="745" t="s">
        <v>8</v>
      </c>
      <c r="E327" s="794" t="s">
        <v>9</v>
      </c>
      <c r="F327" s="777">
        <v>0.3</v>
      </c>
      <c r="G327" s="281">
        <f>'BAHAN+UPAH'!$F$65</f>
        <v>85000</v>
      </c>
      <c r="H327" s="281">
        <f>G327*F327</f>
        <v>25500</v>
      </c>
    </row>
    <row r="328" spans="1:8" ht="15" customHeight="1">
      <c r="A328" s="677"/>
      <c r="B328" s="743"/>
      <c r="C328" s="744" t="s">
        <v>87</v>
      </c>
      <c r="D328" s="745" t="s">
        <v>29</v>
      </c>
      <c r="E328" s="794" t="s">
        <v>9</v>
      </c>
      <c r="F328" s="777">
        <v>0.1</v>
      </c>
      <c r="G328" s="281">
        <f>'BAHAN+UPAH'!$F$66</f>
        <v>120000</v>
      </c>
      <c r="H328" s="281">
        <f>G328*F328</f>
        <v>12000</v>
      </c>
    </row>
    <row r="329" spans="1:8" ht="15" customHeight="1">
      <c r="A329" s="677"/>
      <c r="B329" s="743"/>
      <c r="C329" s="744" t="s">
        <v>88</v>
      </c>
      <c r="D329" s="745" t="s">
        <v>31</v>
      </c>
      <c r="E329" s="794" t="s">
        <v>9</v>
      </c>
      <c r="F329" s="777">
        <v>0.01</v>
      </c>
      <c r="G329" s="281">
        <f>'BAHAN+UPAH'!$F$67</f>
        <v>130000</v>
      </c>
      <c r="H329" s="281">
        <f>G329*F329</f>
        <v>1300</v>
      </c>
    </row>
    <row r="330" spans="1:8" ht="15" customHeight="1">
      <c r="A330" s="677"/>
      <c r="B330" s="743"/>
      <c r="C330" s="744" t="s">
        <v>89</v>
      </c>
      <c r="D330" s="745" t="s">
        <v>25</v>
      </c>
      <c r="E330" s="794" t="s">
        <v>9</v>
      </c>
      <c r="F330" s="777">
        <v>1.4999999999999999E-2</v>
      </c>
      <c r="G330" s="281">
        <f>'BAHAN+UPAH'!$F$70</f>
        <v>140000</v>
      </c>
      <c r="H330" s="281">
        <f>G330*F330</f>
        <v>2100</v>
      </c>
    </row>
    <row r="331" spans="1:8" ht="15" customHeight="1">
      <c r="A331" s="677"/>
      <c r="B331" s="747"/>
      <c r="C331" s="748"/>
      <c r="D331" s="749"/>
      <c r="E331" s="749"/>
      <c r="F331" s="780"/>
      <c r="G331" s="442"/>
      <c r="H331" s="445"/>
    </row>
    <row r="332" spans="1:8" ht="15" customHeight="1">
      <c r="A332" s="677"/>
      <c r="B332" s="751"/>
      <c r="C332" s="752"/>
      <c r="D332" s="752"/>
      <c r="E332" s="752"/>
      <c r="F332" s="440" t="s">
        <v>49</v>
      </c>
      <c r="G332" s="787"/>
      <c r="H332" s="431">
        <f>SUM(H327:H331)</f>
        <v>40900</v>
      </c>
    </row>
    <row r="333" spans="1:8" ht="15" customHeight="1">
      <c r="A333" s="677"/>
      <c r="B333" s="754" t="s">
        <v>13</v>
      </c>
      <c r="C333" s="755" t="s">
        <v>14</v>
      </c>
      <c r="D333" s="756"/>
      <c r="E333" s="756"/>
      <c r="F333" s="756"/>
      <c r="G333" s="756"/>
      <c r="H333" s="279"/>
    </row>
    <row r="334" spans="1:8" ht="15" customHeight="1">
      <c r="A334" s="677"/>
      <c r="B334" s="745"/>
      <c r="C334" s="744" t="s">
        <v>90</v>
      </c>
      <c r="D334" s="757"/>
      <c r="E334" s="795" t="s">
        <v>91</v>
      </c>
      <c r="F334" s="426">
        <v>12.5</v>
      </c>
      <c r="G334" s="281">
        <f>'BAHAN+UPAH'!$F$17</f>
        <v>2300</v>
      </c>
      <c r="H334" s="281">
        <f>G334*F334</f>
        <v>28750</v>
      </c>
    </row>
    <row r="335" spans="1:8" ht="15" customHeight="1">
      <c r="A335" s="677"/>
      <c r="B335" s="745"/>
      <c r="C335" s="744" t="s">
        <v>92</v>
      </c>
      <c r="D335" s="757"/>
      <c r="E335" s="795" t="s">
        <v>15</v>
      </c>
      <c r="F335" s="426">
        <v>12.13</v>
      </c>
      <c r="G335" s="281">
        <f>'BAHAN+UPAH'!$F$5</f>
        <v>1300</v>
      </c>
      <c r="H335" s="281">
        <f>G335*F335</f>
        <v>15769.000000000002</v>
      </c>
    </row>
    <row r="336" spans="1:8" ht="15" customHeight="1">
      <c r="A336" s="677"/>
      <c r="B336" s="745"/>
      <c r="C336" s="744" t="s">
        <v>93</v>
      </c>
      <c r="D336" s="757"/>
      <c r="E336" s="795" t="s">
        <v>94</v>
      </c>
      <c r="F336" s="426">
        <v>0.38800000000000001</v>
      </c>
      <c r="G336" s="281">
        <f>'BAHAN+UPAH'!$F$7</f>
        <v>190000</v>
      </c>
      <c r="H336" s="281">
        <f>G336*F336</f>
        <v>73720</v>
      </c>
    </row>
    <row r="337" spans="1:8" ht="15" customHeight="1">
      <c r="A337" s="677"/>
      <c r="B337" s="745"/>
      <c r="C337" s="744" t="s">
        <v>95</v>
      </c>
      <c r="D337" s="757"/>
      <c r="E337" s="795" t="s">
        <v>15</v>
      </c>
      <c r="F337" s="781">
        <v>0.28000000000000003</v>
      </c>
      <c r="G337" s="281">
        <f>'BAHAN+UPAH'!$F$33</f>
        <v>11800</v>
      </c>
      <c r="H337" s="281">
        <f>G337*F337</f>
        <v>3304.0000000000005</v>
      </c>
    </row>
    <row r="338" spans="1:8" ht="15" customHeight="1">
      <c r="A338" s="677"/>
      <c r="B338" s="747"/>
      <c r="C338" s="760"/>
      <c r="D338" s="760"/>
      <c r="E338" s="760"/>
      <c r="F338" s="760"/>
      <c r="G338" s="760"/>
      <c r="H338" s="445"/>
    </row>
    <row r="339" spans="1:8" ht="15" customHeight="1">
      <c r="A339" s="677"/>
      <c r="B339" s="751"/>
      <c r="C339" s="752"/>
      <c r="D339" s="752"/>
      <c r="E339" s="752"/>
      <c r="F339" s="441" t="s">
        <v>16</v>
      </c>
      <c r="G339" s="787"/>
      <c r="H339" s="431">
        <f>SUM(H333:H338)</f>
        <v>121543</v>
      </c>
    </row>
    <row r="340" spans="1:8" ht="15" customHeight="1">
      <c r="A340" s="677"/>
      <c r="B340" s="754" t="s">
        <v>17</v>
      </c>
      <c r="C340" s="755" t="s">
        <v>18</v>
      </c>
      <c r="D340" s="756"/>
      <c r="E340" s="756"/>
      <c r="F340" s="756"/>
      <c r="G340" s="756"/>
      <c r="H340" s="279"/>
    </row>
    <row r="341" spans="1:8" ht="15" customHeight="1">
      <c r="A341" s="677"/>
      <c r="B341" s="745"/>
      <c r="C341" s="744"/>
      <c r="D341" s="757"/>
      <c r="E341" s="757"/>
      <c r="F341" s="757"/>
      <c r="G341" s="757"/>
      <c r="H341" s="281"/>
    </row>
    <row r="342" spans="1:8" ht="15" customHeight="1">
      <c r="A342" s="677"/>
      <c r="B342" s="747"/>
      <c r="C342" s="760"/>
      <c r="D342" s="760"/>
      <c r="E342" s="760"/>
      <c r="F342" s="760"/>
      <c r="G342" s="760"/>
      <c r="H342" s="445"/>
    </row>
    <row r="343" spans="1:8" ht="15" customHeight="1">
      <c r="A343" s="677"/>
      <c r="B343" s="751"/>
      <c r="C343" s="752"/>
      <c r="D343" s="752"/>
      <c r="E343" s="752"/>
      <c r="F343" s="441" t="s">
        <v>19</v>
      </c>
      <c r="G343" s="787"/>
      <c r="H343" s="432">
        <f>SUM(H340:H342)</f>
        <v>0</v>
      </c>
    </row>
    <row r="344" spans="1:8" ht="15" customHeight="1">
      <c r="A344" s="677"/>
      <c r="B344" s="761"/>
      <c r="C344" s="762"/>
      <c r="D344" s="752"/>
      <c r="E344" s="752"/>
      <c r="F344" s="752"/>
      <c r="G344" s="752"/>
      <c r="H344" s="446"/>
    </row>
    <row r="345" spans="1:8" s="677" customFormat="1" ht="15" customHeight="1">
      <c r="A345" s="728"/>
      <c r="B345" s="684" t="s">
        <v>20</v>
      </c>
      <c r="C345" s="910" t="s">
        <v>21</v>
      </c>
      <c r="D345" s="911"/>
      <c r="E345" s="911"/>
      <c r="F345" s="911"/>
      <c r="G345" s="912"/>
      <c r="H345" s="603">
        <f>H343+H339+H332</f>
        <v>162443</v>
      </c>
    </row>
    <row r="346" spans="1:8" s="677" customFormat="1" ht="15" customHeight="1">
      <c r="A346" s="728"/>
      <c r="B346" s="684" t="s">
        <v>22</v>
      </c>
      <c r="C346" s="913" t="s">
        <v>993</v>
      </c>
      <c r="D346" s="914"/>
      <c r="E346" s="915"/>
      <c r="F346" s="729">
        <v>0.05</v>
      </c>
      <c r="G346" s="730" t="s">
        <v>44</v>
      </c>
      <c r="H346" s="603">
        <f>H345*F346</f>
        <v>8122.1500000000005</v>
      </c>
    </row>
    <row r="347" spans="1:8" s="677" customFormat="1" ht="15" customHeight="1">
      <c r="A347" s="728"/>
      <c r="B347" s="684" t="s">
        <v>24</v>
      </c>
      <c r="C347" s="913" t="s">
        <v>339</v>
      </c>
      <c r="D347" s="914"/>
      <c r="E347" s="915"/>
      <c r="F347" s="729">
        <v>0.05</v>
      </c>
      <c r="G347" s="730" t="s">
        <v>44</v>
      </c>
      <c r="H347" s="603">
        <f>H345*F347</f>
        <v>8122.1500000000005</v>
      </c>
    </row>
    <row r="348" spans="1:8" s="677" customFormat="1" ht="15" customHeight="1">
      <c r="A348" s="728"/>
      <c r="B348" s="684" t="s">
        <v>27</v>
      </c>
      <c r="C348" s="916" t="s">
        <v>45</v>
      </c>
      <c r="D348" s="917"/>
      <c r="E348" s="917"/>
      <c r="F348" s="917"/>
      <c r="G348" s="918"/>
      <c r="H348" s="731">
        <f>SUM(H345:H347)</f>
        <v>178687.3</v>
      </c>
    </row>
    <row r="349" spans="1:8" ht="15" customHeight="1">
      <c r="A349" s="677"/>
      <c r="B349" s="792"/>
      <c r="C349" s="793"/>
      <c r="D349" s="793"/>
      <c r="E349" s="793"/>
      <c r="F349" s="793"/>
      <c r="G349" s="793"/>
      <c r="H349" s="423"/>
    </row>
    <row r="350" spans="1:8" ht="15" customHeight="1">
      <c r="A350" s="803" t="s">
        <v>1018</v>
      </c>
    </row>
    <row r="351" spans="1:8" ht="15" customHeight="1">
      <c r="A351" s="803"/>
    </row>
    <row r="352" spans="1:8" ht="15" customHeight="1">
      <c r="A352" s="739" t="s">
        <v>1022</v>
      </c>
      <c r="C352" s="776" t="s">
        <v>1017</v>
      </c>
    </row>
    <row r="353" spans="2:8" ht="31.5">
      <c r="B353" s="684" t="s">
        <v>0</v>
      </c>
      <c r="C353" s="684" t="s">
        <v>1</v>
      </c>
      <c r="D353" s="684" t="s">
        <v>2</v>
      </c>
      <c r="E353" s="684" t="s">
        <v>3</v>
      </c>
      <c r="F353" s="684" t="s">
        <v>4</v>
      </c>
      <c r="G353" s="685" t="s">
        <v>321</v>
      </c>
      <c r="H353" s="685" t="s">
        <v>322</v>
      </c>
    </row>
    <row r="354" spans="2:8" ht="15" customHeight="1">
      <c r="B354" s="740" t="s">
        <v>5</v>
      </c>
      <c r="C354" s="741" t="s">
        <v>6</v>
      </c>
      <c r="D354" s="742"/>
      <c r="E354" s="742"/>
      <c r="F354" s="742"/>
      <c r="G354" s="742"/>
      <c r="H354" s="742"/>
    </row>
    <row r="355" spans="2:8" ht="15" customHeight="1">
      <c r="B355" s="743"/>
      <c r="C355" s="744" t="s">
        <v>7</v>
      </c>
      <c r="D355" s="745" t="s">
        <v>8</v>
      </c>
      <c r="E355" s="745" t="s">
        <v>9</v>
      </c>
      <c r="F355" s="746">
        <v>0.25</v>
      </c>
      <c r="G355" s="778">
        <f>'BAHAN+UPAH'!$F$65</f>
        <v>85000</v>
      </c>
      <c r="H355" s="281">
        <f>G355*F355</f>
        <v>21250</v>
      </c>
    </row>
    <row r="356" spans="2:8" ht="15" customHeight="1">
      <c r="B356" s="743"/>
      <c r="C356" s="744" t="s">
        <v>58</v>
      </c>
      <c r="D356" s="745" t="s">
        <v>29</v>
      </c>
      <c r="E356" s="745" t="s">
        <v>9</v>
      </c>
      <c r="F356" s="746">
        <v>0.5</v>
      </c>
      <c r="G356" s="281">
        <f>'BAHAN+UPAH'!$F$66</f>
        <v>120000</v>
      </c>
      <c r="H356" s="281">
        <f>G356*F356</f>
        <v>60000</v>
      </c>
    </row>
    <row r="357" spans="2:8" ht="15" customHeight="1">
      <c r="B357" s="743"/>
      <c r="C357" s="744" t="s">
        <v>30</v>
      </c>
      <c r="D357" s="745" t="s">
        <v>11</v>
      </c>
      <c r="E357" s="745" t="s">
        <v>9</v>
      </c>
      <c r="F357" s="746">
        <v>0.05</v>
      </c>
      <c r="G357" s="281">
        <f>'BAHAN+UPAH'!$F$67</f>
        <v>130000</v>
      </c>
      <c r="H357" s="281">
        <f>G357*F357</f>
        <v>6500</v>
      </c>
    </row>
    <row r="358" spans="2:8" ht="15" customHeight="1">
      <c r="B358" s="743"/>
      <c r="C358" s="744" t="s">
        <v>10</v>
      </c>
      <c r="D358" s="745" t="s">
        <v>25</v>
      </c>
      <c r="E358" s="745" t="s">
        <v>9</v>
      </c>
      <c r="F358" s="746">
        <v>1.2999999999999999E-3</v>
      </c>
      <c r="G358" s="779">
        <f>'BAHAN+UPAH'!$F$70</f>
        <v>140000</v>
      </c>
      <c r="H358" s="281">
        <f>G358*F358</f>
        <v>182</v>
      </c>
    </row>
    <row r="359" spans="2:8" ht="15" customHeight="1">
      <c r="B359" s="747"/>
      <c r="C359" s="748"/>
      <c r="D359" s="749"/>
      <c r="E359" s="749"/>
      <c r="F359" s="750"/>
      <c r="G359" s="438"/>
      <c r="H359" s="445"/>
    </row>
    <row r="360" spans="2:8" ht="15" customHeight="1">
      <c r="B360" s="751"/>
      <c r="C360" s="752"/>
      <c r="D360" s="752"/>
      <c r="E360" s="752"/>
      <c r="F360" s="440" t="s">
        <v>49</v>
      </c>
      <c r="G360" s="787"/>
      <c r="H360" s="431">
        <f>SUM(H355:H359)</f>
        <v>87932</v>
      </c>
    </row>
    <row r="361" spans="2:8" ht="15" customHeight="1">
      <c r="B361" s="754" t="s">
        <v>13</v>
      </c>
      <c r="C361" s="755" t="s">
        <v>14</v>
      </c>
      <c r="D361" s="756"/>
      <c r="E361" s="756"/>
      <c r="F361" s="756"/>
      <c r="G361" s="756"/>
      <c r="H361" s="279"/>
    </row>
    <row r="362" spans="2:8" ht="15" customHeight="1">
      <c r="B362" s="745"/>
      <c r="C362" s="744" t="s">
        <v>1023</v>
      </c>
      <c r="D362" s="757"/>
      <c r="E362" s="743" t="s">
        <v>160</v>
      </c>
      <c r="F362" s="426">
        <v>1.01</v>
      </c>
      <c r="G362" s="281">
        <f>+'BAHAN+UPAH'!$F$16</f>
        <v>81960</v>
      </c>
      <c r="H362" s="281">
        <f>G362*F362</f>
        <v>82779.600000000006</v>
      </c>
    </row>
    <row r="363" spans="2:8" ht="15" customHeight="1">
      <c r="B363" s="745"/>
      <c r="C363" s="744" t="s">
        <v>63</v>
      </c>
      <c r="D363" s="757"/>
      <c r="E363" s="743" t="s">
        <v>94</v>
      </c>
      <c r="F363" s="426">
        <v>0.05</v>
      </c>
      <c r="G363" s="281">
        <f>+'BAHAN+UPAH'!$F$6</f>
        <v>175000</v>
      </c>
      <c r="H363" s="281">
        <f>G363*F363</f>
        <v>8750</v>
      </c>
    </row>
    <row r="364" spans="2:8" ht="15" customHeight="1">
      <c r="B364" s="747"/>
      <c r="C364" s="760"/>
      <c r="D364" s="760"/>
      <c r="E364" s="760"/>
      <c r="F364" s="760"/>
      <c r="G364" s="760"/>
      <c r="H364" s="445"/>
    </row>
    <row r="365" spans="2:8" ht="15" customHeight="1">
      <c r="B365" s="751"/>
      <c r="C365" s="752"/>
      <c r="D365" s="752"/>
      <c r="E365" s="752"/>
      <c r="F365" s="441" t="s">
        <v>16</v>
      </c>
      <c r="G365" s="787"/>
      <c r="H365" s="431">
        <f>SUM(H361:H364)</f>
        <v>91529.600000000006</v>
      </c>
    </row>
    <row r="366" spans="2:8" ht="15" customHeight="1">
      <c r="B366" s="754" t="s">
        <v>17</v>
      </c>
      <c r="C366" s="755" t="s">
        <v>18</v>
      </c>
      <c r="D366" s="756"/>
      <c r="E366" s="756"/>
      <c r="F366" s="756"/>
      <c r="G366" s="756"/>
      <c r="H366" s="279"/>
    </row>
    <row r="367" spans="2:8" ht="15" customHeight="1">
      <c r="B367" s="745"/>
      <c r="C367" s="744"/>
      <c r="D367" s="757"/>
      <c r="E367" s="743"/>
      <c r="F367" s="791"/>
      <c r="G367" s="812"/>
      <c r="H367" s="281"/>
    </row>
    <row r="368" spans="2:8" ht="15" customHeight="1">
      <c r="B368" s="747"/>
      <c r="C368" s="760"/>
      <c r="D368" s="760"/>
      <c r="E368" s="760"/>
      <c r="F368" s="760"/>
      <c r="G368" s="760"/>
      <c r="H368" s="445"/>
    </row>
    <row r="369" spans="1:8" ht="15" customHeight="1">
      <c r="B369" s="751"/>
      <c r="C369" s="752"/>
      <c r="D369" s="752"/>
      <c r="E369" s="752"/>
      <c r="F369" s="441" t="s">
        <v>19</v>
      </c>
      <c r="G369" s="753"/>
      <c r="H369" s="431">
        <f>SUM(H366:H368)</f>
        <v>0</v>
      </c>
    </row>
    <row r="370" spans="1:8" ht="15" customHeight="1">
      <c r="B370" s="761"/>
      <c r="C370" s="782"/>
      <c r="D370" s="783"/>
      <c r="E370" s="783"/>
      <c r="F370" s="783"/>
      <c r="G370" s="752"/>
      <c r="H370" s="446"/>
    </row>
    <row r="371" spans="1:8" s="677" customFormat="1" ht="15" customHeight="1">
      <c r="A371" s="728"/>
      <c r="B371" s="684" t="s">
        <v>20</v>
      </c>
      <c r="C371" s="910" t="s">
        <v>21</v>
      </c>
      <c r="D371" s="911"/>
      <c r="E371" s="911"/>
      <c r="F371" s="911"/>
      <c r="G371" s="912"/>
      <c r="H371" s="603">
        <f>H369+H365+H360</f>
        <v>179461.6</v>
      </c>
    </row>
    <row r="372" spans="1:8" s="677" customFormat="1" ht="15" customHeight="1">
      <c r="A372" s="728"/>
      <c r="B372" s="684" t="s">
        <v>22</v>
      </c>
      <c r="C372" s="913" t="s">
        <v>993</v>
      </c>
      <c r="D372" s="914"/>
      <c r="E372" s="915"/>
      <c r="F372" s="729">
        <v>0.05</v>
      </c>
      <c r="G372" s="730" t="s">
        <v>44</v>
      </c>
      <c r="H372" s="603">
        <f>H371*F372</f>
        <v>8973.08</v>
      </c>
    </row>
    <row r="373" spans="1:8" s="677" customFormat="1" ht="15" customHeight="1">
      <c r="A373" s="728"/>
      <c r="B373" s="684" t="s">
        <v>24</v>
      </c>
      <c r="C373" s="913" t="s">
        <v>339</v>
      </c>
      <c r="D373" s="914"/>
      <c r="E373" s="915"/>
      <c r="F373" s="729">
        <v>0.05</v>
      </c>
      <c r="G373" s="730" t="s">
        <v>44</v>
      </c>
      <c r="H373" s="603">
        <f>H371*F373</f>
        <v>8973.08</v>
      </c>
    </row>
    <row r="374" spans="1:8" s="677" customFormat="1" ht="15" customHeight="1">
      <c r="A374" s="728"/>
      <c r="B374" s="684" t="s">
        <v>27</v>
      </c>
      <c r="C374" s="916" t="s">
        <v>45</v>
      </c>
      <c r="D374" s="917"/>
      <c r="E374" s="917"/>
      <c r="F374" s="917"/>
      <c r="G374" s="918"/>
      <c r="H374" s="731">
        <f>SUM(H371:H373)</f>
        <v>197407.75999999998</v>
      </c>
    </row>
    <row r="375" spans="1:8" ht="15" customHeight="1"/>
    <row r="376" spans="1:8" ht="15" customHeight="1">
      <c r="A376" s="803" t="s">
        <v>982</v>
      </c>
    </row>
    <row r="377" spans="1:8" ht="15" customHeight="1"/>
    <row r="378" spans="1:8" ht="15" customHeight="1">
      <c r="A378" s="776" t="s">
        <v>1027</v>
      </c>
      <c r="C378" s="682" t="s">
        <v>1028</v>
      </c>
    </row>
    <row r="379" spans="1:8" ht="31.5">
      <c r="A379" s="677"/>
      <c r="B379" s="684" t="s">
        <v>0</v>
      </c>
      <c r="C379" s="684" t="s">
        <v>1</v>
      </c>
      <c r="D379" s="684" t="s">
        <v>2</v>
      </c>
      <c r="E379" s="684" t="s">
        <v>3</v>
      </c>
      <c r="F379" s="684" t="s">
        <v>4</v>
      </c>
      <c r="G379" s="685" t="s">
        <v>321</v>
      </c>
      <c r="H379" s="685" t="s">
        <v>322</v>
      </c>
    </row>
    <row r="380" spans="1:8" ht="15" customHeight="1">
      <c r="A380" s="677"/>
      <c r="B380" s="740" t="s">
        <v>5</v>
      </c>
      <c r="C380" s="741" t="s">
        <v>6</v>
      </c>
      <c r="D380" s="742"/>
      <c r="E380" s="742"/>
      <c r="F380" s="742"/>
      <c r="G380" s="742"/>
      <c r="H380" s="742"/>
    </row>
    <row r="381" spans="1:8" ht="15" customHeight="1">
      <c r="A381" s="677"/>
      <c r="B381" s="743"/>
      <c r="C381" s="744" t="s">
        <v>7</v>
      </c>
      <c r="D381" s="745" t="s">
        <v>8</v>
      </c>
      <c r="E381" s="745" t="s">
        <v>9</v>
      </c>
      <c r="F381" s="777">
        <v>0.4</v>
      </c>
      <c r="G381" s="778">
        <f>'BAHAN+UPAH'!$F$65</f>
        <v>85000</v>
      </c>
      <c r="H381" s="281">
        <f>G381*F381</f>
        <v>34000</v>
      </c>
    </row>
    <row r="382" spans="1:8" ht="15" customHeight="1">
      <c r="A382" s="677"/>
      <c r="B382" s="743"/>
      <c r="C382" s="744" t="s">
        <v>96</v>
      </c>
      <c r="D382" s="745" t="s">
        <v>207</v>
      </c>
      <c r="E382" s="745" t="s">
        <v>9</v>
      </c>
      <c r="F382" s="777">
        <v>0.8</v>
      </c>
      <c r="G382" s="281">
        <f>+'BAHAN+UPAH'!$F$73</f>
        <v>120000</v>
      </c>
      <c r="H382" s="281">
        <f>G382*F382</f>
        <v>96000</v>
      </c>
    </row>
    <row r="383" spans="1:8" ht="15" customHeight="1">
      <c r="A383" s="677"/>
      <c r="B383" s="743"/>
      <c r="C383" s="744" t="s">
        <v>30</v>
      </c>
      <c r="D383" s="745" t="s">
        <v>208</v>
      </c>
      <c r="E383" s="745" t="s">
        <v>9</v>
      </c>
      <c r="F383" s="777">
        <v>0.08</v>
      </c>
      <c r="G383" s="281">
        <f>+'BAHAN+UPAH'!$F$74</f>
        <v>130000</v>
      </c>
      <c r="H383" s="281">
        <f>G383*F383</f>
        <v>10400</v>
      </c>
    </row>
    <row r="384" spans="1:8" ht="15" customHeight="1">
      <c r="A384" s="677"/>
      <c r="B384" s="743"/>
      <c r="C384" s="744" t="s">
        <v>10</v>
      </c>
      <c r="D384" s="745" t="s">
        <v>25</v>
      </c>
      <c r="E384" s="745" t="s">
        <v>9</v>
      </c>
      <c r="F384" s="777">
        <v>0.02</v>
      </c>
      <c r="G384" s="779">
        <f>'BAHAN+UPAH'!$F$70</f>
        <v>140000</v>
      </c>
      <c r="H384" s="281">
        <f>G384*F384</f>
        <v>2800</v>
      </c>
    </row>
    <row r="385" spans="1:8" ht="15" customHeight="1">
      <c r="A385" s="677"/>
      <c r="B385" s="747"/>
      <c r="C385" s="748"/>
      <c r="D385" s="749"/>
      <c r="E385" s="749"/>
      <c r="F385" s="780"/>
      <c r="G385" s="442"/>
      <c r="H385" s="445"/>
    </row>
    <row r="386" spans="1:8" ht="15" customHeight="1">
      <c r="A386" s="677"/>
      <c r="B386" s="751"/>
      <c r="C386" s="752"/>
      <c r="D386" s="752"/>
      <c r="E386" s="752"/>
      <c r="F386" s="440" t="s">
        <v>49</v>
      </c>
      <c r="G386" s="753"/>
      <c r="H386" s="431">
        <f>SUM(H381:H385)</f>
        <v>143200</v>
      </c>
    </row>
    <row r="387" spans="1:8" ht="15" customHeight="1">
      <c r="A387" s="677"/>
      <c r="B387" s="754" t="s">
        <v>13</v>
      </c>
      <c r="C387" s="755" t="s">
        <v>14</v>
      </c>
      <c r="D387" s="756"/>
      <c r="E387" s="756"/>
      <c r="F387" s="756"/>
      <c r="G387" s="756"/>
      <c r="H387" s="279"/>
    </row>
    <row r="388" spans="1:8" ht="15" customHeight="1">
      <c r="A388" s="677"/>
      <c r="B388" s="745"/>
      <c r="C388" s="744" t="s">
        <v>1029</v>
      </c>
      <c r="D388" s="757"/>
      <c r="E388" s="743" t="s">
        <v>15</v>
      </c>
      <c r="F388" s="426">
        <v>0.11</v>
      </c>
      <c r="G388" s="281">
        <f>+'BAHAN+UPAH'!$F$50</f>
        <v>40770</v>
      </c>
      <c r="H388" s="281">
        <f t="shared" ref="H388:H392" si="10">G388*F388</f>
        <v>4484.7</v>
      </c>
    </row>
    <row r="389" spans="1:8" ht="15" customHeight="1">
      <c r="A389" s="677"/>
      <c r="B389" s="745"/>
      <c r="C389" s="744" t="s">
        <v>1030</v>
      </c>
      <c r="D389" s="757"/>
      <c r="E389" s="743" t="s">
        <v>15</v>
      </c>
      <c r="F389" s="426">
        <v>0.17</v>
      </c>
      <c r="G389" s="281">
        <f>+'BAHAN+UPAH'!$F$49</f>
        <v>66000</v>
      </c>
      <c r="H389" s="281">
        <f t="shared" si="10"/>
        <v>11220</v>
      </c>
    </row>
    <row r="390" spans="1:8" ht="15" customHeight="1">
      <c r="A390" s="677"/>
      <c r="B390" s="745"/>
      <c r="C390" s="744" t="s">
        <v>1031</v>
      </c>
      <c r="D390" s="757"/>
      <c r="E390" s="743" t="s">
        <v>15</v>
      </c>
      <c r="F390" s="426">
        <v>0.08</v>
      </c>
      <c r="G390" s="281">
        <f>+'BAHAN+UPAH'!$F$49</f>
        <v>66000</v>
      </c>
      <c r="H390" s="281">
        <f t="shared" si="10"/>
        <v>5280</v>
      </c>
    </row>
    <row r="391" spans="1:8" ht="15" customHeight="1">
      <c r="A391" s="677"/>
      <c r="B391" s="745"/>
      <c r="C391" s="744" t="s">
        <v>1032</v>
      </c>
      <c r="D391" s="757"/>
      <c r="E391" s="743" t="s">
        <v>85</v>
      </c>
      <c r="F391" s="791">
        <v>0.01</v>
      </c>
      <c r="G391" s="281">
        <f>+'BAHAN+UPAH'!$F$47</f>
        <v>8270</v>
      </c>
      <c r="H391" s="281">
        <f t="shared" si="10"/>
        <v>82.7</v>
      </c>
    </row>
    <row r="392" spans="1:8" ht="15" customHeight="1">
      <c r="A392" s="677"/>
      <c r="B392" s="745"/>
      <c r="C392" s="744" t="s">
        <v>1033</v>
      </c>
      <c r="D392" s="757"/>
      <c r="E392" s="743" t="s">
        <v>178</v>
      </c>
      <c r="F392" s="791">
        <v>0.01</v>
      </c>
      <c r="G392" s="281">
        <f>+'BAHAN+UPAH'!$F$51</f>
        <v>31720</v>
      </c>
      <c r="H392" s="281">
        <f t="shared" si="10"/>
        <v>317.2</v>
      </c>
    </row>
    <row r="393" spans="1:8" ht="15" customHeight="1">
      <c r="A393" s="677"/>
      <c r="B393" s="747"/>
      <c r="C393" s="760"/>
      <c r="D393" s="760"/>
      <c r="E393" s="747"/>
      <c r="F393" s="760"/>
      <c r="G393" s="760"/>
      <c r="H393" s="445"/>
    </row>
    <row r="394" spans="1:8" ht="15" customHeight="1">
      <c r="A394" s="677"/>
      <c r="B394" s="751"/>
      <c r="C394" s="752"/>
      <c r="D394" s="752"/>
      <c r="E394" s="752"/>
      <c r="F394" s="441" t="s">
        <v>16</v>
      </c>
      <c r="G394" s="753"/>
      <c r="H394" s="431">
        <f>SUM(H387:H393)</f>
        <v>21384.600000000002</v>
      </c>
    </row>
    <row r="395" spans="1:8" ht="15" customHeight="1">
      <c r="A395" s="677"/>
      <c r="B395" s="754" t="s">
        <v>17</v>
      </c>
      <c r="C395" s="755" t="s">
        <v>18</v>
      </c>
      <c r="D395" s="756"/>
      <c r="E395" s="756"/>
      <c r="F395" s="756"/>
      <c r="G395" s="756"/>
      <c r="H395" s="279"/>
    </row>
    <row r="396" spans="1:8" ht="15" customHeight="1">
      <c r="A396" s="677"/>
      <c r="B396" s="745"/>
      <c r="C396" s="744"/>
      <c r="D396" s="757"/>
      <c r="E396" s="757"/>
      <c r="F396" s="757"/>
      <c r="G396" s="757"/>
      <c r="H396" s="281"/>
    </row>
    <row r="397" spans="1:8" ht="15" customHeight="1">
      <c r="A397" s="677"/>
      <c r="B397" s="747"/>
      <c r="C397" s="760"/>
      <c r="D397" s="760"/>
      <c r="E397" s="760"/>
      <c r="F397" s="760"/>
      <c r="G397" s="760"/>
      <c r="H397" s="445"/>
    </row>
    <row r="398" spans="1:8" ht="15" customHeight="1">
      <c r="A398" s="677"/>
      <c r="B398" s="751"/>
      <c r="C398" s="752"/>
      <c r="D398" s="752"/>
      <c r="E398" s="752"/>
      <c r="F398" s="441" t="s">
        <v>19</v>
      </c>
      <c r="G398" s="753"/>
      <c r="H398" s="432">
        <f>SUM(H395:H397)</f>
        <v>0</v>
      </c>
    </row>
    <row r="399" spans="1:8" ht="15" customHeight="1">
      <c r="A399" s="677"/>
      <c r="B399" s="761"/>
      <c r="C399" s="762"/>
      <c r="D399" s="752"/>
      <c r="E399" s="752"/>
      <c r="F399" s="752"/>
      <c r="G399" s="752"/>
      <c r="H399" s="446"/>
    </row>
    <row r="400" spans="1:8" s="677" customFormat="1" ht="15" customHeight="1">
      <c r="A400" s="728"/>
      <c r="B400" s="684" t="s">
        <v>20</v>
      </c>
      <c r="C400" s="910" t="s">
        <v>21</v>
      </c>
      <c r="D400" s="911"/>
      <c r="E400" s="911"/>
      <c r="F400" s="911"/>
      <c r="G400" s="912"/>
      <c r="H400" s="603">
        <f>H398+H394+H386</f>
        <v>164584.6</v>
      </c>
    </row>
    <row r="401" spans="1:8" s="677" customFormat="1" ht="15" customHeight="1">
      <c r="A401" s="728"/>
      <c r="B401" s="684" t="s">
        <v>22</v>
      </c>
      <c r="C401" s="913" t="s">
        <v>993</v>
      </c>
      <c r="D401" s="914"/>
      <c r="E401" s="915"/>
      <c r="F401" s="729">
        <v>0.05</v>
      </c>
      <c r="G401" s="730" t="s">
        <v>44</v>
      </c>
      <c r="H401" s="603">
        <f>H400*F401</f>
        <v>8229.2300000000014</v>
      </c>
    </row>
    <row r="402" spans="1:8" s="677" customFormat="1" ht="15" customHeight="1">
      <c r="A402" s="728"/>
      <c r="B402" s="684" t="s">
        <v>24</v>
      </c>
      <c r="C402" s="913" t="s">
        <v>339</v>
      </c>
      <c r="D402" s="914"/>
      <c r="E402" s="915"/>
      <c r="F402" s="729">
        <v>0.05</v>
      </c>
      <c r="G402" s="730" t="s">
        <v>44</v>
      </c>
      <c r="H402" s="603">
        <f>H400*F402</f>
        <v>8229.2300000000014</v>
      </c>
    </row>
    <row r="403" spans="1:8" s="677" customFormat="1" ht="15" customHeight="1">
      <c r="A403" s="728"/>
      <c r="B403" s="684" t="s">
        <v>27</v>
      </c>
      <c r="C403" s="916" t="s">
        <v>45</v>
      </c>
      <c r="D403" s="917"/>
      <c r="E403" s="917"/>
      <c r="F403" s="917"/>
      <c r="G403" s="918"/>
      <c r="H403" s="731">
        <f>SUM(H400:H402)</f>
        <v>181043.06000000003</v>
      </c>
    </row>
    <row r="404" spans="1:8" ht="15" customHeight="1">
      <c r="H404" s="813"/>
    </row>
  </sheetData>
  <mergeCells count="62">
    <mergeCell ref="C402:E402"/>
    <mergeCell ref="C403:G403"/>
    <mergeCell ref="C347:E347"/>
    <mergeCell ref="C348:G348"/>
    <mergeCell ref="C372:E372"/>
    <mergeCell ref="C371:G371"/>
    <mergeCell ref="C373:E373"/>
    <mergeCell ref="C374:G374"/>
    <mergeCell ref="C183:G183"/>
    <mergeCell ref="C184:E184"/>
    <mergeCell ref="C185:E185"/>
    <mergeCell ref="C400:G400"/>
    <mergeCell ref="C401:E401"/>
    <mergeCell ref="C186:G186"/>
    <mergeCell ref="C211:G211"/>
    <mergeCell ref="C212:E212"/>
    <mergeCell ref="C213:E213"/>
    <mergeCell ref="C214:G214"/>
    <mergeCell ref="C239:G239"/>
    <mergeCell ref="C293:G293"/>
    <mergeCell ref="C241:E241"/>
    <mergeCell ref="C242:G242"/>
    <mergeCell ref="C267:G267"/>
    <mergeCell ref="C268:E268"/>
    <mergeCell ref="C102:G102"/>
    <mergeCell ref="C127:G127"/>
    <mergeCell ref="C128:E128"/>
    <mergeCell ref="C129:E129"/>
    <mergeCell ref="C158:G158"/>
    <mergeCell ref="C76:G76"/>
    <mergeCell ref="C77:G77"/>
    <mergeCell ref="C99:G99"/>
    <mergeCell ref="C100:E100"/>
    <mergeCell ref="C101:E101"/>
    <mergeCell ref="C24:G24"/>
    <mergeCell ref="C130:G130"/>
    <mergeCell ref="C155:G155"/>
    <mergeCell ref="C156:E156"/>
    <mergeCell ref="C157:E157"/>
    <mergeCell ref="C25:E25"/>
    <mergeCell ref="C26:E26"/>
    <mergeCell ref="C27:G27"/>
    <mergeCell ref="C48:G48"/>
    <mergeCell ref="C49:E49"/>
    <mergeCell ref="C50:E50"/>
    <mergeCell ref="C51:G51"/>
    <mergeCell ref="C73:G73"/>
    <mergeCell ref="C52:G52"/>
    <mergeCell ref="C74:E74"/>
    <mergeCell ref="C75:E75"/>
    <mergeCell ref="C269:E269"/>
    <mergeCell ref="C270:G270"/>
    <mergeCell ref="C240:E240"/>
    <mergeCell ref="C294:E294"/>
    <mergeCell ref="C295:E295"/>
    <mergeCell ref="C296:G296"/>
    <mergeCell ref="C345:G345"/>
    <mergeCell ref="C346:E346"/>
    <mergeCell ref="C317:G317"/>
    <mergeCell ref="C318:E318"/>
    <mergeCell ref="C319:E319"/>
    <mergeCell ref="C320:G320"/>
  </mergeCells>
  <printOptions horizontalCentered="1"/>
  <pageMargins left="0.59055118110236227" right="0.39370078740157483" top="0.78740157480314965" bottom="0.78740157480314965" header="0.31496062992125984" footer="0.31496062992125984"/>
  <pageSetup paperSize="9" scale="70" orientation="portrait" r:id="rId1"/>
  <rowBreaks count="7" manualBreakCount="7">
    <brk id="53" max="7" man="1"/>
    <brk id="103" max="7" man="1"/>
    <brk id="159" max="7" man="1"/>
    <brk id="215" max="7" man="1"/>
    <brk id="271" max="7" man="1"/>
    <brk id="321" max="7" man="1"/>
    <brk id="375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N49"/>
  <sheetViews>
    <sheetView view="pageBreakPreview" zoomScale="85" zoomScaleNormal="89" zoomScaleSheetLayoutView="85" workbookViewId="0">
      <selection activeCell="B16" sqref="B16"/>
    </sheetView>
  </sheetViews>
  <sheetFormatPr defaultColWidth="8.85546875" defaultRowHeight="15.75"/>
  <cols>
    <col min="1" max="1" width="6.28515625" style="677" customWidth="1"/>
    <col min="2" max="2" width="6.7109375" style="677" customWidth="1"/>
    <col min="3" max="3" width="44.7109375" style="677" customWidth="1"/>
    <col min="4" max="4" width="8.140625" style="677" customWidth="1"/>
    <col min="5" max="5" width="10" style="677" customWidth="1"/>
    <col min="6" max="6" width="13.140625" style="677" customWidth="1"/>
    <col min="7" max="7" width="17.28515625" style="677" customWidth="1"/>
    <col min="8" max="8" width="20.7109375" style="677" customWidth="1"/>
    <col min="9" max="14" width="8.85546875" style="677"/>
    <col min="15" max="16384" width="8.85546875" style="734"/>
  </cols>
  <sheetData>
    <row r="1" spans="1:14" ht="15" customHeight="1">
      <c r="A1" s="803" t="s">
        <v>990</v>
      </c>
      <c r="B1" s="804"/>
      <c r="C1" s="805"/>
      <c r="D1" s="805"/>
      <c r="E1" s="805"/>
      <c r="F1" s="805"/>
      <c r="G1" s="805"/>
      <c r="H1" s="785"/>
      <c r="I1" s="806"/>
    </row>
    <row r="2" spans="1:14" ht="15" customHeight="1">
      <c r="B2" s="804"/>
      <c r="C2" s="805"/>
      <c r="D2" s="805"/>
      <c r="E2" s="805"/>
      <c r="F2" s="805"/>
      <c r="G2" s="805"/>
      <c r="H2" s="785"/>
      <c r="I2" s="806"/>
    </row>
    <row r="3" spans="1:14" s="807" customFormat="1" ht="15" customHeight="1">
      <c r="A3" s="776" t="s">
        <v>988</v>
      </c>
      <c r="B3" s="677"/>
      <c r="C3" s="776" t="s">
        <v>762</v>
      </c>
      <c r="D3" s="677"/>
      <c r="E3" s="677"/>
      <c r="F3" s="677"/>
      <c r="G3" s="677"/>
      <c r="H3" s="677"/>
      <c r="I3" s="677"/>
      <c r="J3" s="677"/>
      <c r="K3" s="677"/>
      <c r="L3" s="677"/>
      <c r="M3" s="677"/>
      <c r="N3" s="677"/>
    </row>
    <row r="4" spans="1:14" s="807" customFormat="1" ht="31.5">
      <c r="A4" s="677"/>
      <c r="B4" s="684" t="s">
        <v>0</v>
      </c>
      <c r="C4" s="684" t="s">
        <v>1</v>
      </c>
      <c r="D4" s="684" t="s">
        <v>2</v>
      </c>
      <c r="E4" s="684" t="s">
        <v>3</v>
      </c>
      <c r="F4" s="684" t="s">
        <v>4</v>
      </c>
      <c r="G4" s="685" t="s">
        <v>321</v>
      </c>
      <c r="H4" s="685" t="s">
        <v>322</v>
      </c>
      <c r="I4" s="677"/>
      <c r="J4" s="677"/>
      <c r="K4" s="677"/>
      <c r="L4" s="677"/>
      <c r="M4" s="677"/>
      <c r="N4" s="677"/>
    </row>
    <row r="5" spans="1:14" s="807" customFormat="1" ht="15" customHeight="1">
      <c r="A5" s="677"/>
      <c r="B5" s="740" t="s">
        <v>5</v>
      </c>
      <c r="C5" s="741" t="s">
        <v>6</v>
      </c>
      <c r="D5" s="742"/>
      <c r="E5" s="742"/>
      <c r="F5" s="742"/>
      <c r="G5" s="742"/>
      <c r="H5" s="742"/>
      <c r="I5" s="677"/>
      <c r="J5" s="677"/>
      <c r="K5" s="677"/>
      <c r="L5" s="677"/>
      <c r="M5" s="677"/>
      <c r="N5" s="677"/>
    </row>
    <row r="6" spans="1:14" s="807" customFormat="1" ht="15" customHeight="1">
      <c r="A6" s="677"/>
      <c r="B6" s="743"/>
      <c r="C6" s="744" t="s">
        <v>7</v>
      </c>
      <c r="D6" s="745" t="s">
        <v>8</v>
      </c>
      <c r="E6" s="745" t="s">
        <v>9</v>
      </c>
      <c r="F6" s="777">
        <v>0.01</v>
      </c>
      <c r="G6" s="281">
        <f>'BAHAN+UPAH'!$F$65</f>
        <v>85000</v>
      </c>
      <c r="H6" s="281">
        <f>G6*F6</f>
        <v>850</v>
      </c>
      <c r="I6" s="677"/>
      <c r="J6" s="677"/>
      <c r="K6" s="677"/>
      <c r="L6" s="677"/>
      <c r="M6" s="677"/>
      <c r="N6" s="677"/>
    </row>
    <row r="7" spans="1:14" s="807" customFormat="1" ht="15" customHeight="1">
      <c r="A7" s="677"/>
      <c r="B7" s="743"/>
      <c r="C7" s="744" t="s">
        <v>58</v>
      </c>
      <c r="D7" s="745" t="s">
        <v>29</v>
      </c>
      <c r="E7" s="745" t="s">
        <v>9</v>
      </c>
      <c r="F7" s="777">
        <v>0.1</v>
      </c>
      <c r="G7" s="281">
        <f>'BAHAN+UPAH'!$F$66</f>
        <v>120000</v>
      </c>
      <c r="H7" s="281">
        <f>G7*F7</f>
        <v>12000</v>
      </c>
      <c r="I7" s="677"/>
      <c r="J7" s="677"/>
      <c r="K7" s="677"/>
      <c r="L7" s="677"/>
      <c r="M7" s="677"/>
      <c r="N7" s="677"/>
    </row>
    <row r="8" spans="1:14" s="807" customFormat="1" ht="15" customHeight="1">
      <c r="A8" s="677"/>
      <c r="B8" s="743"/>
      <c r="C8" s="744" t="s">
        <v>30</v>
      </c>
      <c r="D8" s="745" t="s">
        <v>31</v>
      </c>
      <c r="E8" s="745" t="s">
        <v>9</v>
      </c>
      <c r="F8" s="777">
        <v>0.01</v>
      </c>
      <c r="G8" s="281">
        <f>'BAHAN+UPAH'!$F$67</f>
        <v>130000</v>
      </c>
      <c r="H8" s="281">
        <f t="shared" ref="H8:H9" si="0">G8*F8</f>
        <v>1300</v>
      </c>
      <c r="I8" s="677"/>
      <c r="J8" s="677"/>
      <c r="K8" s="677"/>
      <c r="L8" s="677"/>
      <c r="M8" s="677"/>
      <c r="N8" s="677"/>
    </row>
    <row r="9" spans="1:14" s="807" customFormat="1" ht="15" customHeight="1">
      <c r="A9" s="677"/>
      <c r="B9" s="743"/>
      <c r="C9" s="744" t="s">
        <v>10</v>
      </c>
      <c r="D9" s="745" t="s">
        <v>25</v>
      </c>
      <c r="E9" s="745" t="s">
        <v>9</v>
      </c>
      <c r="F9" s="777">
        <v>5.0000000000000001E-3</v>
      </c>
      <c r="G9" s="281">
        <f>'BAHAN+UPAH'!$F$70</f>
        <v>140000</v>
      </c>
      <c r="H9" s="281">
        <f t="shared" si="0"/>
        <v>700</v>
      </c>
      <c r="I9" s="677"/>
      <c r="J9" s="677"/>
      <c r="K9" s="677"/>
      <c r="L9" s="677"/>
      <c r="M9" s="677"/>
      <c r="N9" s="677"/>
    </row>
    <row r="10" spans="1:14" s="807" customFormat="1" ht="15" customHeight="1">
      <c r="A10" s="677"/>
      <c r="B10" s="747"/>
      <c r="C10" s="748"/>
      <c r="D10" s="749"/>
      <c r="E10" s="749"/>
      <c r="F10" s="780"/>
      <c r="G10" s="442"/>
      <c r="H10" s="445"/>
      <c r="I10" s="677"/>
      <c r="J10" s="677"/>
      <c r="K10" s="677"/>
      <c r="L10" s="677"/>
      <c r="M10" s="677"/>
      <c r="N10" s="677"/>
    </row>
    <row r="11" spans="1:14" s="807" customFormat="1" ht="15" customHeight="1">
      <c r="A11" s="677"/>
      <c r="B11" s="751"/>
      <c r="C11" s="752"/>
      <c r="D11" s="752"/>
      <c r="E11" s="752"/>
      <c r="F11" s="440" t="s">
        <v>49</v>
      </c>
      <c r="G11" s="753"/>
      <c r="H11" s="431">
        <f>SUM(H6:H10)</f>
        <v>14850</v>
      </c>
      <c r="I11" s="677"/>
      <c r="J11" s="677"/>
      <c r="K11" s="677"/>
      <c r="L11" s="677"/>
      <c r="M11" s="677"/>
      <c r="N11" s="677"/>
    </row>
    <row r="12" spans="1:14" s="807" customFormat="1" ht="15" customHeight="1">
      <c r="A12" s="677"/>
      <c r="B12" s="754" t="s">
        <v>13</v>
      </c>
      <c r="C12" s="755" t="s">
        <v>14</v>
      </c>
      <c r="D12" s="756"/>
      <c r="E12" s="756"/>
      <c r="F12" s="756"/>
      <c r="G12" s="756"/>
      <c r="H12" s="279"/>
      <c r="I12" s="677"/>
      <c r="J12" s="677"/>
      <c r="K12" s="677"/>
      <c r="L12" s="677"/>
      <c r="M12" s="677"/>
      <c r="N12" s="677"/>
    </row>
    <row r="13" spans="1:14" s="807" customFormat="1" ht="15" customHeight="1">
      <c r="A13" s="677"/>
      <c r="B13" s="745"/>
      <c r="C13" s="744" t="s">
        <v>333</v>
      </c>
      <c r="D13" s="757"/>
      <c r="E13" s="743" t="s">
        <v>181</v>
      </c>
      <c r="F13" s="426">
        <v>1</v>
      </c>
      <c r="G13" s="281">
        <f>'BAHAN+UPAH'!$F$46</f>
        <v>21660</v>
      </c>
      <c r="H13" s="281">
        <f t="shared" ref="H13" si="1">G13*F13</f>
        <v>21660</v>
      </c>
      <c r="I13" s="677"/>
      <c r="J13" s="677"/>
      <c r="K13" s="677"/>
      <c r="L13" s="677"/>
      <c r="M13" s="677"/>
      <c r="N13" s="677"/>
    </row>
    <row r="14" spans="1:14" s="807" customFormat="1" ht="15" customHeight="1">
      <c r="A14" s="677"/>
      <c r="B14" s="747"/>
      <c r="C14" s="760"/>
      <c r="D14" s="760"/>
      <c r="E14" s="760"/>
      <c r="F14" s="760"/>
      <c r="G14" s="760"/>
      <c r="H14" s="445"/>
      <c r="I14" s="677"/>
      <c r="J14" s="677"/>
      <c r="K14" s="677"/>
      <c r="L14" s="677"/>
      <c r="M14" s="677"/>
      <c r="N14" s="677"/>
    </row>
    <row r="15" spans="1:14" s="807" customFormat="1" ht="15" customHeight="1">
      <c r="A15" s="677"/>
      <c r="B15" s="751"/>
      <c r="C15" s="752"/>
      <c r="D15" s="752"/>
      <c r="E15" s="752"/>
      <c r="F15" s="441" t="s">
        <v>16</v>
      </c>
      <c r="G15" s="753"/>
      <c r="H15" s="431">
        <f>SUM(H12:H14)</f>
        <v>21660</v>
      </c>
      <c r="I15" s="677"/>
      <c r="J15" s="677"/>
      <c r="K15" s="677"/>
      <c r="L15" s="677"/>
      <c r="M15" s="677"/>
      <c r="N15" s="677"/>
    </row>
    <row r="16" spans="1:14" s="807" customFormat="1" ht="15" customHeight="1">
      <c r="A16" s="677"/>
      <c r="B16" s="754" t="s">
        <v>17</v>
      </c>
      <c r="C16" s="755" t="s">
        <v>18</v>
      </c>
      <c r="D16" s="756"/>
      <c r="E16" s="756"/>
      <c r="F16" s="756"/>
      <c r="G16" s="756"/>
      <c r="H16" s="279"/>
      <c r="I16" s="677"/>
      <c r="J16" s="677"/>
      <c r="K16" s="677"/>
      <c r="L16" s="677"/>
      <c r="M16" s="677"/>
      <c r="N16" s="677"/>
    </row>
    <row r="17" spans="1:14" s="807" customFormat="1" ht="15" customHeight="1">
      <c r="A17" s="677"/>
      <c r="B17" s="745"/>
      <c r="C17" s="744"/>
      <c r="D17" s="757"/>
      <c r="E17" s="757"/>
      <c r="F17" s="757"/>
      <c r="G17" s="757"/>
      <c r="H17" s="281"/>
      <c r="I17" s="677"/>
      <c r="J17" s="677"/>
      <c r="K17" s="677"/>
      <c r="L17" s="677"/>
      <c r="M17" s="677"/>
      <c r="N17" s="677"/>
    </row>
    <row r="18" spans="1:14" s="807" customFormat="1" ht="15" customHeight="1">
      <c r="A18" s="677"/>
      <c r="B18" s="747"/>
      <c r="C18" s="760"/>
      <c r="D18" s="760"/>
      <c r="E18" s="760"/>
      <c r="F18" s="760"/>
      <c r="G18" s="760"/>
      <c r="H18" s="445"/>
      <c r="I18" s="677"/>
      <c r="J18" s="677"/>
      <c r="K18" s="677"/>
      <c r="L18" s="677"/>
      <c r="M18" s="677"/>
      <c r="N18" s="677"/>
    </row>
    <row r="19" spans="1:14" s="807" customFormat="1" ht="15" customHeight="1">
      <c r="A19" s="677"/>
      <c r="B19" s="751"/>
      <c r="C19" s="752"/>
      <c r="D19" s="752"/>
      <c r="E19" s="752"/>
      <c r="F19" s="441" t="s">
        <v>19</v>
      </c>
      <c r="G19" s="753"/>
      <c r="H19" s="432">
        <f>SUM(H16:H18)</f>
        <v>0</v>
      </c>
      <c r="I19" s="677"/>
      <c r="J19" s="677"/>
      <c r="K19" s="677"/>
      <c r="L19" s="677"/>
      <c r="M19" s="677"/>
      <c r="N19" s="677"/>
    </row>
    <row r="20" spans="1:14" s="807" customFormat="1" ht="15" customHeight="1">
      <c r="A20" s="677"/>
      <c r="B20" s="761"/>
      <c r="C20" s="762"/>
      <c r="D20" s="752"/>
      <c r="E20" s="752"/>
      <c r="F20" s="752"/>
      <c r="G20" s="752"/>
      <c r="H20" s="446"/>
      <c r="I20" s="677"/>
      <c r="J20" s="677"/>
      <c r="K20" s="677"/>
      <c r="L20" s="677"/>
      <c r="M20" s="677"/>
      <c r="N20" s="677"/>
    </row>
    <row r="21" spans="1:14" s="677" customFormat="1" ht="15" customHeight="1">
      <c r="A21" s="728"/>
      <c r="B21" s="684" t="s">
        <v>20</v>
      </c>
      <c r="C21" s="910" t="s">
        <v>21</v>
      </c>
      <c r="D21" s="911"/>
      <c r="E21" s="911"/>
      <c r="F21" s="911"/>
      <c r="G21" s="912"/>
      <c r="H21" s="603">
        <f>H19+H15+H11</f>
        <v>36510</v>
      </c>
    </row>
    <row r="22" spans="1:14" s="677" customFormat="1" ht="15" customHeight="1">
      <c r="A22" s="728"/>
      <c r="B22" s="684" t="s">
        <v>22</v>
      </c>
      <c r="C22" s="913" t="s">
        <v>993</v>
      </c>
      <c r="D22" s="914"/>
      <c r="E22" s="915"/>
      <c r="F22" s="729">
        <v>0.05</v>
      </c>
      <c r="G22" s="730" t="s">
        <v>44</v>
      </c>
      <c r="H22" s="603">
        <f>H21*F22</f>
        <v>1825.5</v>
      </c>
    </row>
    <row r="23" spans="1:14" s="677" customFormat="1" ht="15" customHeight="1">
      <c r="A23" s="728"/>
      <c r="B23" s="684" t="s">
        <v>24</v>
      </c>
      <c r="C23" s="913" t="s">
        <v>339</v>
      </c>
      <c r="D23" s="914"/>
      <c r="E23" s="915"/>
      <c r="F23" s="729">
        <v>0.05</v>
      </c>
      <c r="G23" s="730" t="s">
        <v>44</v>
      </c>
      <c r="H23" s="603">
        <f>H21*F23</f>
        <v>1825.5</v>
      </c>
    </row>
    <row r="24" spans="1:14" s="677" customFormat="1" ht="15" customHeight="1">
      <c r="A24" s="728"/>
      <c r="B24" s="684" t="s">
        <v>27</v>
      </c>
      <c r="C24" s="916" t="s">
        <v>45</v>
      </c>
      <c r="D24" s="917"/>
      <c r="E24" s="917"/>
      <c r="F24" s="917"/>
      <c r="G24" s="918"/>
      <c r="H24" s="731">
        <f>SUM(H21:H23)</f>
        <v>40161</v>
      </c>
    </row>
    <row r="25" spans="1:14" ht="15" customHeight="1"/>
    <row r="26" spans="1:14" ht="15" customHeight="1">
      <c r="A26" s="776" t="s">
        <v>989</v>
      </c>
      <c r="C26" s="682" t="s">
        <v>763</v>
      </c>
    </row>
    <row r="27" spans="1:14" ht="31.5">
      <c r="B27" s="684" t="s">
        <v>0</v>
      </c>
      <c r="C27" s="684" t="s">
        <v>1</v>
      </c>
      <c r="D27" s="684" t="s">
        <v>2</v>
      </c>
      <c r="E27" s="684" t="s">
        <v>3</v>
      </c>
      <c r="F27" s="684" t="s">
        <v>4</v>
      </c>
      <c r="G27" s="685" t="s">
        <v>321</v>
      </c>
      <c r="H27" s="685" t="s">
        <v>322</v>
      </c>
    </row>
    <row r="28" spans="1:14" ht="15" customHeight="1">
      <c r="B28" s="740" t="s">
        <v>5</v>
      </c>
      <c r="C28" s="741" t="s">
        <v>6</v>
      </c>
      <c r="D28" s="742"/>
      <c r="E28" s="742"/>
      <c r="F28" s="742"/>
      <c r="G28" s="742"/>
      <c r="H28" s="742"/>
    </row>
    <row r="29" spans="1:14" ht="15" customHeight="1">
      <c r="B29" s="743"/>
      <c r="C29" s="744" t="s">
        <v>7</v>
      </c>
      <c r="D29" s="745" t="s">
        <v>8</v>
      </c>
      <c r="E29" s="745" t="s">
        <v>9</v>
      </c>
      <c r="F29" s="777">
        <v>8.1000000000000003E-2</v>
      </c>
      <c r="G29" s="281">
        <f>'BAHAN+UPAH'!$F$65</f>
        <v>85000</v>
      </c>
      <c r="H29" s="281">
        <f>G29*F29</f>
        <v>6885</v>
      </c>
    </row>
    <row r="30" spans="1:14" ht="15" customHeight="1">
      <c r="B30" s="743"/>
      <c r="C30" s="744" t="s">
        <v>58</v>
      </c>
      <c r="D30" s="745" t="s">
        <v>29</v>
      </c>
      <c r="E30" s="745" t="s">
        <v>9</v>
      </c>
      <c r="F30" s="777">
        <v>0.13500000000000001</v>
      </c>
      <c r="G30" s="281">
        <f>'BAHAN+UPAH'!$F$66</f>
        <v>120000</v>
      </c>
      <c r="H30" s="281">
        <f>G30*F30</f>
        <v>16200.000000000002</v>
      </c>
    </row>
    <row r="31" spans="1:14" ht="15" customHeight="1">
      <c r="B31" s="743"/>
      <c r="C31" s="744" t="s">
        <v>30</v>
      </c>
      <c r="D31" s="745" t="s">
        <v>31</v>
      </c>
      <c r="E31" s="745" t="s">
        <v>9</v>
      </c>
      <c r="F31" s="777">
        <v>1.35E-2</v>
      </c>
      <c r="G31" s="281">
        <f>'BAHAN+UPAH'!$F$67</f>
        <v>130000</v>
      </c>
      <c r="H31" s="281">
        <f t="shared" ref="H31:H32" si="2">G31*F31</f>
        <v>1755</v>
      </c>
    </row>
    <row r="32" spans="1:14" ht="15" customHeight="1">
      <c r="B32" s="743"/>
      <c r="C32" s="744" t="s">
        <v>10</v>
      </c>
      <c r="D32" s="745" t="s">
        <v>25</v>
      </c>
      <c r="E32" s="745" t="s">
        <v>9</v>
      </c>
      <c r="F32" s="777">
        <v>4.0000000000000001E-3</v>
      </c>
      <c r="G32" s="281">
        <f>'BAHAN+UPAH'!$F$70</f>
        <v>140000</v>
      </c>
      <c r="H32" s="281">
        <f t="shared" si="2"/>
        <v>560</v>
      </c>
    </row>
    <row r="33" spans="1:8" ht="15" customHeight="1">
      <c r="B33" s="747"/>
      <c r="C33" s="748"/>
      <c r="D33" s="749"/>
      <c r="E33" s="749"/>
      <c r="F33" s="780"/>
      <c r="G33" s="442"/>
      <c r="H33" s="445"/>
    </row>
    <row r="34" spans="1:8" ht="15" customHeight="1">
      <c r="B34" s="751"/>
      <c r="C34" s="752"/>
      <c r="D34" s="752"/>
      <c r="E34" s="752"/>
      <c r="F34" s="440" t="s">
        <v>49</v>
      </c>
      <c r="G34" s="753"/>
      <c r="H34" s="431">
        <f>SUM(H29:H33)</f>
        <v>25400</v>
      </c>
    </row>
    <row r="35" spans="1:8" ht="15" customHeight="1">
      <c r="B35" s="754" t="s">
        <v>13</v>
      </c>
      <c r="C35" s="755" t="s">
        <v>14</v>
      </c>
      <c r="D35" s="756"/>
      <c r="E35" s="756"/>
      <c r="F35" s="756"/>
      <c r="G35" s="756"/>
      <c r="H35" s="279"/>
    </row>
    <row r="36" spans="1:8" ht="15" customHeight="1">
      <c r="B36" s="745"/>
      <c r="C36" s="744" t="s">
        <v>437</v>
      </c>
      <c r="D36" s="757"/>
      <c r="E36" s="743" t="s">
        <v>98</v>
      </c>
      <c r="F36" s="427">
        <v>1.2</v>
      </c>
      <c r="G36" s="281">
        <f>+'BAHAN+UPAH'!$F$45</f>
        <v>119203</v>
      </c>
      <c r="H36" s="281">
        <f t="shared" ref="H36" si="3">G36*F36</f>
        <v>143043.6</v>
      </c>
    </row>
    <row r="37" spans="1:8" ht="15" customHeight="1">
      <c r="B37" s="745"/>
      <c r="C37" s="744" t="s">
        <v>332</v>
      </c>
      <c r="D37" s="757"/>
      <c r="E37" s="743" t="s">
        <v>216</v>
      </c>
      <c r="F37" s="427">
        <v>0.35</v>
      </c>
      <c r="G37" s="55"/>
      <c r="H37" s="281">
        <f>G36*F37</f>
        <v>41721.049999999996</v>
      </c>
    </row>
    <row r="38" spans="1:8" ht="15" customHeight="1">
      <c r="B38" s="747"/>
      <c r="C38" s="760"/>
      <c r="D38" s="760"/>
      <c r="E38" s="760"/>
      <c r="F38" s="760"/>
      <c r="G38" s="760"/>
      <c r="H38" s="445"/>
    </row>
    <row r="39" spans="1:8" ht="15" customHeight="1">
      <c r="B39" s="751"/>
      <c r="C39" s="752"/>
      <c r="D39" s="752"/>
      <c r="E39" s="752"/>
      <c r="F39" s="441" t="s">
        <v>16</v>
      </c>
      <c r="G39" s="753"/>
      <c r="H39" s="431">
        <f>SUM(H35:H38)</f>
        <v>184764.65</v>
      </c>
    </row>
    <row r="40" spans="1:8" ht="15" customHeight="1">
      <c r="B40" s="754" t="s">
        <v>17</v>
      </c>
      <c r="C40" s="755" t="s">
        <v>18</v>
      </c>
      <c r="D40" s="756"/>
      <c r="E40" s="756"/>
      <c r="F40" s="756"/>
      <c r="G40" s="756"/>
      <c r="H40" s="279"/>
    </row>
    <row r="41" spans="1:8" ht="15" customHeight="1">
      <c r="B41" s="745"/>
      <c r="C41" s="744"/>
      <c r="D41" s="757"/>
      <c r="E41" s="757"/>
      <c r="F41" s="757"/>
      <c r="G41" s="757"/>
      <c r="H41" s="281"/>
    </row>
    <row r="42" spans="1:8" ht="15" customHeight="1">
      <c r="B42" s="747"/>
      <c r="C42" s="760"/>
      <c r="D42" s="760"/>
      <c r="E42" s="760"/>
      <c r="F42" s="760"/>
      <c r="G42" s="760"/>
      <c r="H42" s="445"/>
    </row>
    <row r="43" spans="1:8" ht="15" customHeight="1">
      <c r="B43" s="751"/>
      <c r="C43" s="752"/>
      <c r="D43" s="752"/>
      <c r="E43" s="752"/>
      <c r="F43" s="441" t="s">
        <v>19</v>
      </c>
      <c r="G43" s="753"/>
      <c r="H43" s="432">
        <f>SUM(H40:H42)</f>
        <v>0</v>
      </c>
    </row>
    <row r="44" spans="1:8" ht="15" customHeight="1">
      <c r="B44" s="761"/>
      <c r="C44" s="762"/>
      <c r="D44" s="752"/>
      <c r="E44" s="752"/>
      <c r="F44" s="752"/>
      <c r="G44" s="752"/>
      <c r="H44" s="446"/>
    </row>
    <row r="45" spans="1:8" s="677" customFormat="1" ht="15" customHeight="1">
      <c r="A45" s="728"/>
      <c r="B45" s="684" t="s">
        <v>20</v>
      </c>
      <c r="C45" s="910" t="s">
        <v>21</v>
      </c>
      <c r="D45" s="911"/>
      <c r="E45" s="911"/>
      <c r="F45" s="911"/>
      <c r="G45" s="912"/>
      <c r="H45" s="603">
        <f>H43+H39+H34</f>
        <v>210164.65</v>
      </c>
    </row>
    <row r="46" spans="1:8" s="677" customFormat="1" ht="15" customHeight="1">
      <c r="A46" s="728"/>
      <c r="B46" s="684" t="s">
        <v>22</v>
      </c>
      <c r="C46" s="913" t="s">
        <v>993</v>
      </c>
      <c r="D46" s="914"/>
      <c r="E46" s="915"/>
      <c r="F46" s="729">
        <v>0.05</v>
      </c>
      <c r="G46" s="730" t="s">
        <v>44</v>
      </c>
      <c r="H46" s="603">
        <f>H45*F46</f>
        <v>10508.2325</v>
      </c>
    </row>
    <row r="47" spans="1:8" s="677" customFormat="1" ht="15" customHeight="1">
      <c r="A47" s="728"/>
      <c r="B47" s="684" t="s">
        <v>24</v>
      </c>
      <c r="C47" s="913" t="s">
        <v>339</v>
      </c>
      <c r="D47" s="914"/>
      <c r="E47" s="915"/>
      <c r="F47" s="729">
        <v>0.05</v>
      </c>
      <c r="G47" s="730" t="s">
        <v>44</v>
      </c>
      <c r="H47" s="603">
        <f>H45*F47</f>
        <v>10508.2325</v>
      </c>
    </row>
    <row r="48" spans="1:8" s="677" customFormat="1" ht="15" customHeight="1">
      <c r="A48" s="728"/>
      <c r="B48" s="684" t="s">
        <v>27</v>
      </c>
      <c r="C48" s="916" t="s">
        <v>45</v>
      </c>
      <c r="D48" s="917"/>
      <c r="E48" s="917"/>
      <c r="F48" s="917"/>
      <c r="G48" s="918"/>
      <c r="H48" s="731">
        <f>SUM(H45:H47)</f>
        <v>231181.11500000002</v>
      </c>
    </row>
    <row r="49" ht="15" customHeight="1"/>
  </sheetData>
  <mergeCells count="8">
    <mergeCell ref="C46:E46"/>
    <mergeCell ref="C47:E47"/>
    <mergeCell ref="C48:G48"/>
    <mergeCell ref="C21:G21"/>
    <mergeCell ref="C22:E22"/>
    <mergeCell ref="C23:E23"/>
    <mergeCell ref="C24:G24"/>
    <mergeCell ref="C45:G4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19</vt:i4>
      </vt:variant>
    </vt:vector>
  </HeadingPairs>
  <TitlesOfParts>
    <vt:vector size="39" baseType="lpstr">
      <vt:lpstr>BACK UP VOL</vt:lpstr>
      <vt:lpstr>REKAP RAB</vt:lpstr>
      <vt:lpstr>RAB</vt:lpstr>
      <vt:lpstr>BIAYA SMKK</vt:lpstr>
      <vt:lpstr>REKAP ANALISA</vt:lpstr>
      <vt:lpstr>DEVISI 2</vt:lpstr>
      <vt:lpstr>DEVISI 3</vt:lpstr>
      <vt:lpstr>DEVISI 4</vt:lpstr>
      <vt:lpstr>DEVISI 5</vt:lpstr>
      <vt:lpstr>DEVISI 9</vt:lpstr>
      <vt:lpstr>An. Tambahan</vt:lpstr>
      <vt:lpstr>BAHAN+UPAH</vt:lpstr>
      <vt:lpstr>MPU OPSI 1</vt:lpstr>
      <vt:lpstr>MPU OPSI 2</vt:lpstr>
      <vt:lpstr>TKDN</vt:lpstr>
      <vt:lpstr>ANALISA K3</vt:lpstr>
      <vt:lpstr>DEVISI 6</vt:lpstr>
      <vt:lpstr>DEVISI 8</vt:lpstr>
      <vt:lpstr>Sheet1</vt:lpstr>
      <vt:lpstr>Sheet2</vt:lpstr>
      <vt:lpstr>'An. Tambahan'!Print_Area</vt:lpstr>
      <vt:lpstr>'BAHAN+UPAH'!Print_Area</vt:lpstr>
      <vt:lpstr>'BIAYA SMKK'!Print_Area</vt:lpstr>
      <vt:lpstr>'DEVISI 2'!Print_Area</vt:lpstr>
      <vt:lpstr>'DEVISI 3'!Print_Area</vt:lpstr>
      <vt:lpstr>'DEVISI 4'!Print_Area</vt:lpstr>
      <vt:lpstr>'DEVISI 5'!Print_Area</vt:lpstr>
      <vt:lpstr>'DEVISI 9'!Print_Area</vt:lpstr>
      <vt:lpstr>'MPU OPSI 1'!Print_Area</vt:lpstr>
      <vt:lpstr>'MPU OPSI 2'!Print_Area</vt:lpstr>
      <vt:lpstr>RAB!Print_Area</vt:lpstr>
      <vt:lpstr>'REKAP ANALISA'!Print_Area</vt:lpstr>
      <vt:lpstr>'REKAP RAB'!Print_Area</vt:lpstr>
      <vt:lpstr>'BAHAN+UPAH'!Print_Titles</vt:lpstr>
      <vt:lpstr>'BIAYA SMKK'!Print_Titles</vt:lpstr>
      <vt:lpstr>'MPU OPSI 1'!Print_Titles</vt:lpstr>
      <vt:lpstr>'MPU OPSI 2'!Print_Titles</vt:lpstr>
      <vt:lpstr>RAB!Print_Titles</vt:lpstr>
      <vt:lpstr>'REKAP ANALISA'!Print_Titles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2022-10-27T05:21:31Z</cp:lastPrinted>
  <dcterms:created xsi:type="dcterms:W3CDTF">2021-09-03T13:11:16Z</dcterms:created>
  <dcterms:modified xsi:type="dcterms:W3CDTF">2022-11-03T09:57:45Z</dcterms:modified>
</cp:coreProperties>
</file>