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s\OneDrive\Desktop\"/>
    </mc:Choice>
  </mc:AlternateContent>
  <xr:revisionPtr revIDLastSave="13" documentId="8_{04597B05-A4C6-4CDA-84BD-DF2277C06FAA}" xr6:coauthVersionLast="45" xr6:coauthVersionMax="45" xr10:uidLastSave="{471DD32B-8BA4-4711-B0EE-9C438515EC4B}"/>
  <bookViews>
    <workbookView xWindow="-108" yWindow="-108" windowWidth="23256" windowHeight="12576" xr2:uid="{00000000-000D-0000-FFFF-FFFF00000000}"/>
  </bookViews>
  <sheets>
    <sheet name="Sheet3" sheetId="3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<sst xmlns="http://schemas.openxmlformats.org/spreadsheetml/2006/main" count="32947" uniqueCount="8364">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</sst>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u" refreshedDate="43785.409688888889" createdVersion="6" refreshedVersion="6" minRefreshableVersion="3" recordCount="4114" xr:uid="{487F1D1C-CC52-4B32-AD3F-426D2FF95BCB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F636B-EF97-4EED-8CC5-83823DAF284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A70D-BEBE-4145-8D29-D5A9C66B6DA8}" name="Table1" displayName="Table1" ref="A1:R4115" totalsRowShown="0" headerRowDxfId="4">
  <tableColumns count="18">
    <tableColumn id="1" xr3:uid="{A35919CA-4380-425E-AC79-0F3EBCC9CA9F}" name="id"/>
    <tableColumn id="2" xr3:uid="{0D5A45EB-BC84-44C3-9F98-4D39B8AB5E05}" name="name" dataDxfId="3"/>
    <tableColumn id="3" xr3:uid="{8CA64DFD-8727-411A-8B01-BE38CCF6FAAF}" name="blurb" dataDxfId="2"/>
    <tableColumn id="4" xr3:uid="{985E8D9C-372D-414A-9FA8-B604EFB4E84E}" name="goal"/>
    <tableColumn id="5" xr3:uid="{6B35818A-1015-4FC4-BC85-595E4A515E9D}" name="pledged"/>
    <tableColumn id="6" xr3:uid="{985C11D7-8A9A-4EB8-83A3-63FCF13F810E}" name="state"/>
    <tableColumn id="7" xr3:uid="{09D90742-0C79-4164-8465-D8A300C184B9}" name="country"/>
    <tableColumn id="8" xr3:uid="{059AF8F0-F1CE-4559-83DB-0608846FAE2F}" name="currency"/>
    <tableColumn id="9" xr3:uid="{74D80FEB-2172-4BE4-BEFC-56384B583035}" name="deadline"/>
    <tableColumn id="10" xr3:uid="{DCD45F14-1FB0-4033-9692-7B89FEFDF0AF}" name="launched_at"/>
    <tableColumn id="11" xr3:uid="{E385617B-F1FD-4ED6-8645-CF850A144135}" name="staff_pick"/>
    <tableColumn id="12" xr3:uid="{78C8C393-F345-4868-B22E-4F5FB4F5BE3B}" name="backers_count"/>
    <tableColumn id="13" xr3:uid="{C8E3EF7F-C3AD-4ECC-A316-D9BD13607FF1}" name="spotlight"/>
    <tableColumn id="14" xr3:uid="{275EAB7F-5941-4532-BC51-4D318549EB1B}" name="Category and Sub-Category"/>
    <tableColumn id="15" xr3:uid="{9A6E87C9-AD26-4258-91AF-A518076B0F25}" name="Percent Funded" dataDxfId="1">
      <calculatedColumnFormula>ROUND((E2/D2)*100,0)</calculatedColumnFormula>
    </tableColumn>
    <tableColumn id="16" xr3:uid="{39E14999-6BC7-48C0-934C-0C65167A8EE5}" name="Average Donation" dataDxfId="0">
      <calculatedColumnFormula>ROUND((E2/L2),2)</calculatedColumnFormula>
    </tableColumn>
    <tableColumn id="17" xr3:uid="{FA6E3891-AAB8-4C0E-9D75-CF221DF3A13B}" name="Category"/>
    <tableColumn id="18" xr3:uid="{B7F1F637-89C9-49EF-B91A-4D4B292475DD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2368-8115-46DF-A28E-C9A94B800F6F}">
  <dimension ref="A1:F14"/>
  <sheetViews>
    <sheetView tabSelected="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5" t="s">
        <v>8223</v>
      </c>
      <c r="B1" t="s">
        <v>8360</v>
      </c>
    </row>
    <row r="3" spans="1:6" x14ac:dyDescent="0.3">
      <c r="B3" s="5" t="s">
        <v>8363</v>
      </c>
    </row>
    <row r="4" spans="1:6" x14ac:dyDescent="0.3">
      <c r="A4" s="5" t="s">
        <v>8361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3">
      <c r="A5" s="6" t="s">
        <v>8310</v>
      </c>
    </row>
    <row r="6" spans="1:6" x14ac:dyDescent="0.3">
      <c r="A6" s="6" t="s">
        <v>8336</v>
      </c>
    </row>
    <row r="7" spans="1:6" x14ac:dyDescent="0.3">
      <c r="A7" s="6" t="s">
        <v>8333</v>
      </c>
    </row>
    <row r="8" spans="1:6" x14ac:dyDescent="0.3">
      <c r="A8" s="6" t="s">
        <v>8331</v>
      </c>
    </row>
    <row r="9" spans="1:6" x14ac:dyDescent="0.3">
      <c r="A9" s="6" t="s">
        <v>8325</v>
      </c>
    </row>
    <row r="10" spans="1:6" x14ac:dyDescent="0.3">
      <c r="A10" s="6" t="s">
        <v>8338</v>
      </c>
    </row>
    <row r="11" spans="1:6" x14ac:dyDescent="0.3">
      <c r="A11" s="6" t="s">
        <v>8322</v>
      </c>
    </row>
    <row r="12" spans="1:6" x14ac:dyDescent="0.3">
      <c r="A12" s="6" t="s">
        <v>8319</v>
      </c>
    </row>
    <row r="13" spans="1:6" x14ac:dyDescent="0.3">
      <c r="A13" s="6" t="s">
        <v>8317</v>
      </c>
    </row>
    <row r="14" spans="1:6" x14ac:dyDescent="0.3">
      <c r="A14" s="6" t="s">
        <v>8362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" zoomScale="55" zoomScaleNormal="55" workbookViewId="0"/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8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 t="shared" ref="O2:O65" si="0">ROUND((E2/D2)*100,0)</f>
        <v>137</v>
      </c>
      <c r="P2">
        <f t="shared" ref="P2:P65" si="1">ROUND((E2/L2),2)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si="0"/>
        <v>143</v>
      </c>
      <c r="P3">
        <f t="shared" si="1"/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ref="O66:O129" si="2">ROUND((E66/D66)*100,0)</f>
        <v>173</v>
      </c>
      <c r="P66">
        <f t="shared" ref="P66:P129" si="3">ROUND((E66/L66),2)</f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si="2"/>
        <v>108</v>
      </c>
      <c r="P67">
        <f t="shared" si="3"/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ref="O130:O193" si="4">ROUND((E130/D130)*100,0)</f>
        <v>2</v>
      </c>
      <c r="P130">
        <f t="shared" ref="P130:P193" si="5">ROUND((E130/L130),2)</f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si="4"/>
        <v>0</v>
      </c>
      <c r="P131" t="e">
        <f t="shared" si="5"/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ref="O194:O257" si="6">ROUND((E194/D194)*100,0)</f>
        <v>0</v>
      </c>
      <c r="P194">
        <f t="shared" ref="P194:P257" si="7">ROUND((E194/L194),2)</f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si="6"/>
        <v>0</v>
      </c>
      <c r="P195" t="e">
        <f t="shared" si="7"/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ref="O258:O321" si="8">ROUND((E258/D258)*100,0)</f>
        <v>139</v>
      </c>
      <c r="P258">
        <f t="shared" ref="P258:P321" si="9">ROUND((E258/L258),2)</f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si="8"/>
        <v>107</v>
      </c>
      <c r="P259">
        <f t="shared" si="9"/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ref="O322:O385" si="10">ROUND((E322/D322)*100,0)</f>
        <v>107</v>
      </c>
      <c r="P322">
        <f t="shared" ref="P322:P385" si="11">ROUND((E322/L322),2)</f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si="10"/>
        <v>103</v>
      </c>
      <c r="P323">
        <f t="shared" si="11"/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ref="O386:O449" si="12">ROUND((E386/D386)*100,0)</f>
        <v>112</v>
      </c>
      <c r="P386">
        <f t="shared" ref="P386:P449" si="13">ROUND((E386/L386),2)</f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si="12"/>
        <v>106</v>
      </c>
      <c r="P387">
        <f t="shared" si="13"/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ref="O450:O513" si="14">ROUND((E450/D450)*100,0)</f>
        <v>3</v>
      </c>
      <c r="P450">
        <f t="shared" ref="P450:P513" si="15">ROUND((E450/L450),2)</f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si="14"/>
        <v>2</v>
      </c>
      <c r="P451">
        <f t="shared" si="15"/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ref="O514:O577" si="16">ROUND((E514/D514)*100,0)</f>
        <v>0</v>
      </c>
      <c r="P514">
        <f t="shared" ref="P514:P577" si="17">ROUND((E514/L514),2)</f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si="16"/>
        <v>14</v>
      </c>
      <c r="P515">
        <f t="shared" si="17"/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ref="O578:O641" si="18">ROUND((E578/D578)*100,0)</f>
        <v>0</v>
      </c>
      <c r="P578">
        <f t="shared" ref="P578:P641" si="19">ROUND((E578/L578),2)</f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si="18"/>
        <v>0</v>
      </c>
      <c r="P579">
        <f t="shared" si="19"/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ref="O642:O705" si="20">ROUND((E642/D642)*100,0)</f>
        <v>144</v>
      </c>
      <c r="P642">
        <f t="shared" ref="P642:P705" si="21">ROUND((E642/L642),2)</f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si="20"/>
        <v>119</v>
      </c>
      <c r="P643">
        <f t="shared" si="21"/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ref="O706:O769" si="22">ROUND((E706/D706)*100,0)</f>
        <v>1</v>
      </c>
      <c r="P706">
        <f t="shared" ref="P706:P769" si="23">ROUND((E706/L706),2)</f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si="22"/>
        <v>1</v>
      </c>
      <c r="P707">
        <f t="shared" si="23"/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ref="O770:O833" si="24">ROUND((E770/D770)*100,0)</f>
        <v>0</v>
      </c>
      <c r="P770" t="e">
        <f t="shared" ref="P770:P833" si="25">ROUND((E770/L770),2)</f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si="24"/>
        <v>41</v>
      </c>
      <c r="P771">
        <f t="shared" si="25"/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ref="O834:O897" si="26">ROUND((E834/D834)*100,0)</f>
        <v>101</v>
      </c>
      <c r="P834">
        <f t="shared" ref="P834:P897" si="27">ROUND((E834/L834),2)</f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si="26"/>
        <v>102</v>
      </c>
      <c r="P835">
        <f t="shared" si="27"/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ref="O898:O961" si="28">ROUND((E898/D898)*100,0)</f>
        <v>40</v>
      </c>
      <c r="P898">
        <f t="shared" ref="P898:P961" si="29">ROUND((E898/L898),2)</f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si="28"/>
        <v>0</v>
      </c>
      <c r="P899" t="e">
        <f t="shared" si="29"/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ref="O962:O1025" si="30">ROUND((E962/D962)*100,0)</f>
        <v>46</v>
      </c>
      <c r="P962">
        <f t="shared" ref="P962:P1025" si="31">ROUND((E962/L962),2)</f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</v>
      </c>
      <c r="P963">
        <f t="shared" si="31"/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ref="O1026:O1089" si="32">ROUND((E1026/D1026)*100,0)</f>
        <v>119</v>
      </c>
      <c r="P1026">
        <f t="shared" ref="P1026:P1089" si="33">ROUND((E1026/L1026),2)</f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110</v>
      </c>
      <c r="P1027">
        <f t="shared" si="33"/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ref="O1090:O1153" si="34">ROUND((E1090/D1090)*100,0)</f>
        <v>14</v>
      </c>
      <c r="P1090">
        <f t="shared" ref="P1090:P1153" si="35">ROUND((E1090/L1090),2)</f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8</v>
      </c>
      <c r="P1091">
        <f t="shared" si="35"/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ref="O1154:O1217" si="36">ROUND((E1154/D1154)*100,0)</f>
        <v>6</v>
      </c>
      <c r="P1154">
        <f t="shared" ref="P1154:P1217" si="37">ROUND((E1154/L1154),2)</f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1</v>
      </c>
      <c r="P1155">
        <f t="shared" si="37"/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ref="O1218:O1281" si="38">ROUND((E1218/D1218)*100,0)</f>
        <v>146</v>
      </c>
      <c r="P1218">
        <f t="shared" ref="P1218:P1281" si="39">ROUND((E1218/L1218),2)</f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103</v>
      </c>
      <c r="P1219">
        <f t="shared" si="39"/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ref="O1282:O1345" si="40">ROUND((E1282/D1282)*100,0)</f>
        <v>111</v>
      </c>
      <c r="P1282">
        <f t="shared" ref="P1282:P1345" si="41">ROUND((E1282/L1282),2)</f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111</v>
      </c>
      <c r="P1283">
        <f t="shared" si="41"/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ref="O1346:O1409" si="42">ROUND((E1346/D1346)*100,0)</f>
        <v>378</v>
      </c>
      <c r="P1346">
        <f t="shared" ref="P1346:P1409" si="43">ROUND((E1346/L1346),2)</f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si="43"/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ref="O1410:O1473" si="44">ROUND((E1410/D1410)*100,0)</f>
        <v>7</v>
      </c>
      <c r="P1410">
        <f t="shared" ref="P1410:P1473" si="45">ROUND((E1410/L1410),2)</f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si="45"/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ref="O1474:O1537" si="46">ROUND((E1474/D1474)*100,0)</f>
        <v>139</v>
      </c>
      <c r="P1474">
        <f t="shared" ref="P1474:P1537" si="47">ROUND((E1474/L1474),2)</f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121</v>
      </c>
      <c r="P1475">
        <f t="shared" si="47"/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ref="O1538:O1601" si="48">ROUND((E1538/D1538)*100,0)</f>
        <v>250</v>
      </c>
      <c r="P1538">
        <f t="shared" ref="P1538:P1601" si="49">ROUND((E1538/L1538),2)</f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180</v>
      </c>
      <c r="P1539">
        <f t="shared" si="49"/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ref="O1602:O1665" si="50">ROUND((E1602/D1602)*100,0)</f>
        <v>7</v>
      </c>
      <c r="P1602">
        <f t="shared" ref="P1602:P1665" si="51">ROUND((E1602/L1602),2)</f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</v>
      </c>
      <c r="P1603">
        <f t="shared" si="51"/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ref="O1666:O1729" si="52">ROUND((E1666/D1666)*100,0)</f>
        <v>122</v>
      </c>
      <c r="P1666">
        <f t="shared" ref="P1666:P1729" si="53">ROUND((E1666/L1666),2)</f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</v>
      </c>
      <c r="P1667">
        <f t="shared" si="53"/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ref="O1730:O1793" si="54">ROUND((E1730/D1730)*100,0)</f>
        <v>68</v>
      </c>
      <c r="P1730">
        <f t="shared" ref="P1730:P1793" si="55">ROUND((E1730/L1730),2)</f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si="55"/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ref="O1794:O1857" si="56">ROUND((E1794/D1794)*100,0)</f>
        <v>61</v>
      </c>
      <c r="P1794">
        <f t="shared" ref="P1794:P1857" si="57">ROUND((E1794/L1794),2)</f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</v>
      </c>
      <c r="P1795">
        <f t="shared" si="57"/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ref="O1858:O1921" si="58">ROUND((E1858/D1858)*100,0)</f>
        <v>101</v>
      </c>
      <c r="P1858">
        <f t="shared" ref="P1858:P1921" si="59">ROUND((E1858/L1858),2)</f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si="59"/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ref="O1922:O1985" si="60">ROUND((E1922/D1922)*100,0)</f>
        <v>43</v>
      </c>
      <c r="P1922">
        <f t="shared" ref="P1922:P1985" si="61">ROUND((E1922/L1922),2)</f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137</v>
      </c>
      <c r="P1923">
        <f t="shared" si="61"/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ref="O1986:O2049" si="62">ROUND((E1986/D1986)*100,0)</f>
        <v>21</v>
      </c>
      <c r="P1986">
        <f t="shared" ref="P1986:P2049" si="63">ROUND((E1986/L1986),2)</f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</v>
      </c>
      <c r="P1987">
        <f t="shared" si="63"/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ref="O2050:O2113" si="64">ROUND((E2050/D2050)*100,0)</f>
        <v>148</v>
      </c>
      <c r="P2050">
        <f t="shared" ref="P2050:P2113" si="65">ROUND((E2050/L2050),2)</f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</v>
      </c>
      <c r="P2051">
        <f t="shared" si="65"/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ref="O2114:O2177" si="66">ROUND((E2114/D2114)*100,0)</f>
        <v>100</v>
      </c>
      <c r="P2114">
        <f t="shared" ref="P2114:P2177" si="67">ROUND((E2114/L2114),2)</f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105</v>
      </c>
      <c r="P2115">
        <f t="shared" si="67"/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ref="O2178:O2241" si="68">ROUND((E2178/D2178)*100,0)</f>
        <v>126</v>
      </c>
      <c r="P2178">
        <f t="shared" ref="P2178:P2241" si="69">ROUND((E2178/L2178),2)</f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</v>
      </c>
      <c r="P2179">
        <f t="shared" si="69"/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ref="O2242:O2305" si="70">ROUND((E2242/D2242)*100,0)</f>
        <v>271</v>
      </c>
      <c r="P2242">
        <f t="shared" ref="P2242:P2305" si="71">ROUND((E2242/L2242),2)</f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</v>
      </c>
      <c r="P2243">
        <f t="shared" si="71"/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ref="O2306:O2369" si="72">ROUND((E2306/D2306)*100,0)</f>
        <v>101</v>
      </c>
      <c r="P2306">
        <f t="shared" ref="P2306:P2369" si="73">ROUND((E2306/L2306),2)</f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</v>
      </c>
      <c r="P2307">
        <f t="shared" si="73"/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ref="O2370:O2433" si="74">ROUND((E2370/D2370)*100,0)</f>
        <v>0</v>
      </c>
      <c r="P2370">
        <f t="shared" ref="P2370:P2433" si="75">ROUND((E2370/L2370),2)</f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si="75"/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ref="O2434:O2497" si="76">ROUND((E2434/D2434)*100,0)</f>
        <v>0</v>
      </c>
      <c r="P2434">
        <f t="shared" ref="P2434:P2497" si="77">ROUND((E2434/L2434),2)</f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si="77"/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ref="O2498:O2561" si="78">ROUND((E2498/D2498)*100,0)</f>
        <v>100</v>
      </c>
      <c r="P2498">
        <f t="shared" ref="P2498:P2561" si="79">ROUND((E2498/L2498),2)</f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113</v>
      </c>
      <c r="P2499">
        <f t="shared" si="79"/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ref="O2562:O2625" si="80">ROUND((E2562/D2562)*100,0)</f>
        <v>100</v>
      </c>
      <c r="P2562">
        <f t="shared" ref="P2562:P2625" si="81">ROUND((E2562/L2562),2)</f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si="81"/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ref="O2626:O2689" si="82">ROUND((E2626/D2626)*100,0)</f>
        <v>1379</v>
      </c>
      <c r="P2626">
        <f t="shared" ref="P2626:P2689" si="83">ROUND((E2626/L2626),2)</f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si="83"/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ref="O2690:O2753" si="84">ROUND((E2690/D2690)*100,0)</f>
        <v>0</v>
      </c>
      <c r="P2690">
        <f t="shared" ref="P2690:P2753" si="85">ROUND((E2690/L2690),2)</f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si="85"/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ref="O2754:O2817" si="86">ROUND((E2754/D2754)*100,0)</f>
        <v>11</v>
      </c>
      <c r="P2754">
        <f t="shared" ref="P2754:P2817" si="87">ROUND((E2754/L2754),2)</f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si="87"/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</v>
      </c>
      <c r="P2770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</v>
      </c>
      <c r="P2776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</v>
      </c>
      <c r="P280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</v>
      </c>
      <c r="P2814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ref="O2818:O2881" si="88">ROUND((E2818/D2818)*100,0)</f>
        <v>142</v>
      </c>
      <c r="P2818">
        <f t="shared" ref="P2818:P2881" si="89">ROUND((E2818/L2818),2)</f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si="89"/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</v>
      </c>
      <c r="P2841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ref="O2882:O2945" si="90">ROUND((E2882/D2882)*100,0)</f>
        <v>23</v>
      </c>
      <c r="P2882">
        <f t="shared" ref="P2882:P2945" si="91">ROUND((E2882/L2882),2)</f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si="91"/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</v>
      </c>
      <c r="P2914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ref="O2946:O3009" si="92">ROUND((E2946/D2946)*100,0)</f>
        <v>1</v>
      </c>
      <c r="P2946">
        <f t="shared" ref="P2946:P3009" si="93">ROUND((E2946/L2946),2)</f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si="93"/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</v>
      </c>
      <c r="P2982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</v>
      </c>
      <c r="P2989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ref="O3010:O3073" si="94">ROUND((E3010/D3010)*100,0)</f>
        <v>101</v>
      </c>
      <c r="P3010">
        <f t="shared" ref="P3010:P3073" si="95">ROUND((E3010/L3010),2)</f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120</v>
      </c>
      <c r="P3011">
        <f t="shared" si="95"/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</v>
      </c>
      <c r="P3016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</v>
      </c>
      <c r="P3023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</v>
      </c>
      <c r="P3043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</v>
      </c>
      <c r="P3045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</v>
      </c>
      <c r="P3046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</v>
      </c>
      <c r="P3071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ref="O3074:O3137" si="96">ROUND((E3074/D3074)*100,0)</f>
        <v>0</v>
      </c>
      <c r="P3074">
        <f t="shared" ref="P3074:P3137" si="97">ROUND((E3074/L3074),2)</f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</v>
      </c>
      <c r="P3075">
        <f t="shared" si="97"/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</v>
      </c>
      <c r="P311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</v>
      </c>
      <c r="P3124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ref="O3138:O3201" si="98">ROUND((E3138/D3138)*100,0)</f>
        <v>128</v>
      </c>
      <c r="P3138">
        <f t="shared" ref="P3138:P3201" si="99">ROUND((E3138/L3138),2)</f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</v>
      </c>
      <c r="P3139">
        <f t="shared" si="99"/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</v>
      </c>
      <c r="P3165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</v>
      </c>
      <c r="P3169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</v>
      </c>
      <c r="P3172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</v>
      </c>
      <c r="P3181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</v>
      </c>
      <c r="P3189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ref="O3202:O3265" si="100">ROUND((E3202/D3202)*100,0)</f>
        <v>0</v>
      </c>
      <c r="P3202">
        <f t="shared" ref="P3202:P3265" si="101">ROUND((E3202/L3202),2)</f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</v>
      </c>
      <c r="P3203">
        <f t="shared" si="101"/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</v>
      </c>
      <c r="P3219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</v>
      </c>
      <c r="P3240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</v>
      </c>
      <c r="P3243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</v>
      </c>
      <c r="P3248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</v>
      </c>
      <c r="P3262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</v>
      </c>
      <c r="P3265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ref="O3266:O3329" si="102">ROUND((E3266/D3266)*100,0)</f>
        <v>103</v>
      </c>
      <c r="P3266">
        <f t="shared" ref="P3266:P3329" si="103">ROUND((E3266/L3266),2)</f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si="103"/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</v>
      </c>
      <c r="P3281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</v>
      </c>
      <c r="P3287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</v>
      </c>
      <c r="P3301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</v>
      </c>
      <c r="P3315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ref="O3330:O3393" si="104">ROUND((E3330/D3330)*100,0)</f>
        <v>146</v>
      </c>
      <c r="P3330">
        <f t="shared" ref="P3330:P3393" si="105">ROUND((E3330/L3330),2)</f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117</v>
      </c>
      <c r="P3331">
        <f t="shared" si="105"/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</v>
      </c>
      <c r="P3339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</v>
      </c>
      <c r="P3363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ref="O3394:O3457" si="106">ROUND((E3394/D3394)*100,0)</f>
        <v>100</v>
      </c>
      <c r="P3394">
        <f t="shared" ref="P3394:P3457" si="107">ROUND((E3394/L3394),2)</f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106</v>
      </c>
      <c r="P3395">
        <f t="shared" si="107"/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</v>
      </c>
      <c r="P3400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</v>
      </c>
      <c r="P3424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ref="O3458:O3521" si="108">ROUND((E3458/D3458)*100,0)</f>
        <v>191</v>
      </c>
      <c r="P3458">
        <f t="shared" ref="P3458:P3521" si="109">ROUND((E3458/L3458),2)</f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</v>
      </c>
      <c r="P3459">
        <f t="shared" si="109"/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</v>
      </c>
      <c r="P3471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</v>
      </c>
      <c r="P347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</v>
      </c>
      <c r="P3479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</v>
      </c>
      <c r="P3486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</v>
      </c>
      <c r="P3520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ref="O3522:O3585" si="110">ROUND((E3522/D3522)*100,0)</f>
        <v>101</v>
      </c>
      <c r="P3522">
        <f t="shared" ref="P3522:P3585" si="111">ROUND((E3522/L3522),2)</f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</v>
      </c>
      <c r="P3523">
        <f t="shared" si="111"/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</v>
      </c>
      <c r="P3549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</v>
      </c>
      <c r="P3556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</v>
      </c>
      <c r="P3572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ref="O3586:O3649" si="112">ROUND((E3586/D3586)*100,0)</f>
        <v>116</v>
      </c>
      <c r="P3586">
        <f t="shared" ref="P3586:P3649" si="113">ROUND((E3586/L3586),2)</f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</v>
      </c>
      <c r="P3587">
        <f t="shared" si="113"/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</v>
      </c>
      <c r="P3588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</v>
      </c>
      <c r="P3600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ref="O3650:O3713" si="114">ROUND((E3650/D3650)*100,0)</f>
        <v>100</v>
      </c>
      <c r="P3650">
        <f t="shared" ref="P3650:P3713" si="115">ROUND((E3650/L3650),2)</f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si="115"/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</v>
      </c>
      <c r="P3657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</v>
      </c>
      <c r="P3666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</v>
      </c>
      <c r="P366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</v>
      </c>
      <c r="P3681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</v>
      </c>
      <c r="P3690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</v>
      </c>
      <c r="P3704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ref="O3714:O3777" si="116">ROUND((E3714/D3714)*100,0)</f>
        <v>154</v>
      </c>
      <c r="P3714">
        <f t="shared" ref="P3714:P3777" si="117">ROUND((E3714/L3714),2)</f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102</v>
      </c>
      <c r="P3715">
        <f t="shared" si="117"/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</v>
      </c>
      <c r="P3724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</v>
      </c>
      <c r="P3731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</v>
      </c>
      <c r="P373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</v>
      </c>
      <c r="P3761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</v>
      </c>
      <c r="P3767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</v>
      </c>
      <c r="P3774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ref="O3778:O3841" si="118">ROUND((E3778/D3778)*100,0)</f>
        <v>107</v>
      </c>
      <c r="P3778">
        <f t="shared" ref="P3778:P3841" si="119">ROUND((E3778/L3778),2)</f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</v>
      </c>
      <c r="P3779">
        <f t="shared" si="119"/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</v>
      </c>
      <c r="P3824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</v>
      </c>
      <c r="P3836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ref="O3842:O3905" si="120">ROUND((E3842/D3842)*100,0)</f>
        <v>6500</v>
      </c>
      <c r="P3842">
        <f t="shared" ref="P3842:P3905" si="121">ROUND((E3842/L3842),2)</f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9</v>
      </c>
      <c r="P3843">
        <f t="shared" si="121"/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</v>
      </c>
      <c r="P3851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ref="O3906:O3969" si="122">ROUND((E3906/D3906)*100,0)</f>
        <v>0</v>
      </c>
      <c r="P3906">
        <f t="shared" ref="P3906:P3969" si="123">ROUND((E3906/L3906),2)</f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12</v>
      </c>
      <c r="P3907">
        <f t="shared" si="123"/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</v>
      </c>
      <c r="P396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ref="O3970:O4033" si="124">ROUND((E3970/D3970)*100,0)</f>
        <v>11</v>
      </c>
      <c r="P3970">
        <f t="shared" ref="P3970:P4033" si="125">ROUND((E3970/L3970),2)</f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</v>
      </c>
      <c r="P3971">
        <f t="shared" si="125"/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</v>
      </c>
      <c r="P4000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</v>
      </c>
      <c r="P4029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</v>
      </c>
      <c r="P4030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ref="O4034:O4097" si="126">ROUND((E4034/D4034)*100,0)</f>
        <v>7</v>
      </c>
      <c r="P4034">
        <f t="shared" ref="P4034:P4097" si="127">ROUND((E4034/L4034),2)</f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26</v>
      </c>
      <c r="P4035">
        <f t="shared" si="127"/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ref="O4098:O4115" si="128">ROUND((E4098/D4098)*100,0)</f>
        <v>11</v>
      </c>
      <c r="P4098">
        <f t="shared" ref="P4098:P4115" si="129">ROUND((E4098/L4098),2)</f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si="129"/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8" priority="5" operator="equal">
      <formula>"successful"</formula>
    </cfRule>
    <cfRule type="cellIs" dxfId="7" priority="4" operator="equal">
      <formula>"failed"</formula>
    </cfRule>
    <cfRule type="cellIs" dxfId="6" priority="3" operator="equal">
      <formula>"canceled"</formula>
    </cfRule>
    <cfRule type="cellIs" dxfId="5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 Wu</cp:lastModifiedBy>
  <dcterms:created xsi:type="dcterms:W3CDTF">2017-04-20T15:17:24Z</dcterms:created>
  <dcterms:modified xsi:type="dcterms:W3CDTF">2019-11-16T17:55:41Z</dcterms:modified>
</cp:coreProperties>
</file>